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economy!$CU$3:$CU$4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economy!$CB$5</definedName>
    <definedName name="solver_lhs10" localSheetId="2" hidden="1">economy!$BG$2</definedName>
    <definedName name="solver_lhs11" localSheetId="2" hidden="1">economy!$BH$1</definedName>
    <definedName name="solver_lhs12" localSheetId="2" hidden="1">economy!$BH$2</definedName>
    <definedName name="solver_lhs13" localSheetId="2" hidden="1">economy!$BG$1</definedName>
    <definedName name="solver_lhs2" localSheetId="2" hidden="1">economy!$BH$2</definedName>
    <definedName name="solver_lhs3" localSheetId="2" hidden="1">economy!$BH$2</definedName>
    <definedName name="solver_lhs4" localSheetId="2" hidden="1">economy!$BH$1</definedName>
    <definedName name="solver_lhs5" localSheetId="2" hidden="1">economy!$BH$1</definedName>
    <definedName name="solver_lhs6" localSheetId="2" hidden="1">economy!$BH$1</definedName>
    <definedName name="solver_lhs7" localSheetId="2" hidden="1">economy!$BG$1</definedName>
    <definedName name="solver_lhs8" localSheetId="2" hidden="1">economy!$BH$1</definedName>
    <definedName name="solver_lhs9" localSheetId="2" hidden="1">economy!$BG$2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economy!$CX$4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2" hidden="1">0.01</definedName>
    <definedName name="solver_rhs10" localSheetId="2" hidden="1">0.99</definedName>
    <definedName name="solver_rhs11" localSheetId="2" hidden="1">0</definedName>
    <definedName name="solver_rhs12" localSheetId="2" hidden="1">0.99</definedName>
    <definedName name="solver_rhs13" localSheetId="2" hidden="1">0.99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0.99</definedName>
    <definedName name="solver_rhs6" localSheetId="2" hidden="1">0.99</definedName>
    <definedName name="solver_rhs7" localSheetId="2" hidden="1">0.99</definedName>
    <definedName name="solver_rhs8" localSheetId="2" hidden="1">0.99</definedName>
    <definedName name="solver_rhs9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T61" i="13"/>
  <c r="AS61"/>
  <c r="AR61"/>
  <c r="C4" i="12"/>
  <c r="F267" i="7"/>
  <c r="F268" s="1"/>
  <c r="F269" s="1"/>
  <c r="F270" s="1"/>
  <c r="F271" s="1"/>
  <c r="F266"/>
  <c r="F265"/>
  <c r="CS3" i="13"/>
  <c r="BZ4"/>
  <c r="BY4"/>
  <c r="BX4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T63"/>
  <c r="BT64" s="1"/>
  <c r="BT65" s="1"/>
  <c r="BT66" s="1"/>
  <c r="BT67" s="1"/>
  <c r="BT68" s="1"/>
  <c r="BT69" s="1"/>
  <c r="BT70" s="1"/>
  <c r="BT71" s="1"/>
  <c r="BT72" s="1"/>
  <c r="BT73" s="1"/>
  <c r="BT74" s="1"/>
  <c r="BT75" s="1"/>
  <c r="BT76" s="1"/>
  <c r="BT77" s="1"/>
  <c r="BT78" s="1"/>
  <c r="BT79" s="1"/>
  <c r="BT80" s="1"/>
  <c r="BT81" s="1"/>
  <c r="BT82" s="1"/>
  <c r="BT83" s="1"/>
  <c r="BT84" s="1"/>
  <c r="BT85" s="1"/>
  <c r="BT86" s="1"/>
  <c r="BT87" s="1"/>
  <c r="BT88" s="1"/>
  <c r="BT89" s="1"/>
  <c r="BT90" s="1"/>
  <c r="BT91" s="1"/>
  <c r="BT92" s="1"/>
  <c r="BT93" s="1"/>
  <c r="BT94" s="1"/>
  <c r="BT95" s="1"/>
  <c r="BT96" s="1"/>
  <c r="BT97" s="1"/>
  <c r="BT98" s="1"/>
  <c r="BT99" s="1"/>
  <c r="BT100" s="1"/>
  <c r="BT101" s="1"/>
  <c r="BT102" s="1"/>
  <c r="BT103" s="1"/>
  <c r="BT104" s="1"/>
  <c r="BT105" s="1"/>
  <c r="BT106" s="1"/>
  <c r="BT107" s="1"/>
  <c r="BT108" s="1"/>
  <c r="BT109" s="1"/>
  <c r="BT110" s="1"/>
  <c r="BT111" s="1"/>
  <c r="BT112" s="1"/>
  <c r="BT113" s="1"/>
  <c r="BT114" s="1"/>
  <c r="BT115" s="1"/>
  <c r="BT116" s="1"/>
  <c r="BT117" s="1"/>
  <c r="BT118" s="1"/>
  <c r="BT119" s="1"/>
  <c r="BT120" s="1"/>
  <c r="BT121" s="1"/>
  <c r="BT122" s="1"/>
  <c r="BT123" s="1"/>
  <c r="BT124" s="1"/>
  <c r="BT125" s="1"/>
  <c r="BT126" s="1"/>
  <c r="BT127" s="1"/>
  <c r="BT128" s="1"/>
  <c r="BT129" s="1"/>
  <c r="BT130" s="1"/>
  <c r="BT131" s="1"/>
  <c r="BT132" s="1"/>
  <c r="BT133" s="1"/>
  <c r="BT134" s="1"/>
  <c r="BT135" s="1"/>
  <c r="BT136" s="1"/>
  <c r="BT137" s="1"/>
  <c r="BT138" s="1"/>
  <c r="BT139" s="1"/>
  <c r="BT140" s="1"/>
  <c r="BT141" s="1"/>
  <c r="BT142" s="1"/>
  <c r="BT143" s="1"/>
  <c r="BT144" s="1"/>
  <c r="BT145" s="1"/>
  <c r="BT146" s="1"/>
  <c r="BT147" s="1"/>
  <c r="BT148" s="1"/>
  <c r="BT149" s="1"/>
  <c r="BT150" s="1"/>
  <c r="BT151" s="1"/>
  <c r="BT152" s="1"/>
  <c r="BT153" s="1"/>
  <c r="BT154" s="1"/>
  <c r="BT155" s="1"/>
  <c r="BT156" s="1"/>
  <c r="BT157" s="1"/>
  <c r="BT158" s="1"/>
  <c r="BT159" s="1"/>
  <c r="BT160" s="1"/>
  <c r="BT161" s="1"/>
  <c r="BT162" s="1"/>
  <c r="BT163" s="1"/>
  <c r="BT164" s="1"/>
  <c r="BT165" s="1"/>
  <c r="BT166" s="1"/>
  <c r="BT167" s="1"/>
  <c r="BT168" s="1"/>
  <c r="BT169" s="1"/>
  <c r="BT170" s="1"/>
  <c r="BT171" s="1"/>
  <c r="BT172" s="1"/>
  <c r="BT173" s="1"/>
  <c r="BT174" s="1"/>
  <c r="BT175" s="1"/>
  <c r="BT176" s="1"/>
  <c r="BT177" s="1"/>
  <c r="BT178" s="1"/>
  <c r="BT179" s="1"/>
  <c r="BT180" s="1"/>
  <c r="BT181" s="1"/>
  <c r="BT182" s="1"/>
  <c r="BT183" s="1"/>
  <c r="BT184" s="1"/>
  <c r="BT185" s="1"/>
  <c r="BT186" s="1"/>
  <c r="BT187" s="1"/>
  <c r="BT188" s="1"/>
  <c r="BT189" s="1"/>
  <c r="BT190" s="1"/>
  <c r="BT191" s="1"/>
  <c r="BT192" s="1"/>
  <c r="BT193" s="1"/>
  <c r="BT194" s="1"/>
  <c r="BT195" s="1"/>
  <c r="BT196" s="1"/>
  <c r="BT197" s="1"/>
  <c r="BT198" s="1"/>
  <c r="BT199" s="1"/>
  <c r="BT200" s="1"/>
  <c r="BT201" s="1"/>
  <c r="BT202" s="1"/>
  <c r="BT203" s="1"/>
  <c r="BT204" s="1"/>
  <c r="BT205" s="1"/>
  <c r="BT206" s="1"/>
  <c r="BT207" s="1"/>
  <c r="BT208" s="1"/>
  <c r="BT209" s="1"/>
  <c r="BT210" s="1"/>
  <c r="BT211" s="1"/>
  <c r="BT212" s="1"/>
  <c r="BT213" s="1"/>
  <c r="BT214" s="1"/>
  <c r="BT215" s="1"/>
  <c r="BT216" s="1"/>
  <c r="BT217" s="1"/>
  <c r="BT218" s="1"/>
  <c r="BT219" s="1"/>
  <c r="BT220" s="1"/>
  <c r="BT221" s="1"/>
  <c r="BT222" s="1"/>
  <c r="BT223" s="1"/>
  <c r="BT224" s="1"/>
  <c r="BT225" s="1"/>
  <c r="BT226" s="1"/>
  <c r="BT227" s="1"/>
  <c r="BT228" s="1"/>
  <c r="BT229" s="1"/>
  <c r="BT230" s="1"/>
  <c r="BT231" s="1"/>
  <c r="BT232" s="1"/>
  <c r="BT233" s="1"/>
  <c r="BT234" s="1"/>
  <c r="BT235" s="1"/>
  <c r="BT236" s="1"/>
  <c r="BT237" s="1"/>
  <c r="BT238" s="1"/>
  <c r="BT239" s="1"/>
  <c r="BT240" s="1"/>
  <c r="BT241" s="1"/>
  <c r="BT242" s="1"/>
  <c r="BT243" s="1"/>
  <c r="BT244" s="1"/>
  <c r="BT245" s="1"/>
  <c r="BT246" s="1"/>
  <c r="BT247" s="1"/>
  <c r="BT248" s="1"/>
  <c r="BT249" s="1"/>
  <c r="BT250" s="1"/>
  <c r="BT251" s="1"/>
  <c r="BT252" s="1"/>
  <c r="BT253" s="1"/>
  <c r="BT254" s="1"/>
  <c r="BT255" s="1"/>
  <c r="BT256" s="1"/>
  <c r="BT257" s="1"/>
  <c r="BT258" s="1"/>
  <c r="BT259" s="1"/>
  <c r="BT260" s="1"/>
  <c r="BT261" s="1"/>
  <c r="BT262" s="1"/>
  <c r="BT263" s="1"/>
  <c r="BT264" s="1"/>
  <c r="BT265" s="1"/>
  <c r="BT266" s="1"/>
  <c r="BT267" s="1"/>
  <c r="BT268" s="1"/>
  <c r="BT269" s="1"/>
  <c r="BT270" s="1"/>
  <c r="BT271" s="1"/>
  <c r="BT272" s="1"/>
  <c r="BT273" s="1"/>
  <c r="BT274" s="1"/>
  <c r="BT275" s="1"/>
  <c r="BT276" s="1"/>
  <c r="BT277" s="1"/>
  <c r="BT278" s="1"/>
  <c r="BT279" s="1"/>
  <c r="BT280" s="1"/>
  <c r="BT281" s="1"/>
  <c r="BT282" s="1"/>
  <c r="BT283" s="1"/>
  <c r="BT284" s="1"/>
  <c r="BT285" s="1"/>
  <c r="BT286" s="1"/>
  <c r="BT287" s="1"/>
  <c r="BT288" s="1"/>
  <c r="BT289" s="1"/>
  <c r="BT290" s="1"/>
  <c r="BT291" s="1"/>
  <c r="BT292" s="1"/>
  <c r="BT293" s="1"/>
  <c r="BT294" s="1"/>
  <c r="BT295" s="1"/>
  <c r="BT296" s="1"/>
  <c r="BT297" s="1"/>
  <c r="BT298" s="1"/>
  <c r="BT299" s="1"/>
  <c r="BT300" s="1"/>
  <c r="BT301" s="1"/>
  <c r="BT302" s="1"/>
  <c r="BT303" s="1"/>
  <c r="BT304" s="1"/>
  <c r="BT305" s="1"/>
  <c r="BT306" s="1"/>
  <c r="BT307" s="1"/>
  <c r="BT308" s="1"/>
  <c r="BT309" s="1"/>
  <c r="BT310" s="1"/>
  <c r="BT311" s="1"/>
  <c r="BT312" s="1"/>
  <c r="BT313" s="1"/>
  <c r="BT314" s="1"/>
  <c r="BT315" s="1"/>
  <c r="BT316" s="1"/>
  <c r="BT317" s="1"/>
  <c r="BT318" s="1"/>
  <c r="BT319" s="1"/>
  <c r="BT320" s="1"/>
  <c r="BT321" s="1"/>
  <c r="BT322" s="1"/>
  <c r="BT323" s="1"/>
  <c r="BT324" s="1"/>
  <c r="BT325" s="1"/>
  <c r="BT326" s="1"/>
  <c r="BT327" s="1"/>
  <c r="BT328" s="1"/>
  <c r="BT329" s="1"/>
  <c r="BT330" s="1"/>
  <c r="BT331" s="1"/>
  <c r="BT332" s="1"/>
  <c r="BT333" s="1"/>
  <c r="BT334" s="1"/>
  <c r="BT335" s="1"/>
  <c r="BT336" s="1"/>
  <c r="BT337" s="1"/>
  <c r="BT338" s="1"/>
  <c r="BT339" s="1"/>
  <c r="BT340" s="1"/>
  <c r="BT341" s="1"/>
  <c r="BT342" s="1"/>
  <c r="BT343" s="1"/>
  <c r="BT344" s="1"/>
  <c r="BT345" s="1"/>
  <c r="BT346" s="1"/>
  <c r="BT62"/>
  <c r="BG71" l="1"/>
  <c r="BG72" s="1"/>
  <c r="BG73" s="1"/>
  <c r="BG74" s="1"/>
  <c r="BG75" s="1"/>
  <c r="BG76" s="1"/>
  <c r="BG77" s="1"/>
  <c r="BG78" s="1"/>
  <c r="BG79" s="1"/>
  <c r="BG80" s="1"/>
  <c r="BG81" s="1"/>
  <c r="BG82" s="1"/>
  <c r="BG83" s="1"/>
  <c r="BG84" s="1"/>
  <c r="BG85" s="1"/>
  <c r="BG86" s="1"/>
  <c r="BG87" s="1"/>
  <c r="BG88" s="1"/>
  <c r="BG89" s="1"/>
  <c r="BG90" s="1"/>
  <c r="BG91" s="1"/>
  <c r="BG92" s="1"/>
  <c r="BG93" s="1"/>
  <c r="BG94" s="1"/>
  <c r="BG95" s="1"/>
  <c r="BG96" s="1"/>
  <c r="BG97" s="1"/>
  <c r="BG98" s="1"/>
  <c r="BG99" s="1"/>
  <c r="BG100" s="1"/>
  <c r="BG101" s="1"/>
  <c r="BG102" s="1"/>
  <c r="BG103" s="1"/>
  <c r="BG104" s="1"/>
  <c r="BG105" s="1"/>
  <c r="BG106" s="1"/>
  <c r="BG107" s="1"/>
  <c r="BG108" s="1"/>
  <c r="BG109" s="1"/>
  <c r="BG110" s="1"/>
  <c r="BG111" s="1"/>
  <c r="BG112" s="1"/>
  <c r="BG113" s="1"/>
  <c r="BG114" s="1"/>
  <c r="BG115" s="1"/>
  <c r="BG116" s="1"/>
  <c r="BG117" s="1"/>
  <c r="BG118" s="1"/>
  <c r="BG119" s="1"/>
  <c r="BG120" s="1"/>
  <c r="BG121" s="1"/>
  <c r="BG122" s="1"/>
  <c r="BG123" s="1"/>
  <c r="BG124" s="1"/>
  <c r="BG125" s="1"/>
  <c r="BG126" s="1"/>
  <c r="BG127" s="1"/>
  <c r="BG128" s="1"/>
  <c r="BG129" s="1"/>
  <c r="BG130" s="1"/>
  <c r="BG131" s="1"/>
  <c r="BG132" s="1"/>
  <c r="BG133" s="1"/>
  <c r="BG134" s="1"/>
  <c r="BG135" s="1"/>
  <c r="BG136" s="1"/>
  <c r="BG137" s="1"/>
  <c r="BG138" s="1"/>
  <c r="BG139" s="1"/>
  <c r="BG140" s="1"/>
  <c r="BG141" s="1"/>
  <c r="BG142" s="1"/>
  <c r="BG143" s="1"/>
  <c r="BG144" s="1"/>
  <c r="BG145" s="1"/>
  <c r="BG146" s="1"/>
  <c r="BG147" s="1"/>
  <c r="BG148" s="1"/>
  <c r="BG149" s="1"/>
  <c r="BG150" s="1"/>
  <c r="BG151" s="1"/>
  <c r="BG152" s="1"/>
  <c r="BG153" s="1"/>
  <c r="BG154" s="1"/>
  <c r="BG155" s="1"/>
  <c r="BG156" s="1"/>
  <c r="BG157" s="1"/>
  <c r="BG158" s="1"/>
  <c r="BG159" s="1"/>
  <c r="BG160" s="1"/>
  <c r="BG161" s="1"/>
  <c r="BG162" s="1"/>
  <c r="BG163" s="1"/>
  <c r="BG164" s="1"/>
  <c r="BG165" s="1"/>
  <c r="BG166" s="1"/>
  <c r="BG167" s="1"/>
  <c r="BG168" s="1"/>
  <c r="BG169" s="1"/>
  <c r="BG170" s="1"/>
  <c r="BG171" s="1"/>
  <c r="BG172" s="1"/>
  <c r="BG173" s="1"/>
  <c r="BG174" s="1"/>
  <c r="BG175" s="1"/>
  <c r="BG176" s="1"/>
  <c r="BG177" s="1"/>
  <c r="BG178" s="1"/>
  <c r="BG179" s="1"/>
  <c r="BG180" s="1"/>
  <c r="BG181" s="1"/>
  <c r="BG182" s="1"/>
  <c r="BG183" s="1"/>
  <c r="BG184" s="1"/>
  <c r="BG185" s="1"/>
  <c r="BG186" s="1"/>
  <c r="BG187" s="1"/>
  <c r="BG188" s="1"/>
  <c r="BG189" s="1"/>
  <c r="BG190" s="1"/>
  <c r="BG191" s="1"/>
  <c r="BG192" s="1"/>
  <c r="BG193" s="1"/>
  <c r="BG194" s="1"/>
  <c r="BG195" s="1"/>
  <c r="BG196" s="1"/>
  <c r="BG197" s="1"/>
  <c r="BG198" s="1"/>
  <c r="BG199" s="1"/>
  <c r="BG200" s="1"/>
  <c r="BG201" s="1"/>
  <c r="BG202" s="1"/>
  <c r="BG203" s="1"/>
  <c r="BG204" s="1"/>
  <c r="BG205" s="1"/>
  <c r="BG206" s="1"/>
  <c r="BG207" s="1"/>
  <c r="BG208" s="1"/>
  <c r="BG209" s="1"/>
  <c r="BG210" s="1"/>
  <c r="BG211" s="1"/>
  <c r="BG212" s="1"/>
  <c r="BG213" s="1"/>
  <c r="BG214" s="1"/>
  <c r="BG215" s="1"/>
  <c r="BG216" s="1"/>
  <c r="BG217" s="1"/>
  <c r="BG218" s="1"/>
  <c r="BG219" s="1"/>
  <c r="BG220" s="1"/>
  <c r="BG221" s="1"/>
  <c r="BG222" s="1"/>
  <c r="BG223" s="1"/>
  <c r="BG224" s="1"/>
  <c r="BG225" s="1"/>
  <c r="BG226" s="1"/>
  <c r="BG227" s="1"/>
  <c r="BG228" s="1"/>
  <c r="BG229" s="1"/>
  <c r="BG230" s="1"/>
  <c r="BG231" s="1"/>
  <c r="BG232" s="1"/>
  <c r="BG233" s="1"/>
  <c r="BG234" s="1"/>
  <c r="BG235" s="1"/>
  <c r="BG236" s="1"/>
  <c r="BG237" s="1"/>
  <c r="BG238" s="1"/>
  <c r="BG239" s="1"/>
  <c r="BG240" s="1"/>
  <c r="BG241" s="1"/>
  <c r="BG242" s="1"/>
  <c r="BG243" s="1"/>
  <c r="BG244" s="1"/>
  <c r="BG245" s="1"/>
  <c r="BG246" s="1"/>
  <c r="BG247" s="1"/>
  <c r="BG248" s="1"/>
  <c r="BG249" s="1"/>
  <c r="BG250" s="1"/>
  <c r="BG251" s="1"/>
  <c r="BG252" s="1"/>
  <c r="BG253" s="1"/>
  <c r="BG254" s="1"/>
  <c r="BG255" s="1"/>
  <c r="BG256" s="1"/>
  <c r="BG257" s="1"/>
  <c r="BG258" s="1"/>
  <c r="BG259" s="1"/>
  <c r="BG260" s="1"/>
  <c r="BG261" s="1"/>
  <c r="BG262" s="1"/>
  <c r="BG263" s="1"/>
  <c r="BG264" s="1"/>
  <c r="BG265" s="1"/>
  <c r="BG266" s="1"/>
  <c r="BG267" s="1"/>
  <c r="BG268" s="1"/>
  <c r="BG269" s="1"/>
  <c r="BG270" s="1"/>
  <c r="BG271" s="1"/>
  <c r="BG272" s="1"/>
  <c r="BG273" s="1"/>
  <c r="BG274" s="1"/>
  <c r="BG275" s="1"/>
  <c r="BG276" s="1"/>
  <c r="BG277" s="1"/>
  <c r="BG278" s="1"/>
  <c r="BG279" s="1"/>
  <c r="BG280" s="1"/>
  <c r="BG281" s="1"/>
  <c r="BG282" s="1"/>
  <c r="BG283" s="1"/>
  <c r="BG284" s="1"/>
  <c r="BG285" s="1"/>
  <c r="BG286" s="1"/>
  <c r="BG287" s="1"/>
  <c r="BG288" s="1"/>
  <c r="BG289" s="1"/>
  <c r="BG290" s="1"/>
  <c r="BG291" s="1"/>
  <c r="BG292" s="1"/>
  <c r="BG293" s="1"/>
  <c r="BG294" s="1"/>
  <c r="BG295" s="1"/>
  <c r="BG296" s="1"/>
  <c r="BG297" s="1"/>
  <c r="BG298" s="1"/>
  <c r="BG299" s="1"/>
  <c r="BG300" s="1"/>
  <c r="BG301" s="1"/>
  <c r="BG302" s="1"/>
  <c r="BG303" s="1"/>
  <c r="BG304" s="1"/>
  <c r="BG305" s="1"/>
  <c r="BG306" s="1"/>
  <c r="BG307" s="1"/>
  <c r="BG308" s="1"/>
  <c r="BG309" s="1"/>
  <c r="BG310" s="1"/>
  <c r="BG311" s="1"/>
  <c r="BG312" s="1"/>
  <c r="BG313" s="1"/>
  <c r="BG314" s="1"/>
  <c r="BG315" s="1"/>
  <c r="BG316" s="1"/>
  <c r="BG317" s="1"/>
  <c r="BG318" s="1"/>
  <c r="BG319" s="1"/>
  <c r="BG320" s="1"/>
  <c r="BG321" s="1"/>
  <c r="BG322" s="1"/>
  <c r="BG323" s="1"/>
  <c r="BG324" s="1"/>
  <c r="BG325" s="1"/>
  <c r="BG326" s="1"/>
  <c r="BG327" s="1"/>
  <c r="BG328" s="1"/>
  <c r="BG329" s="1"/>
  <c r="BG330" s="1"/>
  <c r="BG331" s="1"/>
  <c r="BG332" s="1"/>
  <c r="BG333" s="1"/>
  <c r="BG334" s="1"/>
  <c r="BG335" s="1"/>
  <c r="BG336" s="1"/>
  <c r="BG337" s="1"/>
  <c r="BG338" s="1"/>
  <c r="BG339" s="1"/>
  <c r="BG340" s="1"/>
  <c r="BG341" s="1"/>
  <c r="BG342" s="1"/>
  <c r="BG343" s="1"/>
  <c r="BG344" s="1"/>
  <c r="BG345" s="1"/>
  <c r="BG346" s="1"/>
  <c r="BF7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F102" s="1"/>
  <c r="BF103" s="1"/>
  <c r="BF104" s="1"/>
  <c r="BF105" s="1"/>
  <c r="BF106" s="1"/>
  <c r="BF107" s="1"/>
  <c r="BF108" s="1"/>
  <c r="BF109" s="1"/>
  <c r="BF110" s="1"/>
  <c r="BF111" s="1"/>
  <c r="BF112" s="1"/>
  <c r="BF113" s="1"/>
  <c r="BF114" s="1"/>
  <c r="BF115" s="1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F199" s="1"/>
  <c r="BF200" s="1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F270" s="1"/>
  <c r="BF271" s="1"/>
  <c r="BF272" s="1"/>
  <c r="BF273" s="1"/>
  <c r="BF274" s="1"/>
  <c r="BF275" s="1"/>
  <c r="BF276" s="1"/>
  <c r="BF277" s="1"/>
  <c r="BF278" s="1"/>
  <c r="BF279" s="1"/>
  <c r="BF280" s="1"/>
  <c r="BF281" s="1"/>
  <c r="BF282" s="1"/>
  <c r="BF283" s="1"/>
  <c r="BF284" s="1"/>
  <c r="BF285" s="1"/>
  <c r="BF286" s="1"/>
  <c r="BF287" s="1"/>
  <c r="BF288" s="1"/>
  <c r="BF289" s="1"/>
  <c r="BF290" s="1"/>
  <c r="BF291" s="1"/>
  <c r="BF292" s="1"/>
  <c r="BF293" s="1"/>
  <c r="BF294" s="1"/>
  <c r="BF295" s="1"/>
  <c r="BF296" s="1"/>
  <c r="BF297" s="1"/>
  <c r="BF298" s="1"/>
  <c r="BF299" s="1"/>
  <c r="BF300" s="1"/>
  <c r="BF301" s="1"/>
  <c r="BF302" s="1"/>
  <c r="BF303" s="1"/>
  <c r="BF304" s="1"/>
  <c r="BF305" s="1"/>
  <c r="BF306" s="1"/>
  <c r="BF307" s="1"/>
  <c r="BF308" s="1"/>
  <c r="BF309" s="1"/>
  <c r="BF310" s="1"/>
  <c r="BF311" s="1"/>
  <c r="BF312" s="1"/>
  <c r="BF313" s="1"/>
  <c r="BF314" s="1"/>
  <c r="BF315" s="1"/>
  <c r="BF316" s="1"/>
  <c r="BF317" s="1"/>
  <c r="BF318" s="1"/>
  <c r="BF319" s="1"/>
  <c r="BF320" s="1"/>
  <c r="BF321" s="1"/>
  <c r="BF322" s="1"/>
  <c r="BF323" s="1"/>
  <c r="BF324" s="1"/>
  <c r="BF325" s="1"/>
  <c r="BF326" s="1"/>
  <c r="BF327" s="1"/>
  <c r="BF328" s="1"/>
  <c r="BF329" s="1"/>
  <c r="BF330" s="1"/>
  <c r="BF331" s="1"/>
  <c r="BF332" s="1"/>
  <c r="BF333" s="1"/>
  <c r="BF334" s="1"/>
  <c r="BF335" s="1"/>
  <c r="BF336" s="1"/>
  <c r="BF337" s="1"/>
  <c r="BF338" s="1"/>
  <c r="BF339" s="1"/>
  <c r="BF340" s="1"/>
  <c r="BF341" s="1"/>
  <c r="BF342" s="1"/>
  <c r="BF343" s="1"/>
  <c r="BF344" s="1"/>
  <c r="BF345" s="1"/>
  <c r="BF346" s="1"/>
  <c r="BE71"/>
  <c r="BE72" s="1"/>
  <c r="BE73" s="1"/>
  <c r="BE74" s="1"/>
  <c r="BE75" s="1"/>
  <c r="BE76" s="1"/>
  <c r="BE77" s="1"/>
  <c r="BE78" s="1"/>
  <c r="BE79" s="1"/>
  <c r="BE80" s="1"/>
  <c r="BE81" s="1"/>
  <c r="BE82" s="1"/>
  <c r="BE83" s="1"/>
  <c r="BE84" s="1"/>
  <c r="BE85" s="1"/>
  <c r="BE86" s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BE127" s="1"/>
  <c r="BE128" s="1"/>
  <c r="BE129" s="1"/>
  <c r="BE130" s="1"/>
  <c r="BE131" s="1"/>
  <c r="BE132" s="1"/>
  <c r="BE133" s="1"/>
  <c r="BE134" s="1"/>
  <c r="BE135" s="1"/>
  <c r="BE136" s="1"/>
  <c r="BE137" s="1"/>
  <c r="BE138" s="1"/>
  <c r="BE139" s="1"/>
  <c r="BE140" s="1"/>
  <c r="BE141" s="1"/>
  <c r="BE142" s="1"/>
  <c r="BE143" s="1"/>
  <c r="BE144" s="1"/>
  <c r="BE145" s="1"/>
  <c r="BE146" s="1"/>
  <c r="BE147" s="1"/>
  <c r="BE148" s="1"/>
  <c r="BE149" s="1"/>
  <c r="BE150" s="1"/>
  <c r="BE151" s="1"/>
  <c r="BE152" s="1"/>
  <c r="BE153" s="1"/>
  <c r="BE154" s="1"/>
  <c r="BE155" s="1"/>
  <c r="BE156" s="1"/>
  <c r="BE157" s="1"/>
  <c r="BE158" s="1"/>
  <c r="BE159" s="1"/>
  <c r="BE160" s="1"/>
  <c r="BE161" s="1"/>
  <c r="BE162" s="1"/>
  <c r="BE163" s="1"/>
  <c r="BE164" s="1"/>
  <c r="BE165" s="1"/>
  <c r="BE166" s="1"/>
  <c r="BE167" s="1"/>
  <c r="BE168" s="1"/>
  <c r="BE169" s="1"/>
  <c r="BE170" s="1"/>
  <c r="BE171" s="1"/>
  <c r="BE172" s="1"/>
  <c r="BE173" s="1"/>
  <c r="BE174" s="1"/>
  <c r="BE175" s="1"/>
  <c r="BE176" s="1"/>
  <c r="BE177" s="1"/>
  <c r="BE178" s="1"/>
  <c r="BE179" s="1"/>
  <c r="BE180" s="1"/>
  <c r="BE181" s="1"/>
  <c r="BE182" s="1"/>
  <c r="BE183" s="1"/>
  <c r="BE184" s="1"/>
  <c r="BE185" s="1"/>
  <c r="BE186" s="1"/>
  <c r="BE187" s="1"/>
  <c r="BE188" s="1"/>
  <c r="BE189" s="1"/>
  <c r="BE190" s="1"/>
  <c r="BE191" s="1"/>
  <c r="BE192" s="1"/>
  <c r="BE193" s="1"/>
  <c r="BE194" s="1"/>
  <c r="BE195" s="1"/>
  <c r="BE196" s="1"/>
  <c r="BE197" s="1"/>
  <c r="BE198" s="1"/>
  <c r="BE199" s="1"/>
  <c r="BE200" s="1"/>
  <c r="BE201" s="1"/>
  <c r="BE202" s="1"/>
  <c r="BE203" s="1"/>
  <c r="BE204" s="1"/>
  <c r="BE205" s="1"/>
  <c r="BE206" s="1"/>
  <c r="BE207" s="1"/>
  <c r="BE208" s="1"/>
  <c r="BE209" s="1"/>
  <c r="BE210" s="1"/>
  <c r="BE211" s="1"/>
  <c r="BE212" s="1"/>
  <c r="BE213" s="1"/>
  <c r="BE214" s="1"/>
  <c r="BE215" s="1"/>
  <c r="BE216" s="1"/>
  <c r="BE217" s="1"/>
  <c r="BE218" s="1"/>
  <c r="BE219" s="1"/>
  <c r="BE220" s="1"/>
  <c r="BE221" s="1"/>
  <c r="BE222" s="1"/>
  <c r="BE223" s="1"/>
  <c r="BE224" s="1"/>
  <c r="BE225" s="1"/>
  <c r="BE226" s="1"/>
  <c r="BE227" s="1"/>
  <c r="BE228" s="1"/>
  <c r="BE229" s="1"/>
  <c r="BE230" s="1"/>
  <c r="BE231" s="1"/>
  <c r="BE232" s="1"/>
  <c r="BE233" s="1"/>
  <c r="BE234" s="1"/>
  <c r="BE235" s="1"/>
  <c r="BE236" s="1"/>
  <c r="BE237" s="1"/>
  <c r="BE238" s="1"/>
  <c r="BE239" s="1"/>
  <c r="BE240" s="1"/>
  <c r="BE241" s="1"/>
  <c r="BE242" s="1"/>
  <c r="BE243" s="1"/>
  <c r="BE244" s="1"/>
  <c r="BE245" s="1"/>
  <c r="BE246" s="1"/>
  <c r="BE247" s="1"/>
  <c r="BE248" s="1"/>
  <c r="BE249" s="1"/>
  <c r="BE250" s="1"/>
  <c r="BE251" s="1"/>
  <c r="BE252" s="1"/>
  <c r="BE253" s="1"/>
  <c r="BE254" s="1"/>
  <c r="BE255" s="1"/>
  <c r="BE256" s="1"/>
  <c r="BE257" s="1"/>
  <c r="BE258" s="1"/>
  <c r="BE259" s="1"/>
  <c r="BE260" s="1"/>
  <c r="BE261" s="1"/>
  <c r="BE262" s="1"/>
  <c r="BE263" s="1"/>
  <c r="BE264" s="1"/>
  <c r="BE265" s="1"/>
  <c r="BE266" s="1"/>
  <c r="BE267" s="1"/>
  <c r="BE268" s="1"/>
  <c r="BE269" s="1"/>
  <c r="BE270" s="1"/>
  <c r="BE271" s="1"/>
  <c r="BE272" s="1"/>
  <c r="BE273" s="1"/>
  <c r="BE274" s="1"/>
  <c r="BE275" s="1"/>
  <c r="BE276" s="1"/>
  <c r="BE277" s="1"/>
  <c r="BE278" s="1"/>
  <c r="BE279" s="1"/>
  <c r="BE280" s="1"/>
  <c r="BE281" s="1"/>
  <c r="BE282" s="1"/>
  <c r="BE283" s="1"/>
  <c r="BE284" s="1"/>
  <c r="BE285" s="1"/>
  <c r="BE286" s="1"/>
  <c r="BE287" s="1"/>
  <c r="BE288" s="1"/>
  <c r="BE289" s="1"/>
  <c r="BE290" s="1"/>
  <c r="BE291" s="1"/>
  <c r="BE292" s="1"/>
  <c r="BE293" s="1"/>
  <c r="BE294" s="1"/>
  <c r="BE295" s="1"/>
  <c r="BE296" s="1"/>
  <c r="BE297" s="1"/>
  <c r="BE298" s="1"/>
  <c r="BE299" s="1"/>
  <c r="BE300" s="1"/>
  <c r="BE301" s="1"/>
  <c r="BE302" s="1"/>
  <c r="BE303" s="1"/>
  <c r="BE304" s="1"/>
  <c r="BE305" s="1"/>
  <c r="BE306" s="1"/>
  <c r="BE307" s="1"/>
  <c r="BE308" s="1"/>
  <c r="BE309" s="1"/>
  <c r="BE310" s="1"/>
  <c r="BE311" s="1"/>
  <c r="BE312" s="1"/>
  <c r="BE313" s="1"/>
  <c r="BE314" s="1"/>
  <c r="BE315" s="1"/>
  <c r="BE316" s="1"/>
  <c r="BE317" s="1"/>
  <c r="BE318" s="1"/>
  <c r="BE319" s="1"/>
  <c r="BE320" s="1"/>
  <c r="BE321" s="1"/>
  <c r="BE322" s="1"/>
  <c r="BE323" s="1"/>
  <c r="BE324" s="1"/>
  <c r="BE325" s="1"/>
  <c r="BE326" s="1"/>
  <c r="BE327" s="1"/>
  <c r="BE328" s="1"/>
  <c r="BE329" s="1"/>
  <c r="BE330" s="1"/>
  <c r="BE331" s="1"/>
  <c r="BE332" s="1"/>
  <c r="BE333" s="1"/>
  <c r="BE334" s="1"/>
  <c r="BE335" s="1"/>
  <c r="BE336" s="1"/>
  <c r="BE337" s="1"/>
  <c r="BE338" s="1"/>
  <c r="BE339" s="1"/>
  <c r="BE340" s="1"/>
  <c r="BE341" s="1"/>
  <c r="BE342" s="1"/>
  <c r="BE343" s="1"/>
  <c r="BE344" s="1"/>
  <c r="BE345" s="1"/>
  <c r="BE346" s="1"/>
  <c r="BG61"/>
  <c r="BG62" s="1"/>
  <c r="BG63" s="1"/>
  <c r="BG64" s="1"/>
  <c r="BG65" s="1"/>
  <c r="BG66" s="1"/>
  <c r="BG67" s="1"/>
  <c r="BG68" s="1"/>
  <c r="BG69" s="1"/>
  <c r="BG70" s="1"/>
  <c r="BF61"/>
  <c r="BF62" s="1"/>
  <c r="BF63" s="1"/>
  <c r="BF64" s="1"/>
  <c r="BF65" s="1"/>
  <c r="BF66" s="1"/>
  <c r="BF67" s="1"/>
  <c r="BF68" s="1"/>
  <c r="BF69" s="1"/>
  <c r="BF70" s="1"/>
  <c r="BE61"/>
  <c r="BE62" s="1"/>
  <c r="BE63" s="1"/>
  <c r="BE64" s="1"/>
  <c r="BE65" s="1"/>
  <c r="BE66" s="1"/>
  <c r="BE67" s="1"/>
  <c r="BE68" s="1"/>
  <c r="BE69" s="1"/>
  <c r="BE70" s="1"/>
  <c r="I4" i="12"/>
  <c r="G3"/>
  <c r="BH54" i="13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BR56" l="1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R9"/>
  <c r="BR8"/>
  <c r="BR7"/>
  <c r="BI61"/>
  <c r="BK60"/>
  <c r="BJ60"/>
  <c r="BI60"/>
  <c r="BK59"/>
  <c r="BJ59"/>
  <c r="BI59"/>
  <c r="BK58"/>
  <c r="BJ58"/>
  <c r="BI58"/>
  <c r="BK57"/>
  <c r="BJ57"/>
  <c r="BI57"/>
  <c r="BK56"/>
  <c r="BJ56"/>
  <c r="BI56"/>
  <c r="BK55"/>
  <c r="BJ55"/>
  <c r="BI55"/>
  <c r="BK54"/>
  <c r="BJ54"/>
  <c r="BI54"/>
  <c r="BK53"/>
  <c r="BJ53"/>
  <c r="BI53"/>
  <c r="BK52"/>
  <c r="BJ52"/>
  <c r="BI52"/>
  <c r="BK51"/>
  <c r="BJ51"/>
  <c r="BI51"/>
  <c r="BK50"/>
  <c r="BJ50"/>
  <c r="BI50"/>
  <c r="BK49"/>
  <c r="BJ49"/>
  <c r="BI49"/>
  <c r="BK48"/>
  <c r="BJ48"/>
  <c r="BI48"/>
  <c r="BK47"/>
  <c r="BJ47"/>
  <c r="BI47"/>
  <c r="BK46"/>
  <c r="BJ46"/>
  <c r="BI46"/>
  <c r="BK45"/>
  <c r="BJ45"/>
  <c r="BI45"/>
  <c r="BK44"/>
  <c r="BJ44"/>
  <c r="BI44"/>
  <c r="BK43"/>
  <c r="BJ43"/>
  <c r="BI43"/>
  <c r="BK42"/>
  <c r="BJ42"/>
  <c r="BI42"/>
  <c r="BK41"/>
  <c r="BJ41"/>
  <c r="BI41"/>
  <c r="BK40"/>
  <c r="BJ40"/>
  <c r="BI40"/>
  <c r="BK39"/>
  <c r="BJ39"/>
  <c r="BI39"/>
  <c r="BK38"/>
  <c r="BJ38"/>
  <c r="BI38"/>
  <c r="BK37"/>
  <c r="BJ37"/>
  <c r="BI37"/>
  <c r="BK36"/>
  <c r="BJ36"/>
  <c r="BI36"/>
  <c r="BK35"/>
  <c r="BJ35"/>
  <c r="BI35"/>
  <c r="BK34"/>
  <c r="BJ34"/>
  <c r="BI34"/>
  <c r="BK33"/>
  <c r="BJ33"/>
  <c r="BI33"/>
  <c r="BK32"/>
  <c r="BJ32"/>
  <c r="BI32"/>
  <c r="BK31"/>
  <c r="BJ31"/>
  <c r="BI31"/>
  <c r="BK30"/>
  <c r="BJ30"/>
  <c r="BI30"/>
  <c r="BK29"/>
  <c r="BJ29"/>
  <c r="BI29"/>
  <c r="BK28"/>
  <c r="BJ28"/>
  <c r="BI28"/>
  <c r="BK27"/>
  <c r="BJ27"/>
  <c r="BI27"/>
  <c r="BK26"/>
  <c r="BJ26"/>
  <c r="BI26"/>
  <c r="BK25"/>
  <c r="BJ25"/>
  <c r="BI25"/>
  <c r="BK24"/>
  <c r="BJ24"/>
  <c r="BI24"/>
  <c r="BK23"/>
  <c r="BJ23"/>
  <c r="BI23"/>
  <c r="BK22"/>
  <c r="BJ22"/>
  <c r="BI22"/>
  <c r="BK21"/>
  <c r="BJ21"/>
  <c r="BI21"/>
  <c r="BK20"/>
  <c r="BJ20"/>
  <c r="BI20"/>
  <c r="BK19"/>
  <c r="BJ19"/>
  <c r="BI19"/>
  <c r="BK18"/>
  <c r="BJ18"/>
  <c r="BI18"/>
  <c r="BK17"/>
  <c r="BJ17"/>
  <c r="BI17"/>
  <c r="BK16"/>
  <c r="BJ16"/>
  <c r="BI16"/>
  <c r="BK15"/>
  <c r="BJ15"/>
  <c r="BI15"/>
  <c r="BK14"/>
  <c r="BJ14"/>
  <c r="BI14"/>
  <c r="BK13"/>
  <c r="BJ13"/>
  <c r="BI13"/>
  <c r="BK12"/>
  <c r="BJ12"/>
  <c r="BI12"/>
  <c r="BK11"/>
  <c r="BJ11"/>
  <c r="BI11"/>
  <c r="BK10"/>
  <c r="BJ10"/>
  <c r="BI10"/>
  <c r="BK9"/>
  <c r="BJ9"/>
  <c r="BI9"/>
  <c r="BK8"/>
  <c r="BJ8"/>
  <c r="BI8"/>
  <c r="BK7"/>
  <c r="BJ7"/>
  <c r="BI7"/>
  <c r="BK6"/>
  <c r="BJ6"/>
  <c r="BI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AJ6"/>
  <c r="AS6" s="1"/>
  <c r="AI6"/>
  <c r="AR6" s="1"/>
  <c r="AU6" s="1"/>
  <c r="AI7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BP6" i="13" l="1"/>
  <c r="BO6"/>
  <c r="AX6"/>
  <c r="BA6" s="1"/>
  <c r="BQ6"/>
  <c r="H162" i="12"/>
  <c r="AM8" i="13"/>
  <c r="AP8" s="1"/>
  <c r="AW6"/>
  <c r="AZ6" s="1"/>
  <c r="BC6" s="1"/>
  <c r="BM6"/>
  <c r="AN8"/>
  <c r="AQ8" s="1"/>
  <c r="AV6"/>
  <c r="AJ7" s="1"/>
  <c r="AS7" s="1"/>
  <c r="AK7"/>
  <c r="AT7" s="1"/>
  <c r="BL6"/>
  <c r="BN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Y6" i="13" l="1"/>
  <c r="BB6" s="1"/>
  <c r="BP7"/>
  <c r="BQ7"/>
  <c r="AW7"/>
  <c r="AK8" s="1"/>
  <c r="AT8" s="1"/>
  <c r="BN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AV8" s="1"/>
  <c r="AJ9" s="1"/>
  <c r="AS9" s="1"/>
  <c r="BM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M10" s="1"/>
  <c r="AP10" s="1"/>
  <c r="AP9"/>
  <c r="Y56"/>
  <c r="V56" s="1"/>
  <c r="Y57"/>
  <c r="X57"/>
  <c r="X56"/>
  <c r="U56" s="1"/>
  <c r="AN10"/>
  <c r="AQ10" s="1"/>
  <c r="G8" i="7"/>
  <c r="L7"/>
  <c r="I8" i="12"/>
  <c r="J8"/>
  <c r="AY7" i="13" l="1"/>
  <c r="BB7" s="1"/>
  <c r="BP8"/>
  <c r="AY8"/>
  <c r="BB8" s="1"/>
  <c r="T58"/>
  <c r="BP9"/>
  <c r="AW8"/>
  <c r="AK9" s="1"/>
  <c r="AT9" s="1"/>
  <c r="AW9" s="1"/>
  <c r="AK10" s="1"/>
  <c r="BQ8"/>
  <c r="AZ7"/>
  <c r="BC7" s="1"/>
  <c r="T59"/>
  <c r="T60" s="1"/>
  <c r="T61" s="1"/>
  <c r="BM9"/>
  <c r="AV9"/>
  <c r="AJ10" s="1"/>
  <c r="AS10" s="1"/>
  <c r="BN8"/>
  <c r="BM8"/>
  <c r="J9" i="12"/>
  <c r="AM11" i="13"/>
  <c r="AP11" s="1"/>
  <c r="V62"/>
  <c r="V57"/>
  <c r="V58" s="1"/>
  <c r="V59" s="1"/>
  <c r="V60" s="1"/>
  <c r="V61" s="1"/>
  <c r="S56"/>
  <c r="U57"/>
  <c r="U58" s="1"/>
  <c r="U59" s="1"/>
  <c r="U60" s="1"/>
  <c r="U61" s="1"/>
  <c r="R56"/>
  <c r="AN11"/>
  <c r="AQ11" s="1"/>
  <c r="L8" i="7"/>
  <c r="G9"/>
  <c r="I9" i="12"/>
  <c r="AM12" i="13" l="1"/>
  <c r="AP12" s="1"/>
  <c r="BP10"/>
  <c r="BQ9"/>
  <c r="AZ9"/>
  <c r="BC9" s="1"/>
  <c r="BN9"/>
  <c r="AZ8"/>
  <c r="BC8" s="1"/>
  <c r="AY9"/>
  <c r="BB9" s="1"/>
  <c r="I10" i="12"/>
  <c r="AT10" i="13"/>
  <c r="BM10"/>
  <c r="AV10"/>
  <c r="AJ11" s="1"/>
  <c r="AS11" s="1"/>
  <c r="J10" i="12"/>
  <c r="V63" i="13"/>
  <c r="U62"/>
  <c r="T62"/>
  <c r="AN12"/>
  <c r="AQ12" s="1"/>
  <c r="G10" i="7"/>
  <c r="L9"/>
  <c r="AM13" i="13" l="1"/>
  <c r="AP13" s="1"/>
  <c r="BQ10"/>
  <c r="BP11"/>
  <c r="AY10"/>
  <c r="BB10" s="1"/>
  <c r="J11" i="12"/>
  <c r="BN10" i="13"/>
  <c r="AW10"/>
  <c r="AK11" s="1"/>
  <c r="AT11" s="1"/>
  <c r="BM11"/>
  <c r="AV11"/>
  <c r="AJ12" s="1"/>
  <c r="AS12" s="1"/>
  <c r="I11" i="12"/>
  <c r="V64" i="13"/>
  <c r="T63"/>
  <c r="U63"/>
  <c r="AN13"/>
  <c r="AQ13" s="1"/>
  <c r="L10" i="7"/>
  <c r="G11"/>
  <c r="AM14" i="13" l="1"/>
  <c r="AP14" s="1"/>
  <c r="AZ10"/>
  <c r="BC10" s="1"/>
  <c r="BQ11"/>
  <c r="BP12"/>
  <c r="AY11"/>
  <c r="BB11" s="1"/>
  <c r="I12" i="12"/>
  <c r="BN11" i="13"/>
  <c r="AW11"/>
  <c r="AK12" s="1"/>
  <c r="AT12" s="1"/>
  <c r="BM12"/>
  <c r="AV12"/>
  <c r="AJ13" s="1"/>
  <c r="AS13" s="1"/>
  <c r="J12" i="12"/>
  <c r="U64" i="13"/>
  <c r="V65"/>
  <c r="T64"/>
  <c r="AN14"/>
  <c r="AQ14" s="1"/>
  <c r="L11" i="7"/>
  <c r="G12"/>
  <c r="AZ11" i="13" l="1"/>
  <c r="BC11" s="1"/>
  <c r="AM15"/>
  <c r="AP15" s="1"/>
  <c r="BQ12"/>
  <c r="AV13"/>
  <c r="AJ14" s="1"/>
  <c r="AS14" s="1"/>
  <c r="BM14" s="1"/>
  <c r="BP13"/>
  <c r="AY12"/>
  <c r="BB12" s="1"/>
  <c r="J13" i="12"/>
  <c r="I13"/>
  <c r="BN12" i="13"/>
  <c r="AW12"/>
  <c r="AK13" s="1"/>
  <c r="AT13" s="1"/>
  <c r="BM13"/>
  <c r="T65"/>
  <c r="U65"/>
  <c r="V66"/>
  <c r="AN15"/>
  <c r="AQ15" s="1"/>
  <c r="L12" i="7"/>
  <c r="G13"/>
  <c r="AV14" i="13" l="1"/>
  <c r="AJ15" s="1"/>
  <c r="AS15" s="1"/>
  <c r="BP15" s="1"/>
  <c r="AM16"/>
  <c r="AP16" s="1"/>
  <c r="AZ12"/>
  <c r="BC12" s="1"/>
  <c r="BP14"/>
  <c r="BQ13"/>
  <c r="AY13"/>
  <c r="BB13" s="1"/>
  <c r="I14" i="12"/>
  <c r="J14"/>
  <c r="BN13" i="13"/>
  <c r="AW13"/>
  <c r="AK14" s="1"/>
  <c r="AT14" s="1"/>
  <c r="T66"/>
  <c r="U66"/>
  <c r="V67"/>
  <c r="AN16"/>
  <c r="AQ16" s="1"/>
  <c r="L13" i="7"/>
  <c r="G14"/>
  <c r="AY14" i="13" l="1"/>
  <c r="BB14" s="1"/>
  <c r="AV15"/>
  <c r="AJ16" s="1"/>
  <c r="AS16" s="1"/>
  <c r="BP16" s="1"/>
  <c r="BM15"/>
  <c r="AM17"/>
  <c r="AP17" s="1"/>
  <c r="AZ14"/>
  <c r="BC14" s="1"/>
  <c r="BQ14"/>
  <c r="AZ13"/>
  <c r="BC13" s="1"/>
  <c r="J15" i="12"/>
  <c r="I15"/>
  <c r="AW14" i="13"/>
  <c r="AK15" s="1"/>
  <c r="AT15" s="1"/>
  <c r="BN14"/>
  <c r="BM16"/>
  <c r="V68"/>
  <c r="T67"/>
  <c r="U67"/>
  <c r="AV16"/>
  <c r="AJ17" s="1"/>
  <c r="AS17" s="1"/>
  <c r="AN17"/>
  <c r="AQ17" s="1"/>
  <c r="L14" i="7"/>
  <c r="G15"/>
  <c r="AY15" i="13" l="1"/>
  <c r="BB15" s="1"/>
  <c r="AM18"/>
  <c r="AP18" s="1"/>
  <c r="BQ15"/>
  <c r="BP17"/>
  <c r="AY16"/>
  <c r="BB16" s="1"/>
  <c r="I16" i="12"/>
  <c r="J16"/>
  <c r="AW15" i="13"/>
  <c r="AK16" s="1"/>
  <c r="AT16" s="1"/>
  <c r="BN15"/>
  <c r="BM17"/>
  <c r="U68"/>
  <c r="V69"/>
  <c r="T68"/>
  <c r="AV17"/>
  <c r="AJ18" s="1"/>
  <c r="AM19"/>
  <c r="AP19" s="1"/>
  <c r="AN18"/>
  <c r="AQ18" s="1"/>
  <c r="L15" i="7"/>
  <c r="G16"/>
  <c r="AY17" i="13" l="1"/>
  <c r="BB17" s="1"/>
  <c r="AS18"/>
  <c r="BQ16"/>
  <c r="AZ15"/>
  <c r="BC15" s="1"/>
  <c r="BP18"/>
  <c r="J17" i="12"/>
  <c r="I17"/>
  <c r="BN16" i="13"/>
  <c r="AW16"/>
  <c r="AK17" s="1"/>
  <c r="AT17" s="1"/>
  <c r="BM18"/>
  <c r="T69"/>
  <c r="U69"/>
  <c r="V70"/>
  <c r="AV18"/>
  <c r="AJ19" s="1"/>
  <c r="AS19" s="1"/>
  <c r="AM20"/>
  <c r="AP20" s="1"/>
  <c r="AN19"/>
  <c r="AQ19" s="1"/>
  <c r="L16" i="7"/>
  <c r="G17"/>
  <c r="AZ16" i="13" l="1"/>
  <c r="BC16" s="1"/>
  <c r="BQ17"/>
  <c r="BP19"/>
  <c r="AY18"/>
  <c r="BB18" s="1"/>
  <c r="I18" i="12"/>
  <c r="J18"/>
  <c r="AW17" i="13"/>
  <c r="AK18" s="1"/>
  <c r="AT18" s="1"/>
  <c r="BN17"/>
  <c r="BM19"/>
  <c r="T70"/>
  <c r="V71"/>
  <c r="U70"/>
  <c r="AV19"/>
  <c r="AJ20" s="1"/>
  <c r="AS20" s="1"/>
  <c r="AN20"/>
  <c r="AQ20" s="1"/>
  <c r="AM21"/>
  <c r="AP21" s="1"/>
  <c r="L17" i="7"/>
  <c r="G18"/>
  <c r="AZ18" i="13" l="1"/>
  <c r="BC18" s="1"/>
  <c r="BQ18"/>
  <c r="AZ17"/>
  <c r="BC17" s="1"/>
  <c r="BP20"/>
  <c r="AY19"/>
  <c r="BB19" s="1"/>
  <c r="J19" i="12"/>
  <c r="I19"/>
  <c r="AW18" i="13"/>
  <c r="AK19" s="1"/>
  <c r="AT19" s="1"/>
  <c r="BN18"/>
  <c r="BM20"/>
  <c r="T71"/>
  <c r="V72"/>
  <c r="U71"/>
  <c r="AV20"/>
  <c r="AJ21" s="1"/>
  <c r="AS21" s="1"/>
  <c r="AM22"/>
  <c r="AP22" s="1"/>
  <c r="AN21"/>
  <c r="AQ21" s="1"/>
  <c r="L18" i="7"/>
  <c r="G19"/>
  <c r="BP21" i="13" l="1"/>
  <c r="BQ19"/>
  <c r="AY20"/>
  <c r="BB20" s="1"/>
  <c r="I20" i="12"/>
  <c r="J20"/>
  <c r="BN19" i="13"/>
  <c r="AW19"/>
  <c r="AK20" s="1"/>
  <c r="AT20" s="1"/>
  <c r="BM21"/>
  <c r="U72"/>
  <c r="T72"/>
  <c r="V73"/>
  <c r="AN22"/>
  <c r="AQ22" s="1"/>
  <c r="AM23"/>
  <c r="AP23" s="1"/>
  <c r="AV21"/>
  <c r="AJ22" s="1"/>
  <c r="AS22" s="1"/>
  <c r="G20" i="7"/>
  <c r="L19"/>
  <c r="BQ20" i="13" l="1"/>
  <c r="AY21"/>
  <c r="BB21" s="1"/>
  <c r="BP22"/>
  <c r="AZ19"/>
  <c r="BC19" s="1"/>
  <c r="I21" i="12"/>
  <c r="J21"/>
  <c r="AW20" i="13"/>
  <c r="AK21" s="1"/>
  <c r="AT21" s="1"/>
  <c r="BN20"/>
  <c r="BM22"/>
  <c r="V74"/>
  <c r="U73"/>
  <c r="T73"/>
  <c r="AV22"/>
  <c r="AJ23" s="1"/>
  <c r="AS23" s="1"/>
  <c r="AN23"/>
  <c r="AQ23" s="1"/>
  <c r="AM24"/>
  <c r="AP24" s="1"/>
  <c r="L20" i="7"/>
  <c r="G21"/>
  <c r="AY23" i="13" l="1"/>
  <c r="BB23" s="1"/>
  <c r="BP23"/>
  <c r="AZ20"/>
  <c r="BC20" s="1"/>
  <c r="BQ21"/>
  <c r="AZ21"/>
  <c r="BC21" s="1"/>
  <c r="AY22"/>
  <c r="BB22" s="1"/>
  <c r="J22" i="12"/>
  <c r="I22"/>
  <c r="BN21" i="13"/>
  <c r="AW21"/>
  <c r="AK22" s="1"/>
  <c r="AT22" s="1"/>
  <c r="BM23"/>
  <c r="V75"/>
  <c r="U74"/>
  <c r="T74"/>
  <c r="AN24"/>
  <c r="AQ24" s="1"/>
  <c r="AM25"/>
  <c r="AP25" s="1"/>
  <c r="AV23"/>
  <c r="AJ24" s="1"/>
  <c r="AS24" s="1"/>
  <c r="G22" i="7"/>
  <c r="L21"/>
  <c r="BP24" i="13" l="1"/>
  <c r="BQ22"/>
  <c r="J23" i="12"/>
  <c r="I23"/>
  <c r="BN22" i="13"/>
  <c r="AW22"/>
  <c r="AK23" s="1"/>
  <c r="AT23" s="1"/>
  <c r="BM24"/>
  <c r="T75"/>
  <c r="U75"/>
  <c r="V76"/>
  <c r="AV24"/>
  <c r="AJ25" s="1"/>
  <c r="AS25" s="1"/>
  <c r="AN25"/>
  <c r="AQ25" s="1"/>
  <c r="AM26"/>
  <c r="AP26" s="1"/>
  <c r="L22" i="7"/>
  <c r="G23"/>
  <c r="J24" i="12" l="1"/>
  <c r="AY24" i="13"/>
  <c r="BB24" s="1"/>
  <c r="BP25"/>
  <c r="AZ22"/>
  <c r="BC22" s="1"/>
  <c r="BQ23"/>
  <c r="I24" i="12"/>
  <c r="AW23" i="13"/>
  <c r="AK24" s="1"/>
  <c r="AT24" s="1"/>
  <c r="BN23"/>
  <c r="BM25"/>
  <c r="V77"/>
  <c r="T76"/>
  <c r="U76"/>
  <c r="AN26"/>
  <c r="AQ26" s="1"/>
  <c r="AM27"/>
  <c r="AP27" s="1"/>
  <c r="AV25"/>
  <c r="AJ26" s="1"/>
  <c r="AS26" s="1"/>
  <c r="G24" i="7"/>
  <c r="L23"/>
  <c r="I25" i="12" l="1"/>
  <c r="AY26" i="13"/>
  <c r="BB26" s="1"/>
  <c r="BP26"/>
  <c r="BQ24"/>
  <c r="AY25"/>
  <c r="BB25" s="1"/>
  <c r="AZ23"/>
  <c r="BC23" s="1"/>
  <c r="J25" i="12"/>
  <c r="AW24" i="13"/>
  <c r="AK25" s="1"/>
  <c r="AT25" s="1"/>
  <c r="BN24"/>
  <c r="BM26"/>
  <c r="U77"/>
  <c r="V78"/>
  <c r="T77"/>
  <c r="AV26"/>
  <c r="AJ27" s="1"/>
  <c r="AS27" s="1"/>
  <c r="AN27"/>
  <c r="AQ27" s="1"/>
  <c r="AM28"/>
  <c r="AP28" s="1"/>
  <c r="L24" i="7"/>
  <c r="G25"/>
  <c r="I26" i="12" l="1"/>
  <c r="BQ25" i="13"/>
  <c r="BP27"/>
  <c r="AZ24"/>
  <c r="BC24" s="1"/>
  <c r="J26" i="12"/>
  <c r="AW25" i="13"/>
  <c r="AK26" s="1"/>
  <c r="AT26" s="1"/>
  <c r="BN25"/>
  <c r="BM27"/>
  <c r="T78"/>
  <c r="V79"/>
  <c r="U78"/>
  <c r="AN28"/>
  <c r="AQ28" s="1"/>
  <c r="AM29"/>
  <c r="AP29" s="1"/>
  <c r="AV27"/>
  <c r="AJ28" s="1"/>
  <c r="AS28" s="1"/>
  <c r="G26" i="7"/>
  <c r="L25"/>
  <c r="J27" i="12" l="1"/>
  <c r="BP28" i="13"/>
  <c r="AY28"/>
  <c r="BB28" s="1"/>
  <c r="AZ25"/>
  <c r="BC25" s="1"/>
  <c r="BQ26"/>
  <c r="AY27"/>
  <c r="BB27" s="1"/>
  <c r="I27" i="12"/>
  <c r="AW26" i="13"/>
  <c r="AK27" s="1"/>
  <c r="AT27" s="1"/>
  <c r="BN26"/>
  <c r="BM28"/>
  <c r="U79"/>
  <c r="T79"/>
  <c r="V80"/>
  <c r="AV28"/>
  <c r="AJ29" s="1"/>
  <c r="AS29" s="1"/>
  <c r="AN29"/>
  <c r="AQ29" s="1"/>
  <c r="AM30"/>
  <c r="AP30" s="1"/>
  <c r="L26" i="7"/>
  <c r="G27"/>
  <c r="I28" i="12" l="1"/>
  <c r="BQ27" i="13"/>
  <c r="BP29"/>
  <c r="AZ26"/>
  <c r="BC26" s="1"/>
  <c r="J28" i="12"/>
  <c r="AW27" i="13"/>
  <c r="AK28" s="1"/>
  <c r="AT28" s="1"/>
  <c r="BN27"/>
  <c r="AV29"/>
  <c r="AJ30" s="1"/>
  <c r="AS30" s="1"/>
  <c r="V81"/>
  <c r="U80"/>
  <c r="T80"/>
  <c r="AN30"/>
  <c r="AQ30" s="1"/>
  <c r="AM31"/>
  <c r="AP31" s="1"/>
  <c r="G28" i="7"/>
  <c r="L27"/>
  <c r="I29" i="12" l="1"/>
  <c r="BP30" i="13"/>
  <c r="AZ27"/>
  <c r="BC27" s="1"/>
  <c r="AY29"/>
  <c r="BB29" s="1"/>
  <c r="BQ28"/>
  <c r="J29" i="12"/>
  <c r="BN28" i="13"/>
  <c r="AW28"/>
  <c r="AK29" s="1"/>
  <c r="AT29" s="1"/>
  <c r="AV30"/>
  <c r="AY30" s="1"/>
  <c r="BB30" s="1"/>
  <c r="BM29"/>
  <c r="T81"/>
  <c r="V82"/>
  <c r="U81"/>
  <c r="AN31"/>
  <c r="AQ31" s="1"/>
  <c r="AM32"/>
  <c r="AP32" s="1"/>
  <c r="L28" i="7"/>
  <c r="G29"/>
  <c r="I30" i="12" l="1"/>
  <c r="AJ31" i="13"/>
  <c r="AS31" s="1"/>
  <c r="BP31" s="1"/>
  <c r="AZ28"/>
  <c r="BC28" s="1"/>
  <c r="BQ29"/>
  <c r="J30" i="12"/>
  <c r="AW29" i="13"/>
  <c r="AK30" s="1"/>
  <c r="AT30" s="1"/>
  <c r="BN29"/>
  <c r="BM30"/>
  <c r="T82"/>
  <c r="V83"/>
  <c r="U82"/>
  <c r="AM33"/>
  <c r="AP33" s="1"/>
  <c r="AN32"/>
  <c r="AQ32" s="1"/>
  <c r="G30" i="7"/>
  <c r="L29"/>
  <c r="J31" i="12" l="1"/>
  <c r="I31"/>
  <c r="AV31" i="13"/>
  <c r="AJ32" s="1"/>
  <c r="AS32" s="1"/>
  <c r="BP32" s="1"/>
  <c r="BM31"/>
  <c r="AZ29"/>
  <c r="BC29" s="1"/>
  <c r="BQ30"/>
  <c r="BN30"/>
  <c r="AW30"/>
  <c r="AK31" s="1"/>
  <c r="AT31" s="1"/>
  <c r="T83"/>
  <c r="U83"/>
  <c r="V84"/>
  <c r="AN33"/>
  <c r="AQ33" s="1"/>
  <c r="AM34"/>
  <c r="AP34" s="1"/>
  <c r="L30" i="7"/>
  <c r="G31"/>
  <c r="J32" i="12" l="1"/>
  <c r="I32"/>
  <c r="AY31" i="13"/>
  <c r="BB31" s="1"/>
  <c r="AV32"/>
  <c r="AJ33" s="1"/>
  <c r="AS33" s="1"/>
  <c r="BP33" s="1"/>
  <c r="BM32"/>
  <c r="AZ31"/>
  <c r="BC31" s="1"/>
  <c r="BQ31"/>
  <c r="AZ30"/>
  <c r="BC30" s="1"/>
  <c r="AW31"/>
  <c r="AK32" s="1"/>
  <c r="AT32" s="1"/>
  <c r="BN31"/>
  <c r="BM33"/>
  <c r="V85"/>
  <c r="T84"/>
  <c r="U84"/>
  <c r="AV33"/>
  <c r="AJ34" s="1"/>
  <c r="AS34" s="1"/>
  <c r="AN34"/>
  <c r="AQ34" s="1"/>
  <c r="AM35"/>
  <c r="AP35" s="1"/>
  <c r="G32" i="7"/>
  <c r="L31"/>
  <c r="J33" i="12" l="1"/>
  <c r="I33"/>
  <c r="AY32" i="13"/>
  <c r="BB32" s="1"/>
  <c r="BP34"/>
  <c r="BQ32"/>
  <c r="AY33"/>
  <c r="BB33" s="1"/>
  <c r="BN32"/>
  <c r="AW32"/>
  <c r="AK33" s="1"/>
  <c r="AT33" s="1"/>
  <c r="U85"/>
  <c r="V86"/>
  <c r="T85"/>
  <c r="AM36"/>
  <c r="AP36" s="1"/>
  <c r="AN35"/>
  <c r="AQ35" s="1"/>
  <c r="L32" i="7"/>
  <c r="G33"/>
  <c r="I34" i="12" l="1"/>
  <c r="J34"/>
  <c r="BQ33" i="13"/>
  <c r="AZ32"/>
  <c r="BC32" s="1"/>
  <c r="AW33"/>
  <c r="AK34" s="1"/>
  <c r="AT34" s="1"/>
  <c r="BN33"/>
  <c r="BM34"/>
  <c r="AV34"/>
  <c r="T86"/>
  <c r="U86"/>
  <c r="V87"/>
  <c r="AN36"/>
  <c r="AQ36" s="1"/>
  <c r="AM37"/>
  <c r="AP37" s="1"/>
  <c r="G34" i="7"/>
  <c r="L33"/>
  <c r="I35" i="12" l="1"/>
  <c r="AZ33" i="13"/>
  <c r="BC33" s="1"/>
  <c r="J35" i="12"/>
  <c r="AJ35" i="13"/>
  <c r="AS35" s="1"/>
  <c r="AY34"/>
  <c r="BB34" s="1"/>
  <c r="BQ34"/>
  <c r="BN34"/>
  <c r="AW34"/>
  <c r="AK35" s="1"/>
  <c r="AT35" s="1"/>
  <c r="V88"/>
  <c r="T87"/>
  <c r="U87"/>
  <c r="AM38"/>
  <c r="AP38" s="1"/>
  <c r="AN37"/>
  <c r="AQ37" s="1"/>
  <c r="L34" i="7"/>
  <c r="G35"/>
  <c r="J36" i="12" l="1"/>
  <c r="I36"/>
  <c r="BQ35" i="13"/>
  <c r="AZ34"/>
  <c r="BC34" s="1"/>
  <c r="BP35"/>
  <c r="AV35"/>
  <c r="AJ36" s="1"/>
  <c r="AS36" s="1"/>
  <c r="BN35"/>
  <c r="AW35"/>
  <c r="AK36" s="1"/>
  <c r="AT36" s="1"/>
  <c r="BM35"/>
  <c r="U88"/>
  <c r="V89"/>
  <c r="T88"/>
  <c r="AN38"/>
  <c r="AQ38" s="1"/>
  <c r="AM39"/>
  <c r="AP39" s="1"/>
  <c r="G36" i="7"/>
  <c r="L35"/>
  <c r="I37" i="12" l="1"/>
  <c r="J37"/>
  <c r="AY35" i="13"/>
  <c r="BB35" s="1"/>
  <c r="AZ35"/>
  <c r="BC35" s="1"/>
  <c r="BP36"/>
  <c r="BQ36"/>
  <c r="AW36"/>
  <c r="AK37" s="1"/>
  <c r="AT37" s="1"/>
  <c r="BN36"/>
  <c r="BM36"/>
  <c r="AV36"/>
  <c r="AJ37" s="1"/>
  <c r="AS37" s="1"/>
  <c r="T89"/>
  <c r="U89"/>
  <c r="V90"/>
  <c r="AM40"/>
  <c r="AP40" s="1"/>
  <c r="AN39"/>
  <c r="AQ39" s="1"/>
  <c r="L36" i="7"/>
  <c r="G37"/>
  <c r="J38" i="12" l="1"/>
  <c r="I38"/>
  <c r="AZ36" i="13"/>
  <c r="BC36" s="1"/>
  <c r="BP37"/>
  <c r="BQ37"/>
  <c r="AY36"/>
  <c r="BB36" s="1"/>
  <c r="AW37"/>
  <c r="AK38" s="1"/>
  <c r="AT38" s="1"/>
  <c r="BN37"/>
  <c r="AV37"/>
  <c r="AJ38" s="1"/>
  <c r="AS38" s="1"/>
  <c r="V91"/>
  <c r="T90"/>
  <c r="U90"/>
  <c r="AN40"/>
  <c r="AQ40" s="1"/>
  <c r="AM41"/>
  <c r="AP41" s="1"/>
  <c r="G38" i="7"/>
  <c r="L37"/>
  <c r="I39" i="12" l="1"/>
  <c r="I40" s="1"/>
  <c r="J39"/>
  <c r="AY37" i="13"/>
  <c r="BB37" s="1"/>
  <c r="BQ38"/>
  <c r="BP38"/>
  <c r="AZ37"/>
  <c r="BC37" s="1"/>
  <c r="BN38"/>
  <c r="AW38"/>
  <c r="AK39" s="1"/>
  <c r="AT39" s="1"/>
  <c r="AV38"/>
  <c r="AJ39" s="1"/>
  <c r="AS39" s="1"/>
  <c r="BM37"/>
  <c r="U91"/>
  <c r="V92"/>
  <c r="T91"/>
  <c r="AM42"/>
  <c r="AP42" s="1"/>
  <c r="AN41"/>
  <c r="AQ41" s="1"/>
  <c r="L38" i="7"/>
  <c r="G39"/>
  <c r="J40" i="12" l="1"/>
  <c r="J41" s="1"/>
  <c r="AY38" i="13"/>
  <c r="BB38" s="1"/>
  <c r="AZ38"/>
  <c r="BC38" s="1"/>
  <c r="BQ39"/>
  <c r="BP39"/>
  <c r="AW39"/>
  <c r="AK40" s="1"/>
  <c r="AT40" s="1"/>
  <c r="BN39"/>
  <c r="BM39"/>
  <c r="AV39"/>
  <c r="AJ40" s="1"/>
  <c r="AS40" s="1"/>
  <c r="BM38"/>
  <c r="T92"/>
  <c r="U92"/>
  <c r="V93"/>
  <c r="AN42"/>
  <c r="AQ42" s="1"/>
  <c r="AM43"/>
  <c r="AP43" s="1"/>
  <c r="G40" i="7"/>
  <c r="L39"/>
  <c r="I41" i="12" l="1"/>
  <c r="I42" s="1"/>
  <c r="AZ39" i="13"/>
  <c r="BC39" s="1"/>
  <c r="BP40"/>
  <c r="BQ40"/>
  <c r="AY39"/>
  <c r="BB39" s="1"/>
  <c r="BN40"/>
  <c r="AW40"/>
  <c r="AK41" s="1"/>
  <c r="AT41" s="1"/>
  <c r="BM40"/>
  <c r="AV40"/>
  <c r="AJ41" s="1"/>
  <c r="AS41" s="1"/>
  <c r="T93"/>
  <c r="V94"/>
  <c r="U93"/>
  <c r="AN43"/>
  <c r="AQ43" s="1"/>
  <c r="AM44"/>
  <c r="AP44" s="1"/>
  <c r="L40" i="7"/>
  <c r="G41"/>
  <c r="J42" i="12" l="1"/>
  <c r="J43" s="1"/>
  <c r="BP41" i="13"/>
  <c r="BQ41"/>
  <c r="AY40"/>
  <c r="BB40" s="1"/>
  <c r="AZ40"/>
  <c r="BC40" s="1"/>
  <c r="BN41"/>
  <c r="AW41"/>
  <c r="AK42" s="1"/>
  <c r="AT42" s="1"/>
  <c r="AV41"/>
  <c r="AJ42" s="1"/>
  <c r="AS42" s="1"/>
  <c r="T94"/>
  <c r="V95"/>
  <c r="U94"/>
  <c r="AM45"/>
  <c r="AP45" s="1"/>
  <c r="AN44"/>
  <c r="AQ44" s="1"/>
  <c r="L41" i="7"/>
  <c r="G42"/>
  <c r="I43" i="12" l="1"/>
  <c r="I44" s="1"/>
  <c r="BP42" i="13"/>
  <c r="AY41"/>
  <c r="BB41" s="1"/>
  <c r="BQ42"/>
  <c r="AZ41"/>
  <c r="BC41" s="1"/>
  <c r="AW42"/>
  <c r="AK43" s="1"/>
  <c r="AT43" s="1"/>
  <c r="BN42"/>
  <c r="AV42"/>
  <c r="AJ43" s="1"/>
  <c r="AS43" s="1"/>
  <c r="BM41"/>
  <c r="V96"/>
  <c r="U95"/>
  <c r="T95"/>
  <c r="AN45"/>
  <c r="AQ45" s="1"/>
  <c r="AM46"/>
  <c r="AP46" s="1"/>
  <c r="L42" i="7"/>
  <c r="G43"/>
  <c r="J44" i="12" l="1"/>
  <c r="J45" s="1"/>
  <c r="AY42" i="13"/>
  <c r="BB42" s="1"/>
  <c r="BQ43"/>
  <c r="BP43"/>
  <c r="AZ42"/>
  <c r="BC42" s="1"/>
  <c r="BN43"/>
  <c r="AW43"/>
  <c r="AK44" s="1"/>
  <c r="AT44" s="1"/>
  <c r="AV43"/>
  <c r="AJ44" s="1"/>
  <c r="AS44" s="1"/>
  <c r="BM42"/>
  <c r="T96"/>
  <c r="V97"/>
  <c r="U96"/>
  <c r="AN46"/>
  <c r="AQ46" s="1"/>
  <c r="AM47"/>
  <c r="AP47" s="1"/>
  <c r="G44" i="7"/>
  <c r="L43"/>
  <c r="I45" i="12" l="1"/>
  <c r="I46" s="1"/>
  <c r="AY43" i="13"/>
  <c r="BB43" s="1"/>
  <c r="BQ44"/>
  <c r="BP44"/>
  <c r="AZ43"/>
  <c r="BC43" s="1"/>
  <c r="BN44"/>
  <c r="AW44"/>
  <c r="AK45" s="1"/>
  <c r="AT45" s="1"/>
  <c r="BM44"/>
  <c r="AV44"/>
  <c r="AJ45" s="1"/>
  <c r="AS45" s="1"/>
  <c r="BM43"/>
  <c r="T97"/>
  <c r="U97"/>
  <c r="V98"/>
  <c r="AN47"/>
  <c r="AQ47" s="1"/>
  <c r="AM48"/>
  <c r="AP48" s="1"/>
  <c r="L44" i="7"/>
  <c r="G45"/>
  <c r="J46" i="12" l="1"/>
  <c r="I47" s="1"/>
  <c r="BQ45" i="13"/>
  <c r="AZ44"/>
  <c r="BC44" s="1"/>
  <c r="BP45"/>
  <c r="AY44"/>
  <c r="BB44" s="1"/>
  <c r="BN45"/>
  <c r="AW45"/>
  <c r="AK46" s="1"/>
  <c r="AT46" s="1"/>
  <c r="BM45"/>
  <c r="AV45"/>
  <c r="AJ46" s="1"/>
  <c r="AS46" s="1"/>
  <c r="V99"/>
  <c r="T98"/>
  <c r="U98"/>
  <c r="AN48"/>
  <c r="AQ48" s="1"/>
  <c r="AM49"/>
  <c r="AP49" s="1"/>
  <c r="G46" i="7"/>
  <c r="L45"/>
  <c r="J47" i="12" l="1"/>
  <c r="J48" s="1"/>
  <c r="I48"/>
  <c r="J49" s="1"/>
  <c r="AZ45" i="13"/>
  <c r="BC45" s="1"/>
  <c r="BP46"/>
  <c r="BQ46"/>
  <c r="AY45"/>
  <c r="BB45" s="1"/>
  <c r="BN46"/>
  <c r="AW46"/>
  <c r="AK47" s="1"/>
  <c r="AT47" s="1"/>
  <c r="BM46"/>
  <c r="AV46"/>
  <c r="AJ47" s="1"/>
  <c r="AS47" s="1"/>
  <c r="U99"/>
  <c r="V100"/>
  <c r="T99"/>
  <c r="AM50"/>
  <c r="AP50" s="1"/>
  <c r="AN49"/>
  <c r="AQ49" s="1"/>
  <c r="L46" i="7"/>
  <c r="G47"/>
  <c r="I49" i="12" l="1"/>
  <c r="J50" s="1"/>
  <c r="AZ46" i="13"/>
  <c r="BC46" s="1"/>
  <c r="AY46"/>
  <c r="BB46" s="1"/>
  <c r="BQ47"/>
  <c r="BP47"/>
  <c r="AW47"/>
  <c r="AK48" s="1"/>
  <c r="AT48" s="1"/>
  <c r="BN47"/>
  <c r="BM47"/>
  <c r="AV47"/>
  <c r="AJ48" s="1"/>
  <c r="AS48" s="1"/>
  <c r="T100"/>
  <c r="U100"/>
  <c r="V101"/>
  <c r="AN50"/>
  <c r="AQ50" s="1"/>
  <c r="AM51"/>
  <c r="AP51" s="1"/>
  <c r="G48" i="7"/>
  <c r="L47"/>
  <c r="I50" i="12" l="1"/>
  <c r="J51" s="1"/>
  <c r="BP48" i="13"/>
  <c r="AY47"/>
  <c r="BB47" s="1"/>
  <c r="BQ48"/>
  <c r="AZ47"/>
  <c r="BC47" s="1"/>
  <c r="BN48"/>
  <c r="AW48"/>
  <c r="AK49" s="1"/>
  <c r="AT49" s="1"/>
  <c r="AV48"/>
  <c r="AJ49" s="1"/>
  <c r="AS49" s="1"/>
  <c r="T101"/>
  <c r="V102"/>
  <c r="U101"/>
  <c r="AM52"/>
  <c r="AP52" s="1"/>
  <c r="AN51"/>
  <c r="AQ51" s="1"/>
  <c r="L48" i="7"/>
  <c r="G49"/>
  <c r="I51" i="12" l="1"/>
  <c r="I52" s="1"/>
  <c r="AY48" i="13"/>
  <c r="BB48" s="1"/>
  <c r="AZ48"/>
  <c r="BC48" s="1"/>
  <c r="BQ49"/>
  <c r="BP49"/>
  <c r="BN49"/>
  <c r="AW49"/>
  <c r="AK50" s="1"/>
  <c r="AT50" s="1"/>
  <c r="BM49"/>
  <c r="AV49"/>
  <c r="AJ50" s="1"/>
  <c r="AS50" s="1"/>
  <c r="BM48"/>
  <c r="U102"/>
  <c r="T102"/>
  <c r="V103"/>
  <c r="AN52"/>
  <c r="AQ52" s="1"/>
  <c r="AM53"/>
  <c r="L49" i="7"/>
  <c r="G50"/>
  <c r="J52" i="12" l="1"/>
  <c r="I53" s="1"/>
  <c r="BP50" i="13"/>
  <c r="BQ50"/>
  <c r="AZ49"/>
  <c r="BC49" s="1"/>
  <c r="AY49"/>
  <c r="BB49" s="1"/>
  <c r="AP53"/>
  <c r="BN50"/>
  <c r="AW50"/>
  <c r="AK51" s="1"/>
  <c r="AT51" s="1"/>
  <c r="BM50"/>
  <c r="AV50"/>
  <c r="AJ51" s="1"/>
  <c r="AS51" s="1"/>
  <c r="V104"/>
  <c r="U103"/>
  <c r="T103"/>
  <c r="AM54"/>
  <c r="AN53"/>
  <c r="L50" i="7"/>
  <c r="G51"/>
  <c r="I54" i="12" l="1"/>
  <c r="J53"/>
  <c r="AY50" i="13"/>
  <c r="BB50" s="1"/>
  <c r="J54" i="12"/>
  <c r="AZ51" i="13"/>
  <c r="BC51" s="1"/>
  <c r="BQ51"/>
  <c r="BP51"/>
  <c r="AZ50"/>
  <c r="BC50" s="1"/>
  <c r="AP54"/>
  <c r="AQ53"/>
  <c r="AW51"/>
  <c r="AK52" s="1"/>
  <c r="AT52" s="1"/>
  <c r="BN51"/>
  <c r="BM51"/>
  <c r="AV51"/>
  <c r="AJ52" s="1"/>
  <c r="AS52" s="1"/>
  <c r="T104"/>
  <c r="V105"/>
  <c r="U104"/>
  <c r="AN54"/>
  <c r="AM55"/>
  <c r="L51" i="7"/>
  <c r="G52"/>
  <c r="J55" i="12" l="1"/>
  <c r="I55"/>
  <c r="I56" s="1"/>
  <c r="BP52" i="13"/>
  <c r="BQ52"/>
  <c r="AY51"/>
  <c r="BB51" s="1"/>
  <c r="AP55"/>
  <c r="AQ54"/>
  <c r="BN52"/>
  <c r="AW52"/>
  <c r="AK53" s="1"/>
  <c r="AT53" s="1"/>
  <c r="BM52"/>
  <c r="AV52"/>
  <c r="AJ53" s="1"/>
  <c r="AS53" s="1"/>
  <c r="T105"/>
  <c r="U105"/>
  <c r="V106"/>
  <c r="AM56"/>
  <c r="AN55"/>
  <c r="L52" i="7"/>
  <c r="G53"/>
  <c r="J56" i="12" l="1"/>
  <c r="J57" s="1"/>
  <c r="AY52" i="13"/>
  <c r="BB52" s="1"/>
  <c r="BQ53"/>
  <c r="BP53"/>
  <c r="AZ52"/>
  <c r="BC52" s="1"/>
  <c r="AQ55"/>
  <c r="BN53"/>
  <c r="AW53"/>
  <c r="AK54" s="1"/>
  <c r="AT54" s="1"/>
  <c r="AV53"/>
  <c r="AJ54" s="1"/>
  <c r="AS54" s="1"/>
  <c r="AP56"/>
  <c r="AP57" s="1"/>
  <c r="T106"/>
  <c r="U106"/>
  <c r="V107"/>
  <c r="AN56"/>
  <c r="L53" i="7"/>
  <c r="G54"/>
  <c r="I57" i="12" l="1"/>
  <c r="I58" s="1"/>
  <c r="AZ53" i="13"/>
  <c r="BC53" s="1"/>
  <c r="AY53"/>
  <c r="BB53" s="1"/>
  <c r="BQ54"/>
  <c r="BP54"/>
  <c r="AM57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W54"/>
  <c r="AK55" s="1"/>
  <c r="AT55" s="1"/>
  <c r="BN54"/>
  <c r="BM54"/>
  <c r="AV54"/>
  <c r="AJ55" s="1"/>
  <c r="AS55" s="1"/>
  <c r="BM53"/>
  <c r="AQ56"/>
  <c r="AQ57" s="1"/>
  <c r="U107"/>
  <c r="V108"/>
  <c r="T107"/>
  <c r="L54" i="7"/>
  <c r="G55"/>
  <c r="J58" i="12" l="1"/>
  <c r="J59" s="1"/>
  <c r="AZ54" i="13"/>
  <c r="BC54" s="1"/>
  <c r="AY54"/>
  <c r="BB54" s="1"/>
  <c r="AN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N55"/>
  <c r="BM55"/>
  <c r="AV55"/>
  <c r="AJ56" s="1"/>
  <c r="T108"/>
  <c r="U108"/>
  <c r="V109"/>
  <c r="L55" i="7"/>
  <c r="G56"/>
  <c r="I59" i="12" l="1"/>
  <c r="I60" s="1"/>
  <c r="AY55" i="13"/>
  <c r="BB55" s="1"/>
  <c r="AZ55"/>
  <c r="BC55" s="1"/>
  <c r="AS56"/>
  <c r="BM56" s="1"/>
  <c r="AN58"/>
  <c r="AM59"/>
  <c r="BN56"/>
  <c r="AW56"/>
  <c r="AK57" s="1"/>
  <c r="T109"/>
  <c r="V110"/>
  <c r="U109"/>
  <c r="L56" i="7"/>
  <c r="G57"/>
  <c r="I61" i="12" l="1"/>
  <c r="I62" s="1"/>
  <c r="J60"/>
  <c r="J61" s="1"/>
  <c r="J62" s="1"/>
  <c r="J63" s="1"/>
  <c r="AZ56" i="13"/>
  <c r="BC56" s="1"/>
  <c r="AY56"/>
  <c r="BB56" s="1"/>
  <c r="AV56"/>
  <c r="AJ57" s="1"/>
  <c r="AM60"/>
  <c r="AN59"/>
  <c r="T110"/>
  <c r="V111"/>
  <c r="U110"/>
  <c r="L57" i="7"/>
  <c r="G58"/>
  <c r="I63" i="12" l="1"/>
  <c r="I64" s="1"/>
  <c r="AN60" i="13"/>
  <c r="AM61"/>
  <c r="V112"/>
  <c r="U111"/>
  <c r="T111"/>
  <c r="L58" i="7"/>
  <c r="G59"/>
  <c r="J64" i="12" l="1"/>
  <c r="J65" s="1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I65" i="12" l="1"/>
  <c r="I66" s="1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J66" i="12" l="1"/>
  <c r="J67" s="1"/>
  <c r="I67"/>
  <c r="I68" s="1"/>
  <c r="T114" i="13"/>
  <c r="V115"/>
  <c r="U114"/>
  <c r="G62" i="7"/>
  <c r="L61"/>
  <c r="J68" i="12" l="1"/>
  <c r="J69" s="1"/>
  <c r="U115" i="13"/>
  <c r="T115"/>
  <c r="V116"/>
  <c r="L62" i="7"/>
  <c r="G63"/>
  <c r="I69" i="12" l="1"/>
  <c r="I70" s="1"/>
  <c r="V117" i="13"/>
  <c r="U116"/>
  <c r="T116"/>
  <c r="G64" i="7"/>
  <c r="L63"/>
  <c r="J70" i="12" l="1"/>
  <c r="J71" s="1"/>
  <c r="T117" i="13"/>
  <c r="V118"/>
  <c r="U117"/>
  <c r="L64" i="7"/>
  <c r="G65"/>
  <c r="I71" i="12" l="1"/>
  <c r="I72" s="1"/>
  <c r="T118" i="13"/>
  <c r="V119"/>
  <c r="U118"/>
  <c r="G66" i="7"/>
  <c r="L65"/>
  <c r="J72" i="12" l="1"/>
  <c r="J73" s="1"/>
  <c r="T119" i="13"/>
  <c r="U119"/>
  <c r="V120"/>
  <c r="L66" i="7"/>
  <c r="G67"/>
  <c r="I73" i="12" l="1"/>
  <c r="I74" s="1"/>
  <c r="V121" i="13"/>
  <c r="T120"/>
  <c r="U120"/>
  <c r="G68" i="7"/>
  <c r="L67"/>
  <c r="J74" i="12" l="1"/>
  <c r="J75" s="1"/>
  <c r="T121" i="13"/>
  <c r="U121"/>
  <c r="V122"/>
  <c r="L68" i="7"/>
  <c r="G69"/>
  <c r="I75" i="12" l="1"/>
  <c r="J76" s="1"/>
  <c r="T122" i="13"/>
  <c r="V123"/>
  <c r="U122"/>
  <c r="L69" i="7"/>
  <c r="G70"/>
  <c r="I76" i="12" l="1"/>
  <c r="I77" s="1"/>
  <c r="U123" i="13"/>
  <c r="V124"/>
  <c r="T123"/>
  <c r="L70" i="7"/>
  <c r="G71"/>
  <c r="J77" i="12" l="1"/>
  <c r="I78" s="1"/>
  <c r="T124" i="13"/>
  <c r="U124"/>
  <c r="V125"/>
  <c r="L71" i="7"/>
  <c r="G72"/>
  <c r="J78" i="12" l="1"/>
  <c r="J79" s="1"/>
  <c r="T125" i="13"/>
  <c r="V126"/>
  <c r="U125"/>
  <c r="L72" i="7"/>
  <c r="G73"/>
  <c r="I79" i="12" l="1"/>
  <c r="I80" s="1"/>
  <c r="U126" i="13"/>
  <c r="T126"/>
  <c r="V127"/>
  <c r="L73" i="7"/>
  <c r="G74"/>
  <c r="J80" i="12" l="1"/>
  <c r="J81" s="1"/>
  <c r="V128" i="13"/>
  <c r="U127"/>
  <c r="T127"/>
  <c r="L74" i="7"/>
  <c r="G75"/>
  <c r="I81" i="12" l="1"/>
  <c r="I82" s="1"/>
  <c r="T128" i="13"/>
  <c r="V129"/>
  <c r="U128"/>
  <c r="G76" i="7"/>
  <c r="L75"/>
  <c r="J82" i="12" l="1"/>
  <c r="T129" i="13"/>
  <c r="U129"/>
  <c r="V130"/>
  <c r="L76" i="7"/>
  <c r="G77"/>
  <c r="I83" i="12" l="1"/>
  <c r="I84" s="1"/>
  <c r="J83"/>
  <c r="T130" i="13"/>
  <c r="U130"/>
  <c r="V131"/>
  <c r="G78" i="7"/>
  <c r="L77"/>
  <c r="J84" i="12" l="1"/>
  <c r="J85" s="1"/>
  <c r="U131" i="13"/>
  <c r="V132"/>
  <c r="T131"/>
  <c r="L78" i="7"/>
  <c r="G79"/>
  <c r="I85" i="12" l="1"/>
  <c r="I86" s="1"/>
  <c r="T132" i="13"/>
  <c r="U132"/>
  <c r="V133"/>
  <c r="G80" i="7"/>
  <c r="L79"/>
  <c r="J86" i="12" l="1"/>
  <c r="J87" s="1"/>
  <c r="T133" i="13"/>
  <c r="U133"/>
  <c r="V134"/>
  <c r="L80" i="7"/>
  <c r="G81"/>
  <c r="I87" i="12" l="1"/>
  <c r="I88" s="1"/>
  <c r="V135" i="13"/>
  <c r="T134"/>
  <c r="U134"/>
  <c r="G82" i="7"/>
  <c r="L81"/>
  <c r="J88" i="12" l="1"/>
  <c r="J89" s="1"/>
  <c r="V136" i="13"/>
  <c r="U135"/>
  <c r="T135"/>
  <c r="L82" i="7"/>
  <c r="G83"/>
  <c r="I89" i="12" l="1"/>
  <c r="I90" s="1"/>
  <c r="T136" i="13"/>
  <c r="V137"/>
  <c r="U136"/>
  <c r="G84" i="7"/>
  <c r="L83"/>
  <c r="J90" i="12" l="1"/>
  <c r="J91" s="1"/>
  <c r="U137" i="13"/>
  <c r="T137"/>
  <c r="V138"/>
  <c r="L84" i="7"/>
  <c r="G85"/>
  <c r="I91" i="12" l="1"/>
  <c r="I92" s="1"/>
  <c r="V139" i="13"/>
  <c r="U138"/>
  <c r="T138"/>
  <c r="G86" i="7"/>
  <c r="L85"/>
  <c r="I93" i="12" l="1"/>
  <c r="I94" s="1"/>
  <c r="J92"/>
  <c r="J93" s="1"/>
  <c r="U139" i="13"/>
  <c r="T139"/>
  <c r="V140"/>
  <c r="L86" i="7"/>
  <c r="G87"/>
  <c r="J94" i="12" l="1"/>
  <c r="J95" s="1"/>
  <c r="V141" i="13"/>
  <c r="U140"/>
  <c r="T140"/>
  <c r="G88" i="7"/>
  <c r="L87"/>
  <c r="I95" i="12" l="1"/>
  <c r="I96" s="1"/>
  <c r="V142" i="13"/>
  <c r="U141"/>
  <c r="T141"/>
  <c r="L88" i="7"/>
  <c r="G89"/>
  <c r="I97" i="12" l="1"/>
  <c r="I98" s="1"/>
  <c r="J96"/>
  <c r="J97" s="1"/>
  <c r="V143" i="13"/>
  <c r="T142"/>
  <c r="U142"/>
  <c r="G90" i="7"/>
  <c r="L89"/>
  <c r="I99" i="12" l="1"/>
  <c r="I100" s="1"/>
  <c r="I101" s="1"/>
  <c r="J98"/>
  <c r="J99" s="1"/>
  <c r="J100" s="1"/>
  <c r="J101" s="1"/>
  <c r="V144" i="13"/>
  <c r="U143"/>
  <c r="T143"/>
  <c r="L90" i="7"/>
  <c r="G91"/>
  <c r="J102" i="12" l="1"/>
  <c r="I102"/>
  <c r="T144" i="13"/>
  <c r="V145"/>
  <c r="U144"/>
  <c r="G92" i="7"/>
  <c r="L91"/>
  <c r="I103" i="12" l="1"/>
  <c r="J103"/>
  <c r="T145" i="13"/>
  <c r="U145"/>
  <c r="V146"/>
  <c r="L92" i="7"/>
  <c r="G93"/>
  <c r="J104" i="12" l="1"/>
  <c r="I104"/>
  <c r="I105" s="1"/>
  <c r="T146" i="13"/>
  <c r="U146"/>
  <c r="V147"/>
  <c r="G94" i="7"/>
  <c r="L93"/>
  <c r="J105" i="12" l="1"/>
  <c r="J106" s="1"/>
  <c r="U147" i="13"/>
  <c r="V148"/>
  <c r="T147"/>
  <c r="L94" i="7"/>
  <c r="G95"/>
  <c r="I106" i="12" l="1"/>
  <c r="I107" s="1"/>
  <c r="T148" i="13"/>
  <c r="U148"/>
  <c r="V149"/>
  <c r="G96" i="7"/>
  <c r="L95"/>
  <c r="J107" i="12" l="1"/>
  <c r="I108" s="1"/>
  <c r="T149" i="13"/>
  <c r="V150"/>
  <c r="U149"/>
  <c r="L96" i="7"/>
  <c r="G97"/>
  <c r="J108" i="12" l="1"/>
  <c r="J109" s="1"/>
  <c r="U150" i="13"/>
  <c r="T150"/>
  <c r="V151"/>
  <c r="G98" i="7"/>
  <c r="L97"/>
  <c r="I109" i="12" l="1"/>
  <c r="I110" s="1"/>
  <c r="V152" i="13"/>
  <c r="U151"/>
  <c r="T151"/>
  <c r="L98" i="7"/>
  <c r="G99"/>
  <c r="J110" i="12" l="1"/>
  <c r="J111" s="1"/>
  <c r="T152" i="13"/>
  <c r="V153"/>
  <c r="U152"/>
  <c r="G100" i="7"/>
  <c r="L99"/>
  <c r="I111" i="12" l="1"/>
  <c r="I112" s="1"/>
  <c r="T153" i="13"/>
  <c r="U153"/>
  <c r="V154"/>
  <c r="L100" i="7"/>
  <c r="G101"/>
  <c r="J112" i="12" l="1"/>
  <c r="I113" s="1"/>
  <c r="V155" i="13"/>
  <c r="T154"/>
  <c r="U154"/>
  <c r="G102" i="7"/>
  <c r="L101"/>
  <c r="J113" i="12" l="1"/>
  <c r="I114" s="1"/>
  <c r="U155" i="13"/>
  <c r="V156"/>
  <c r="T155"/>
  <c r="L102" i="7"/>
  <c r="G103"/>
  <c r="J114" i="12" l="1"/>
  <c r="J115" s="1"/>
  <c r="T156" i="13"/>
  <c r="U156"/>
  <c r="V157"/>
  <c r="L103" i="7"/>
  <c r="G104"/>
  <c r="I115" i="12" l="1"/>
  <c r="J116" s="1"/>
  <c r="V158" i="13"/>
  <c r="T157"/>
  <c r="U157"/>
  <c r="L104" i="7"/>
  <c r="G105"/>
  <c r="I116" i="12" l="1"/>
  <c r="V159" i="13"/>
  <c r="U158"/>
  <c r="T158"/>
  <c r="G106" i="7"/>
  <c r="L105"/>
  <c r="CB6" i="13" l="1"/>
  <c r="CC6"/>
  <c r="BY6"/>
  <c r="BU6"/>
  <c r="CA6"/>
  <c r="BW6"/>
  <c r="BX6"/>
  <c r="BV6"/>
  <c r="BZ6"/>
  <c r="I117" i="12"/>
  <c r="J117"/>
  <c r="J118" s="1"/>
  <c r="T159" i="13"/>
  <c r="V160"/>
  <c r="U159"/>
  <c r="L106" i="7"/>
  <c r="G107"/>
  <c r="CA7" i="13" l="1"/>
  <c r="CB7"/>
  <c r="BZ7"/>
  <c r="BV7"/>
  <c r="BX7"/>
  <c r="CC7"/>
  <c r="BY7"/>
  <c r="BU7"/>
  <c r="BW7"/>
  <c r="I118" i="12"/>
  <c r="J119"/>
  <c r="T160" i="13"/>
  <c r="U160"/>
  <c r="V161"/>
  <c r="G108" i="7"/>
  <c r="L107"/>
  <c r="CB8" i="13" l="1"/>
  <c r="CA8"/>
  <c r="CC8"/>
  <c r="BW8"/>
  <c r="BY8"/>
  <c r="BU8"/>
  <c r="BZ8"/>
  <c r="BV8"/>
  <c r="BX8"/>
  <c r="I119" i="12"/>
  <c r="V162" i="13"/>
  <c r="U161"/>
  <c r="T161"/>
  <c r="L108" i="7"/>
  <c r="G109"/>
  <c r="CC9" i="13" l="1"/>
  <c r="CA9"/>
  <c r="CB9"/>
  <c r="BX9"/>
  <c r="BZ9"/>
  <c r="BV9"/>
  <c r="BW9"/>
  <c r="BY9"/>
  <c r="BU9"/>
  <c r="I120" i="12"/>
  <c r="J120"/>
  <c r="J121" s="1"/>
  <c r="T162" i="13"/>
  <c r="U162"/>
  <c r="V163"/>
  <c r="G110" i="7"/>
  <c r="L109"/>
  <c r="J122" i="12" l="1"/>
  <c r="I121"/>
  <c r="CA10" i="13"/>
  <c r="CB10"/>
  <c r="CC10"/>
  <c r="BY10"/>
  <c r="BU10"/>
  <c r="BW10"/>
  <c r="BX10"/>
  <c r="BZ10"/>
  <c r="BV10"/>
  <c r="I122" i="12"/>
  <c r="V164" i="13"/>
  <c r="T163"/>
  <c r="U163"/>
  <c r="L110" i="7"/>
  <c r="G111"/>
  <c r="I123" i="12" l="1"/>
  <c r="CB12" i="13"/>
  <c r="CC12"/>
  <c r="CA12"/>
  <c r="BW12"/>
  <c r="BY12"/>
  <c r="BU12"/>
  <c r="BZ12"/>
  <c r="BV12"/>
  <c r="BX12"/>
  <c r="CA11"/>
  <c r="CC11"/>
  <c r="BZ11"/>
  <c r="BV11"/>
  <c r="CB11"/>
  <c r="BX11"/>
  <c r="BY11"/>
  <c r="BU11"/>
  <c r="BW11"/>
  <c r="J123" i="12"/>
  <c r="J124" s="1"/>
  <c r="U164" i="13"/>
  <c r="V165"/>
  <c r="T164"/>
  <c r="G112" i="7"/>
  <c r="L111"/>
  <c r="CC13" i="13" l="1"/>
  <c r="CA13"/>
  <c r="BX13"/>
  <c r="CB13"/>
  <c r="BZ13"/>
  <c r="BV13"/>
  <c r="BW13"/>
  <c r="BU13"/>
  <c r="BY13"/>
  <c r="I124" i="12"/>
  <c r="I125"/>
  <c r="U165" i="13"/>
  <c r="V166"/>
  <c r="T165"/>
  <c r="L112" i="7"/>
  <c r="G113"/>
  <c r="CA14" i="13" l="1"/>
  <c r="CB14"/>
  <c r="CC14"/>
  <c r="BY14"/>
  <c r="BU14"/>
  <c r="BW14"/>
  <c r="BX14"/>
  <c r="BZ14"/>
  <c r="BV14"/>
  <c r="J125" i="12"/>
  <c r="J126" s="1"/>
  <c r="CA15" i="13"/>
  <c r="CB15"/>
  <c r="CC15"/>
  <c r="BZ15"/>
  <c r="BV15"/>
  <c r="BX15"/>
  <c r="BY15"/>
  <c r="BU15"/>
  <c r="BW15"/>
  <c r="U166"/>
  <c r="T166"/>
  <c r="V167"/>
  <c r="G114" i="7"/>
  <c r="L113"/>
  <c r="J127" i="12" l="1"/>
  <c r="I126"/>
  <c r="V168" i="13"/>
  <c r="U167"/>
  <c r="T167"/>
  <c r="L114" i="7"/>
  <c r="G115"/>
  <c r="I127" i="12" l="1"/>
  <c r="CB16" i="13"/>
  <c r="CC16"/>
  <c r="BW16"/>
  <c r="BY16"/>
  <c r="BU16"/>
  <c r="CA16"/>
  <c r="BZ16"/>
  <c r="BV16"/>
  <c r="BX16"/>
  <c r="T168"/>
  <c r="V169"/>
  <c r="U168"/>
  <c r="G116" i="7"/>
  <c r="L115"/>
  <c r="CC17" i="13" l="1"/>
  <c r="CA17"/>
  <c r="CB17"/>
  <c r="BX17"/>
  <c r="BZ17"/>
  <c r="BV17"/>
  <c r="BW17"/>
  <c r="BU17"/>
  <c r="BY17"/>
  <c r="I128" i="12"/>
  <c r="J128"/>
  <c r="T169" i="13"/>
  <c r="V170"/>
  <c r="U169"/>
  <c r="L116" i="7"/>
  <c r="G117"/>
  <c r="J129" i="12" l="1"/>
  <c r="J130" s="1"/>
  <c r="I129"/>
  <c r="CA18" i="13"/>
  <c r="CB18"/>
  <c r="CC18"/>
  <c r="BY18"/>
  <c r="BU18"/>
  <c r="BW18"/>
  <c r="BX18"/>
  <c r="BV18"/>
  <c r="BZ18"/>
  <c r="V171"/>
  <c r="U170"/>
  <c r="T170"/>
  <c r="G118" i="7"/>
  <c r="L117"/>
  <c r="J131" i="12" l="1"/>
  <c r="CA19" i="13"/>
  <c r="CB19"/>
  <c r="CC19"/>
  <c r="BZ19"/>
  <c r="BV19"/>
  <c r="BX19"/>
  <c r="BY19"/>
  <c r="BU19"/>
  <c r="BW19"/>
  <c r="I130" i="12"/>
  <c r="T171" i="13"/>
  <c r="V172"/>
  <c r="U171"/>
  <c r="L118" i="7"/>
  <c r="G119"/>
  <c r="I131" i="12" l="1"/>
  <c r="CB20" i="13"/>
  <c r="CC20"/>
  <c r="CA20"/>
  <c r="BW20"/>
  <c r="BY20"/>
  <c r="BU20"/>
  <c r="BZ20"/>
  <c r="BV20"/>
  <c r="BX20"/>
  <c r="T172"/>
  <c r="U172"/>
  <c r="V173"/>
  <c r="G120" i="7"/>
  <c r="L119"/>
  <c r="CC21" i="13" l="1"/>
  <c r="CA21"/>
  <c r="BX21"/>
  <c r="BZ21"/>
  <c r="BV21"/>
  <c r="BW21"/>
  <c r="CB21"/>
  <c r="BY21"/>
  <c r="BU21"/>
  <c r="I132" i="12"/>
  <c r="J132"/>
  <c r="T173" i="13"/>
  <c r="U173"/>
  <c r="V174"/>
  <c r="L120" i="7"/>
  <c r="G121"/>
  <c r="J133" i="12" l="1"/>
  <c r="J134" s="1"/>
  <c r="CA22" i="13"/>
  <c r="CB22"/>
  <c r="CC22"/>
  <c r="BY22"/>
  <c r="BU22"/>
  <c r="BW22"/>
  <c r="BX22"/>
  <c r="BZ22"/>
  <c r="BV22"/>
  <c r="I133" i="12"/>
  <c r="U174" i="13"/>
  <c r="V175"/>
  <c r="T174"/>
  <c r="G122" i="7"/>
  <c r="L121"/>
  <c r="CA23" i="13" l="1"/>
  <c r="CB23"/>
  <c r="CC23"/>
  <c r="BZ23"/>
  <c r="BV23"/>
  <c r="BX23"/>
  <c r="BY23"/>
  <c r="BU23"/>
  <c r="BW23"/>
  <c r="I134" i="12"/>
  <c r="T175" i="13"/>
  <c r="U175"/>
  <c r="V176"/>
  <c r="L122" i="7"/>
  <c r="G123"/>
  <c r="CB24" i="13" l="1"/>
  <c r="CC24"/>
  <c r="BW24"/>
  <c r="CA24"/>
  <c r="BY24"/>
  <c r="BU24"/>
  <c r="BZ24"/>
  <c r="BV24"/>
  <c r="BX24"/>
  <c r="J135" i="12"/>
  <c r="I135"/>
  <c r="T176" i="13"/>
  <c r="V177"/>
  <c r="U176"/>
  <c r="G124" i="7"/>
  <c r="L123"/>
  <c r="J136" i="12" l="1"/>
  <c r="J137" s="1"/>
  <c r="CC25" i="13"/>
  <c r="CA25"/>
  <c r="CB25"/>
  <c r="BX25"/>
  <c r="BZ25"/>
  <c r="BV25"/>
  <c r="BW25"/>
  <c r="BY25"/>
  <c r="BU25"/>
  <c r="I136" i="12"/>
  <c r="T177" i="13"/>
  <c r="V178"/>
  <c r="U177"/>
  <c r="L124" i="7"/>
  <c r="G125"/>
  <c r="CA26" i="13" l="1"/>
  <c r="CB26"/>
  <c r="BY26"/>
  <c r="BU26"/>
  <c r="BW26"/>
  <c r="CC26"/>
  <c r="BX26"/>
  <c r="BZ26"/>
  <c r="BV26"/>
  <c r="I137" i="12"/>
  <c r="V179" i="13"/>
  <c r="U178"/>
  <c r="T178"/>
  <c r="G126" i="7"/>
  <c r="L125"/>
  <c r="CA27" i="13" l="1"/>
  <c r="CB27"/>
  <c r="CC27"/>
  <c r="BZ27"/>
  <c r="BV27"/>
  <c r="BX27"/>
  <c r="BY27"/>
  <c r="BU27"/>
  <c r="BW27"/>
  <c r="I138" i="12"/>
  <c r="J138"/>
  <c r="T179" i="13"/>
  <c r="V180"/>
  <c r="U179"/>
  <c r="L126" i="7"/>
  <c r="G127"/>
  <c r="CB28" i="13" l="1"/>
  <c r="CC28"/>
  <c r="CA28"/>
  <c r="BW28"/>
  <c r="BY28"/>
  <c r="BU28"/>
  <c r="BZ28"/>
  <c r="BV28"/>
  <c r="BX28"/>
  <c r="I139" i="12"/>
  <c r="J139"/>
  <c r="T180" i="13"/>
  <c r="U180"/>
  <c r="V181"/>
  <c r="G128" i="7"/>
  <c r="L127"/>
  <c r="CC29" i="13" l="1"/>
  <c r="CA29"/>
  <c r="CB29"/>
  <c r="BX29"/>
  <c r="BZ29"/>
  <c r="BV29"/>
  <c r="BW29"/>
  <c r="BU29"/>
  <c r="BY29"/>
  <c r="I140" i="12"/>
  <c r="J140"/>
  <c r="T181" i="13"/>
  <c r="U181"/>
  <c r="V182"/>
  <c r="L128" i="7"/>
  <c r="G129"/>
  <c r="I141" i="12" l="1"/>
  <c r="CA30" i="13"/>
  <c r="CB30"/>
  <c r="CC30"/>
  <c r="BY30"/>
  <c r="BU30"/>
  <c r="BW30"/>
  <c r="BX30"/>
  <c r="BZ30"/>
  <c r="BV30"/>
  <c r="J141" i="12"/>
  <c r="V183" i="13"/>
  <c r="U182"/>
  <c r="T182"/>
  <c r="G130" i="7"/>
  <c r="L129"/>
  <c r="CA31" i="13" l="1"/>
  <c r="CB31"/>
  <c r="CC31"/>
  <c r="BZ31"/>
  <c r="BV31"/>
  <c r="BX31"/>
  <c r="BY31"/>
  <c r="BU31"/>
  <c r="BW31"/>
  <c r="I142" i="12"/>
  <c r="J142"/>
  <c r="T183" i="13"/>
  <c r="V184"/>
  <c r="U183"/>
  <c r="L130" i="7"/>
  <c r="G131"/>
  <c r="J143" i="12" l="1"/>
  <c r="I143"/>
  <c r="CB32" i="13"/>
  <c r="CC32"/>
  <c r="BW32"/>
  <c r="CA32"/>
  <c r="BY32"/>
  <c r="BU32"/>
  <c r="BZ32"/>
  <c r="BV32"/>
  <c r="BX32"/>
  <c r="T184"/>
  <c r="U184"/>
  <c r="V185"/>
  <c r="G132" i="7"/>
  <c r="L131"/>
  <c r="I144" i="12" l="1"/>
  <c r="J144"/>
  <c r="J145" s="1"/>
  <c r="CC33" i="13"/>
  <c r="CA33"/>
  <c r="CB33"/>
  <c r="BX33"/>
  <c r="BZ33"/>
  <c r="BV33"/>
  <c r="BW33"/>
  <c r="BU33"/>
  <c r="BY33"/>
  <c r="T185"/>
  <c r="U185"/>
  <c r="V186"/>
  <c r="L132" i="7"/>
  <c r="G133"/>
  <c r="CA34" i="13" l="1"/>
  <c r="CB34"/>
  <c r="BY34"/>
  <c r="BU34"/>
  <c r="CC34"/>
  <c r="BW34"/>
  <c r="BX34"/>
  <c r="BV34"/>
  <c r="BZ34"/>
  <c r="I145" i="12"/>
  <c r="U186" i="13"/>
  <c r="V187"/>
  <c r="T186"/>
  <c r="G134" i="7"/>
  <c r="L133"/>
  <c r="I146" i="12" l="1"/>
  <c r="CA35" i="13"/>
  <c r="CB35"/>
  <c r="CC35"/>
  <c r="BZ35"/>
  <c r="BV35"/>
  <c r="BX35"/>
  <c r="BY35"/>
  <c r="BU35"/>
  <c r="BW35"/>
  <c r="J146" i="12"/>
  <c r="T187" i="13"/>
  <c r="U187"/>
  <c r="V188"/>
  <c r="L134" i="7"/>
  <c r="G135"/>
  <c r="I147" i="12" l="1"/>
  <c r="CB36" i="13"/>
  <c r="CC36"/>
  <c r="CA36"/>
  <c r="BW36"/>
  <c r="BY36"/>
  <c r="BU36"/>
  <c r="BZ36"/>
  <c r="BV36"/>
  <c r="BX36"/>
  <c r="J147" i="12"/>
  <c r="U188" i="13"/>
  <c r="V189"/>
  <c r="T188"/>
  <c r="G136" i="7"/>
  <c r="L135"/>
  <c r="J148" i="12" l="1"/>
  <c r="J149" s="1"/>
  <c r="CC37" i="13"/>
  <c r="CA37"/>
  <c r="BX37"/>
  <c r="BZ37"/>
  <c r="BV37"/>
  <c r="CB37"/>
  <c r="BW37"/>
  <c r="BY37"/>
  <c r="BU37"/>
  <c r="I148" i="12"/>
  <c r="T189" i="13"/>
  <c r="U189"/>
  <c r="V190"/>
  <c r="L136" i="7"/>
  <c r="G137"/>
  <c r="CA38" i="13" l="1"/>
  <c r="CB38"/>
  <c r="CC38"/>
  <c r="BY38"/>
  <c r="BU38"/>
  <c r="BW38"/>
  <c r="BX38"/>
  <c r="BZ38"/>
  <c r="BV38"/>
  <c r="I149" i="12"/>
  <c r="V191" i="13"/>
  <c r="T190"/>
  <c r="U190"/>
  <c r="G138" i="7"/>
  <c r="L137"/>
  <c r="CA39" i="13" l="1"/>
  <c r="CB39"/>
  <c r="CC39"/>
  <c r="BZ39"/>
  <c r="BV39"/>
  <c r="BX39"/>
  <c r="BY39"/>
  <c r="BU39"/>
  <c r="BW39"/>
  <c r="I150" i="12"/>
  <c r="J150"/>
  <c r="T191" i="13"/>
  <c r="U191"/>
  <c r="V192"/>
  <c r="L138" i="7"/>
  <c r="G139"/>
  <c r="CB40" i="13" l="1"/>
  <c r="CC40"/>
  <c r="CA40"/>
  <c r="BW40"/>
  <c r="BY40"/>
  <c r="BU40"/>
  <c r="BZ40"/>
  <c r="BV40"/>
  <c r="BX40"/>
  <c r="I151" i="12"/>
  <c r="J151"/>
  <c r="J152" s="1"/>
  <c r="T192" i="13"/>
  <c r="U192"/>
  <c r="V193"/>
  <c r="L139" i="7"/>
  <c r="G140"/>
  <c r="CC41" i="13" l="1"/>
  <c r="CA41"/>
  <c r="CB41"/>
  <c r="BX41"/>
  <c r="BZ41"/>
  <c r="BV41"/>
  <c r="BW41"/>
  <c r="BY41"/>
  <c r="BU41"/>
  <c r="I152" i="12"/>
  <c r="J153" s="1"/>
  <c r="U193" i="13"/>
  <c r="V194"/>
  <c r="T193"/>
  <c r="L140" i="7"/>
  <c r="G141"/>
  <c r="J154" i="12" l="1"/>
  <c r="CA42" i="13"/>
  <c r="CB42"/>
  <c r="BY42"/>
  <c r="BU42"/>
  <c r="BW42"/>
  <c r="BX42"/>
  <c r="CC42"/>
  <c r="BZ42"/>
  <c r="BV42"/>
  <c r="I153" i="12"/>
  <c r="T194" i="13"/>
  <c r="U194"/>
  <c r="V195"/>
  <c r="G142" i="7"/>
  <c r="L141"/>
  <c r="CA43" i="13" l="1"/>
  <c r="CB43"/>
  <c r="CC43"/>
  <c r="BZ43"/>
  <c r="BV43"/>
  <c r="BX43"/>
  <c r="BY43"/>
  <c r="BU43"/>
  <c r="BW43"/>
  <c r="I154" i="12"/>
  <c r="T195" i="13"/>
  <c r="V196"/>
  <c r="U195"/>
  <c r="L142" i="7"/>
  <c r="G143"/>
  <c r="CB44" i="13" l="1"/>
  <c r="CC44"/>
  <c r="CA44"/>
  <c r="BW44"/>
  <c r="BY44"/>
  <c r="BU44"/>
  <c r="BZ44"/>
  <c r="BV44"/>
  <c r="BX44"/>
  <c r="I155" i="12"/>
  <c r="J155"/>
  <c r="V197" i="13"/>
  <c r="U196"/>
  <c r="T196"/>
  <c r="G144" i="7"/>
  <c r="L143"/>
  <c r="J156" i="12" l="1"/>
  <c r="J157" s="1"/>
  <c r="CC45" i="13"/>
  <c r="CA45"/>
  <c r="BX45"/>
  <c r="CB45"/>
  <c r="BZ45"/>
  <c r="BV45"/>
  <c r="BW45"/>
  <c r="BU45"/>
  <c r="BY45"/>
  <c r="I156" i="12"/>
  <c r="V198" i="13"/>
  <c r="T197"/>
  <c r="U197"/>
  <c r="L144" i="7"/>
  <c r="G145"/>
  <c r="CA46" i="13" l="1"/>
  <c r="CB46"/>
  <c r="CC46"/>
  <c r="BY46"/>
  <c r="BU46"/>
  <c r="BW46"/>
  <c r="BX46"/>
  <c r="BZ46"/>
  <c r="BV46"/>
  <c r="I157" i="12"/>
  <c r="J158" s="1"/>
  <c r="U198" i="13"/>
  <c r="V199"/>
  <c r="T198"/>
  <c r="L145" i="7"/>
  <c r="G146"/>
  <c r="J159" i="12" l="1"/>
  <c r="CA47" i="13"/>
  <c r="CB47"/>
  <c r="CC47"/>
  <c r="BZ47"/>
  <c r="BV47"/>
  <c r="BX47"/>
  <c r="BY47"/>
  <c r="BU47"/>
  <c r="BW47"/>
  <c r="I158" i="12"/>
  <c r="U199" i="13"/>
  <c r="T199"/>
  <c r="V200"/>
  <c r="L146" i="7"/>
  <c r="G147"/>
  <c r="CB48" i="13" l="1"/>
  <c r="CC48"/>
  <c r="BW48"/>
  <c r="BY48"/>
  <c r="BU48"/>
  <c r="CA48"/>
  <c r="BZ48"/>
  <c r="BV48"/>
  <c r="BX48"/>
  <c r="I159" i="12"/>
  <c r="J160" s="1"/>
  <c r="U200" i="13"/>
  <c r="T200"/>
  <c r="V201"/>
  <c r="L147" i="7"/>
  <c r="G148"/>
  <c r="J161" i="12" l="1"/>
  <c r="CC49" i="13"/>
  <c r="CA49"/>
  <c r="CB49"/>
  <c r="BX49"/>
  <c r="BZ49"/>
  <c r="BV49"/>
  <c r="BW49"/>
  <c r="BU49"/>
  <c r="BY49"/>
  <c r="I160" i="12"/>
  <c r="U201" i="13"/>
  <c r="V202"/>
  <c r="T201"/>
  <c r="L148" i="7"/>
  <c r="G149"/>
  <c r="CA50" i="13" l="1"/>
  <c r="CB50"/>
  <c r="CC50"/>
  <c r="BY50"/>
  <c r="BU50"/>
  <c r="BW50"/>
  <c r="BX50"/>
  <c r="BV50"/>
  <c r="BZ50"/>
  <c r="I161" i="12"/>
  <c r="J162" s="1"/>
  <c r="T202" i="13"/>
  <c r="U202"/>
  <c r="V203"/>
  <c r="L149" i="7"/>
  <c r="G150"/>
  <c r="CA51" i="13" l="1"/>
  <c r="CB51"/>
  <c r="CC51"/>
  <c r="BZ51"/>
  <c r="BV51"/>
  <c r="BX51"/>
  <c r="BY51"/>
  <c r="BU51"/>
  <c r="BW51"/>
  <c r="I162" i="12"/>
  <c r="V204" i="13"/>
  <c r="T203"/>
  <c r="U203"/>
  <c r="L150" i="7"/>
  <c r="G151"/>
  <c r="CB52" i="13" l="1"/>
  <c r="CC52"/>
  <c r="CA52"/>
  <c r="BW52"/>
  <c r="BY52"/>
  <c r="BU52"/>
  <c r="BZ52"/>
  <c r="BV52"/>
  <c r="BX52"/>
  <c r="J163" i="12"/>
  <c r="U204" i="13"/>
  <c r="V205"/>
  <c r="T204"/>
  <c r="L151" i="7"/>
  <c r="G152"/>
  <c r="V206" i="13" l="1"/>
  <c r="T205"/>
  <c r="U205"/>
  <c r="L152" i="7"/>
  <c r="G153"/>
  <c r="U206" i="13" l="1"/>
  <c r="V207"/>
  <c r="T206"/>
  <c r="G154" i="7"/>
  <c r="L153"/>
  <c r="T207" i="13" l="1"/>
  <c r="U207"/>
  <c r="V208"/>
  <c r="G155" i="7"/>
  <c r="L154"/>
  <c r="T208" i="13" l="1"/>
  <c r="U208"/>
  <c r="V209"/>
  <c r="G156" i="7"/>
  <c r="L155"/>
  <c r="V210" i="13" l="1"/>
  <c r="U209"/>
  <c r="T209"/>
  <c r="G157" i="7"/>
  <c r="L156"/>
  <c r="T210" i="13" l="1"/>
  <c r="V211"/>
  <c r="U210"/>
  <c r="L157" i="7"/>
  <c r="G158"/>
  <c r="T211" i="13" l="1"/>
  <c r="V212"/>
  <c r="U211"/>
  <c r="G159" i="7"/>
  <c r="L158"/>
  <c r="U212" i="13" l="1"/>
  <c r="T212"/>
  <c r="V213"/>
  <c r="L159" i="7"/>
  <c r="G160"/>
  <c r="V214" i="13" l="1"/>
  <c r="U213"/>
  <c r="T213"/>
  <c r="G161" i="7"/>
  <c r="L160"/>
  <c r="T214" i="13" l="1"/>
  <c r="V215"/>
  <c r="U214"/>
  <c r="G162" i="7"/>
  <c r="L161"/>
  <c r="U215" i="13" l="1"/>
  <c r="T215"/>
  <c r="V216"/>
  <c r="G163" i="7"/>
  <c r="L162"/>
  <c r="U216" i="13" l="1"/>
  <c r="V217"/>
  <c r="T216"/>
  <c r="G164" i="7"/>
  <c r="L163"/>
  <c r="T217" i="13" l="1"/>
  <c r="U217"/>
  <c r="V218"/>
  <c r="G165" i="7"/>
  <c r="L164"/>
  <c r="T218" i="13" l="1"/>
  <c r="V219"/>
  <c r="U218"/>
  <c r="L165" i="7"/>
  <c r="G166"/>
  <c r="U219" i="13" l="1"/>
  <c r="T219"/>
  <c r="V220"/>
  <c r="G167" i="7"/>
  <c r="L166"/>
  <c r="V221" i="13" l="1"/>
  <c r="U220"/>
  <c r="T220"/>
  <c r="L167" i="7"/>
  <c r="G168"/>
  <c r="T221" i="13" l="1"/>
  <c r="V222"/>
  <c r="U221"/>
  <c r="G169" i="7"/>
  <c r="L168"/>
  <c r="T222" i="13" l="1"/>
  <c r="U222"/>
  <c r="V223"/>
  <c r="G170" i="7"/>
  <c r="L169"/>
  <c r="V224" i="13" l="1"/>
  <c r="U223"/>
  <c r="T223"/>
  <c r="G171" i="7"/>
  <c r="L170"/>
  <c r="V225" i="13" l="1"/>
  <c r="T224"/>
  <c r="U224"/>
  <c r="G172" i="7"/>
  <c r="L171"/>
  <c r="U225" i="13" l="1"/>
  <c r="V226"/>
  <c r="T225"/>
  <c r="G173" i="7"/>
  <c r="L172"/>
  <c r="T226" i="13" l="1"/>
  <c r="U226"/>
  <c r="V227"/>
  <c r="L173" i="7"/>
  <c r="G174"/>
  <c r="T227" i="13" l="1"/>
  <c r="U227"/>
  <c r="V228"/>
  <c r="G175" i="7"/>
  <c r="L174"/>
  <c r="T228" i="13" l="1"/>
  <c r="U228"/>
  <c r="V229"/>
  <c r="L175" i="7"/>
  <c r="G176"/>
  <c r="V230" i="13" l="1"/>
  <c r="T229"/>
  <c r="U229"/>
  <c r="G177" i="7"/>
  <c r="L176"/>
  <c r="U230" i="13" l="1"/>
  <c r="V231"/>
  <c r="T230"/>
  <c r="L177" i="7"/>
  <c r="G178"/>
  <c r="T231" i="13" l="1"/>
  <c r="U231"/>
  <c r="V232"/>
  <c r="G179" i="7"/>
  <c r="L178"/>
  <c r="T232" i="13" l="1"/>
  <c r="U232"/>
  <c r="V233"/>
  <c r="G180" i="7"/>
  <c r="L179"/>
  <c r="V234" i="13" l="1"/>
  <c r="T233"/>
  <c r="U233"/>
  <c r="G181" i="7"/>
  <c r="L180"/>
  <c r="U234" i="13" l="1"/>
  <c r="V235"/>
  <c r="T234"/>
  <c r="L181" i="7"/>
  <c r="G182"/>
  <c r="U235" i="13" l="1"/>
  <c r="V236"/>
  <c r="T235"/>
  <c r="G183" i="7"/>
  <c r="L182"/>
  <c r="U236" i="13" l="1"/>
  <c r="T236"/>
  <c r="V237"/>
  <c r="L183" i="7"/>
  <c r="G184"/>
  <c r="V238" i="13" l="1"/>
  <c r="U237"/>
  <c r="T237"/>
  <c r="G185" i="7"/>
  <c r="L184"/>
  <c r="T238" i="13" l="1"/>
  <c r="V239"/>
  <c r="U238"/>
  <c r="G186" i="7"/>
  <c r="L185"/>
  <c r="U239" i="13" l="1"/>
  <c r="T239"/>
  <c r="V240"/>
  <c r="G187" i="7"/>
  <c r="L186"/>
  <c r="V241" i="13" l="1"/>
  <c r="U240"/>
  <c r="T240"/>
  <c r="G188" i="7"/>
  <c r="L187"/>
  <c r="U241" i="13" l="1"/>
  <c r="T241"/>
  <c r="V242"/>
  <c r="G189" i="7"/>
  <c r="L188"/>
  <c r="U242" i="13" l="1"/>
  <c r="T242"/>
  <c r="V243"/>
  <c r="L189" i="7"/>
  <c r="G190"/>
  <c r="U243" i="13" l="1"/>
  <c r="V244"/>
  <c r="T243"/>
  <c r="G191" i="7"/>
  <c r="L190"/>
  <c r="T244" i="13" l="1"/>
  <c r="U244"/>
  <c r="V245"/>
  <c r="L191" i="7"/>
  <c r="G192"/>
  <c r="V246" i="13" l="1"/>
  <c r="T245"/>
  <c r="U245"/>
  <c r="G193" i="7"/>
  <c r="L192"/>
  <c r="V247" i="13" l="1"/>
  <c r="T246"/>
  <c r="U246"/>
  <c r="L193" i="7"/>
  <c r="G194"/>
  <c r="U247" i="13" l="1"/>
  <c r="T247"/>
  <c r="V248"/>
  <c r="G195" i="7"/>
  <c r="L194"/>
  <c r="V249" i="13" l="1"/>
  <c r="U248"/>
  <c r="T248"/>
  <c r="G196" i="7"/>
  <c r="L195"/>
  <c r="T249" i="13" l="1"/>
  <c r="V250"/>
  <c r="U249"/>
  <c r="G197" i="7"/>
  <c r="L196"/>
  <c r="T250" i="13" l="1"/>
  <c r="V251"/>
  <c r="U250"/>
  <c r="L197" i="7"/>
  <c r="G198"/>
  <c r="V252" i="13" l="1"/>
  <c r="U251"/>
  <c r="T251"/>
  <c r="G199" i="7"/>
  <c r="L198"/>
  <c r="V253" i="13" l="1"/>
  <c r="T252"/>
  <c r="U252"/>
  <c r="L199" i="7"/>
  <c r="G200"/>
  <c r="U253" i="13" l="1"/>
  <c r="V254"/>
  <c r="T253"/>
  <c r="G201" i="7"/>
  <c r="L200"/>
  <c r="U254" i="13" l="1"/>
  <c r="T254"/>
  <c r="V255"/>
  <c r="G202" i="7"/>
  <c r="L201"/>
  <c r="V256" i="13" l="1"/>
  <c r="U255"/>
  <c r="T255"/>
  <c r="G203" i="7"/>
  <c r="L202"/>
  <c r="V257" i="13" l="1"/>
  <c r="T256"/>
  <c r="U256"/>
  <c r="G204" i="7"/>
  <c r="L203"/>
  <c r="U257" i="13" l="1"/>
  <c r="V258"/>
  <c r="T257"/>
  <c r="G205" i="7"/>
  <c r="L204"/>
  <c r="U258" i="13" l="1"/>
  <c r="T258"/>
  <c r="V259"/>
  <c r="L205" i="7"/>
  <c r="G206"/>
  <c r="V260" i="13" l="1"/>
  <c r="U259"/>
  <c r="T259"/>
  <c r="G207" i="7"/>
  <c r="L206"/>
  <c r="T260" i="13" l="1"/>
  <c r="V261"/>
  <c r="U260"/>
  <c r="L207" i="7"/>
  <c r="G208"/>
  <c r="T261" i="13" l="1"/>
  <c r="U261"/>
  <c r="V262"/>
  <c r="G209" i="7"/>
  <c r="L208"/>
  <c r="V263" i="13" l="1"/>
  <c r="T262"/>
  <c r="U262"/>
  <c r="L209" i="7"/>
  <c r="G210"/>
  <c r="U263" i="13" l="1"/>
  <c r="V264"/>
  <c r="T263"/>
  <c r="G211" i="7"/>
  <c r="L210"/>
  <c r="T264" i="13" l="1"/>
  <c r="U264"/>
  <c r="V265"/>
  <c r="G212" i="7"/>
  <c r="L211"/>
  <c r="V266" i="13" l="1"/>
  <c r="T265"/>
  <c r="U265"/>
  <c r="G213" i="7"/>
  <c r="L212"/>
  <c r="V267" i="13" l="1"/>
  <c r="U266"/>
  <c r="T266"/>
  <c r="L213" i="7"/>
  <c r="G214"/>
  <c r="T267" i="13" l="1"/>
  <c r="V268"/>
  <c r="U267"/>
  <c r="G215" i="7"/>
  <c r="L214"/>
  <c r="T268" i="13" l="1"/>
  <c r="U268"/>
  <c r="V269"/>
  <c r="L215" i="7"/>
  <c r="G216"/>
  <c r="T269" i="13" l="1"/>
  <c r="V270"/>
  <c r="U269"/>
  <c r="G217" i="7"/>
  <c r="L216"/>
  <c r="U270" i="13" l="1"/>
  <c r="T270"/>
  <c r="V271"/>
  <c r="L217" i="7"/>
  <c r="G218"/>
  <c r="V272" i="13" l="1"/>
  <c r="U271"/>
  <c r="T271"/>
  <c r="G219" i="7"/>
  <c r="L218"/>
  <c r="T272" i="13" l="1"/>
  <c r="V273"/>
  <c r="U272"/>
  <c r="G220" i="7"/>
  <c r="L219"/>
  <c r="T273" i="13" l="1"/>
  <c r="V274"/>
  <c r="U273"/>
  <c r="G221" i="7"/>
  <c r="L220"/>
  <c r="V275" i="13" l="1"/>
  <c r="U274"/>
  <c r="T274"/>
  <c r="G222" i="7"/>
  <c r="L221"/>
  <c r="T275" i="13" l="1"/>
  <c r="V276"/>
  <c r="U275"/>
  <c r="G223" i="7"/>
  <c r="L222"/>
  <c r="T276" i="13" l="1"/>
  <c r="U276"/>
  <c r="V277"/>
  <c r="G224" i="7"/>
  <c r="L223"/>
  <c r="T277" i="13" l="1"/>
  <c r="U277"/>
  <c r="V278"/>
  <c r="G225" i="7"/>
  <c r="L224"/>
  <c r="V279" i="13" l="1"/>
  <c r="U278"/>
  <c r="T278"/>
  <c r="G226" i="7"/>
  <c r="L225"/>
  <c r="T279" i="13" l="1"/>
  <c r="V280"/>
  <c r="U279"/>
  <c r="G227" i="7"/>
  <c r="L226"/>
  <c r="T280" i="13" l="1"/>
  <c r="U280"/>
  <c r="V281"/>
  <c r="G228" i="7"/>
  <c r="L227"/>
  <c r="V282" i="13" l="1"/>
  <c r="U281"/>
  <c r="T281"/>
  <c r="G229" i="7"/>
  <c r="L228"/>
  <c r="V283" i="13" l="1"/>
  <c r="T282"/>
  <c r="U282"/>
  <c r="G230" i="7"/>
  <c r="L229"/>
  <c r="U283" i="13" l="1"/>
  <c r="V284"/>
  <c r="T283"/>
  <c r="G231" i="7"/>
  <c r="L230"/>
  <c r="T284" i="13" l="1"/>
  <c r="U284"/>
  <c r="V285"/>
  <c r="G232" i="7"/>
  <c r="L231"/>
  <c r="T285" i="13" l="1"/>
  <c r="U285"/>
  <c r="V286"/>
  <c r="L232" i="7"/>
  <c r="G233"/>
  <c r="V287" i="13" l="1"/>
  <c r="T286"/>
  <c r="U286"/>
  <c r="G234" i="7"/>
  <c r="L233"/>
  <c r="U287" i="13" l="1"/>
  <c r="V288"/>
  <c r="T287"/>
  <c r="L234" i="7"/>
  <c r="G235"/>
  <c r="T288" i="13" l="1"/>
  <c r="U288"/>
  <c r="V289"/>
  <c r="G236" i="7"/>
  <c r="L235"/>
  <c r="V290" i="13" l="1"/>
  <c r="T289"/>
  <c r="U289"/>
  <c r="L236" i="7"/>
  <c r="G237"/>
  <c r="U290" i="13" l="1"/>
  <c r="V291"/>
  <c r="T290"/>
  <c r="G238" i="7"/>
  <c r="L237"/>
  <c r="T291" i="13" l="1"/>
  <c r="V292"/>
  <c r="U291"/>
  <c r="L238" i="7"/>
  <c r="G239"/>
  <c r="U292" i="13" l="1"/>
  <c r="T292"/>
  <c r="V293"/>
  <c r="G240" i="7"/>
  <c r="L239"/>
  <c r="V294" i="13" l="1"/>
  <c r="U293"/>
  <c r="T293"/>
  <c r="L240" i="7"/>
  <c r="G241"/>
  <c r="T294" i="13" l="1"/>
  <c r="V295"/>
  <c r="U294"/>
  <c r="G242" i="7"/>
  <c r="L241"/>
  <c r="U295" i="13" l="1"/>
  <c r="V296"/>
  <c r="T295"/>
  <c r="L242" i="7"/>
  <c r="G243"/>
  <c r="T296" i="13" l="1"/>
  <c r="V297"/>
  <c r="U296"/>
  <c r="G244" i="7"/>
  <c r="L243"/>
  <c r="U297" i="13" l="1"/>
  <c r="T297"/>
  <c r="V298"/>
  <c r="L244" i="7"/>
  <c r="G245"/>
  <c r="U298" i="13" l="1"/>
  <c r="T298"/>
  <c r="V299"/>
  <c r="G246" i="7"/>
  <c r="L245"/>
  <c r="V300" i="13" l="1"/>
  <c r="U299"/>
  <c r="T299"/>
  <c r="L246" i="7"/>
  <c r="G247"/>
  <c r="T300" i="13" l="1"/>
  <c r="V301"/>
  <c r="U300"/>
  <c r="G248" i="7"/>
  <c r="L247"/>
  <c r="U301" i="13" l="1"/>
  <c r="T301"/>
  <c r="V302"/>
  <c r="L248" i="7"/>
  <c r="G249"/>
  <c r="V303" i="13" l="1"/>
  <c r="U302"/>
  <c r="T302"/>
  <c r="G250" i="7"/>
  <c r="L249"/>
  <c r="T303" i="13" l="1"/>
  <c r="V304"/>
  <c r="U303"/>
  <c r="L250" i="7"/>
  <c r="G251"/>
  <c r="T304" i="13" l="1"/>
  <c r="U304"/>
  <c r="V305"/>
  <c r="G252" i="7"/>
  <c r="L251"/>
  <c r="T305" i="13" l="1"/>
  <c r="V306"/>
  <c r="U305"/>
  <c r="L252" i="7"/>
  <c r="G253"/>
  <c r="U306" i="13" l="1"/>
  <c r="T306"/>
  <c r="V307"/>
  <c r="G254" i="7"/>
  <c r="L253"/>
  <c r="V308" i="13" l="1"/>
  <c r="U307"/>
  <c r="T307"/>
  <c r="L254" i="7"/>
  <c r="G255"/>
  <c r="T308" i="13" l="1"/>
  <c r="V309"/>
  <c r="U308"/>
  <c r="G256" i="7"/>
  <c r="L255"/>
  <c r="T309" i="13" l="1"/>
  <c r="V310"/>
  <c r="U309"/>
  <c r="L256" i="7"/>
  <c r="G257"/>
  <c r="V311" i="13" l="1"/>
  <c r="U310"/>
  <c r="T310"/>
  <c r="G258" i="7"/>
  <c r="L257"/>
  <c r="T311" i="13" l="1"/>
  <c r="V312"/>
  <c r="U311"/>
  <c r="L258" i="7"/>
  <c r="G259"/>
  <c r="T312" i="13" l="1"/>
  <c r="U312"/>
  <c r="V313"/>
  <c r="G260" i="7"/>
  <c r="L259"/>
  <c r="T313" i="13" l="1"/>
  <c r="U313"/>
  <c r="V314"/>
  <c r="L260" i="7"/>
  <c r="G261"/>
  <c r="U314" i="13" l="1"/>
  <c r="V315"/>
  <c r="T314"/>
  <c r="G262" i="7"/>
  <c r="L261"/>
  <c r="T315" i="13" l="1"/>
  <c r="U315"/>
  <c r="V316"/>
  <c r="L262" i="7"/>
  <c r="G263"/>
  <c r="T316" i="13" l="1"/>
  <c r="V317"/>
  <c r="U316"/>
  <c r="G264" i="7"/>
  <c r="L263"/>
  <c r="G163" i="12" s="1"/>
  <c r="H163" l="1"/>
  <c r="I163" s="1"/>
  <c r="U317" i="13"/>
  <c r="T317"/>
  <c r="V318"/>
  <c r="G265" i="7"/>
  <c r="L264"/>
  <c r="G164" i="12" s="1"/>
  <c r="CC53" i="13" l="1"/>
  <c r="CA53"/>
  <c r="BX53"/>
  <c r="CB53"/>
  <c r="BZ53"/>
  <c r="BV53"/>
  <c r="BW53"/>
  <c r="BY53"/>
  <c r="BU53"/>
  <c r="J164" i="12"/>
  <c r="H164"/>
  <c r="I164" s="1"/>
  <c r="V319" i="13"/>
  <c r="U318"/>
  <c r="T318"/>
  <c r="L265" i="7"/>
  <c r="G165" i="12" s="1"/>
  <c r="CA54" i="13" l="1"/>
  <c r="CB54"/>
  <c r="CC54"/>
  <c r="BY54"/>
  <c r="BU54"/>
  <c r="BW54"/>
  <c r="BX54"/>
  <c r="BZ54"/>
  <c r="BV54"/>
  <c r="J165" i="12"/>
  <c r="H165"/>
  <c r="I165" s="1"/>
  <c r="T319" i="13"/>
  <c r="V320"/>
  <c r="U319"/>
  <c r="CA55" l="1"/>
  <c r="CB55"/>
  <c r="CC55"/>
  <c r="BZ55"/>
  <c r="BV55"/>
  <c r="BX55"/>
  <c r="BY55"/>
  <c r="BU55"/>
  <c r="BW55"/>
  <c r="J166" i="12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8" l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7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F16" s="1"/>
  <c r="AC15"/>
  <c r="AC14"/>
  <c r="AC13"/>
  <c r="AC12"/>
  <c r="AF12" s="1"/>
  <c r="AC11"/>
  <c r="AC10"/>
  <c r="AC9"/>
  <c r="AC8"/>
  <c r="AF8" s="1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G18" l="1"/>
  <c r="AF21"/>
  <c r="AH23"/>
  <c r="AF29"/>
  <c r="AH31"/>
  <c r="AG34"/>
  <c r="AH39"/>
  <c r="AG42"/>
  <c r="AF45"/>
  <c r="AG50"/>
  <c r="AF53"/>
  <c r="N31"/>
  <c r="N7"/>
  <c r="O28"/>
  <c r="P49"/>
  <c r="AF10"/>
  <c r="AF14"/>
  <c r="AG26"/>
  <c r="AF37"/>
  <c r="AH47"/>
  <c r="O12"/>
  <c r="N15"/>
  <c r="N23"/>
  <c r="P25"/>
  <c r="P33"/>
  <c r="O36"/>
  <c r="O44"/>
  <c r="N55"/>
  <c r="N47"/>
  <c r="P17"/>
  <c r="N39"/>
  <c r="P9"/>
  <c r="O52"/>
  <c r="O20"/>
  <c r="P41"/>
  <c r="AH19"/>
  <c r="AF25"/>
  <c r="AH27"/>
  <c r="AH35"/>
  <c r="AG38"/>
  <c r="AG46"/>
  <c r="AF49"/>
  <c r="AH51"/>
  <c r="AG54"/>
  <c r="O7"/>
  <c r="N10"/>
  <c r="P12"/>
  <c r="O15"/>
  <c r="N18"/>
  <c r="P20"/>
  <c r="O23"/>
  <c r="N26"/>
  <c r="P28"/>
  <c r="O31"/>
  <c r="N34"/>
  <c r="P36"/>
  <c r="O39"/>
  <c r="N42"/>
  <c r="P44"/>
  <c r="O47"/>
  <c r="N50"/>
  <c r="P52"/>
  <c r="O55"/>
  <c r="P56"/>
  <c r="AF18"/>
  <c r="AG19"/>
  <c r="AH20"/>
  <c r="AF22"/>
  <c r="AG23"/>
  <c r="AH24"/>
  <c r="AF26"/>
  <c r="AG27"/>
  <c r="AH28"/>
  <c r="AF30"/>
  <c r="AG31"/>
  <c r="AH32"/>
  <c r="AF34"/>
  <c r="AG35"/>
  <c r="AH36"/>
  <c r="AF38"/>
  <c r="AG39"/>
  <c r="AH40"/>
  <c r="AF42"/>
  <c r="AG43"/>
  <c r="AH44"/>
  <c r="AF46"/>
  <c r="AG47"/>
  <c r="AH48"/>
  <c r="AF50"/>
  <c r="AG51"/>
  <c r="AH52"/>
  <c r="AF54"/>
  <c r="AG22"/>
  <c r="AG30"/>
  <c r="AF33"/>
  <c r="AF41"/>
  <c r="AH43"/>
  <c r="O56"/>
  <c r="AF7"/>
  <c r="AF11"/>
  <c r="AF15"/>
  <c r="N9"/>
  <c r="P11"/>
  <c r="O14"/>
  <c r="N17"/>
  <c r="P19"/>
  <c r="O22"/>
  <c r="N25"/>
  <c r="P27"/>
  <c r="O30"/>
  <c r="N33"/>
  <c r="P35"/>
  <c r="O38"/>
  <c r="N41"/>
  <c r="P43"/>
  <c r="O46"/>
  <c r="N49"/>
  <c r="P51"/>
  <c r="N53"/>
  <c r="P55"/>
  <c r="N8"/>
  <c r="O9"/>
  <c r="P10"/>
  <c r="N12"/>
  <c r="O13"/>
  <c r="P14"/>
  <c r="N16"/>
  <c r="O17"/>
  <c r="P18"/>
  <c r="N20"/>
  <c r="O21"/>
  <c r="P22"/>
  <c r="N24"/>
  <c r="O25"/>
  <c r="P26"/>
  <c r="N28"/>
  <c r="O29"/>
  <c r="P30"/>
  <c r="N32"/>
  <c r="O33"/>
  <c r="P34"/>
  <c r="N36"/>
  <c r="O37"/>
  <c r="P38"/>
  <c r="N40"/>
  <c r="O41"/>
  <c r="P42"/>
  <c r="N44"/>
  <c r="O45"/>
  <c r="P46"/>
  <c r="N48"/>
  <c r="O49"/>
  <c r="P50"/>
  <c r="N52"/>
  <c r="O53"/>
  <c r="P54"/>
  <c r="O11"/>
  <c r="P16"/>
  <c r="N22"/>
  <c r="O27"/>
  <c r="P32"/>
  <c r="N38"/>
  <c r="O43"/>
  <c r="P48"/>
  <c r="N54"/>
  <c r="AF19"/>
  <c r="AF23"/>
  <c r="AH25"/>
  <c r="AG28"/>
  <c r="AF31"/>
  <c r="AH33"/>
  <c r="AG36"/>
  <c r="AF39"/>
  <c r="AG40"/>
  <c r="AG44"/>
  <c r="AF47"/>
  <c r="AH49"/>
  <c r="AH53"/>
  <c r="N56"/>
  <c r="AF9"/>
  <c r="AF13"/>
  <c r="AF17"/>
  <c r="P7"/>
  <c r="O10"/>
  <c r="N13"/>
  <c r="P15"/>
  <c r="O18"/>
  <c r="N21"/>
  <c r="P23"/>
  <c r="O26"/>
  <c r="N29"/>
  <c r="P31"/>
  <c r="O34"/>
  <c r="N37"/>
  <c r="P39"/>
  <c r="O42"/>
  <c r="N45"/>
  <c r="P47"/>
  <c r="O50"/>
  <c r="O54"/>
  <c r="P8"/>
  <c r="N14"/>
  <c r="O19"/>
  <c r="P24"/>
  <c r="N30"/>
  <c r="O35"/>
  <c r="P40"/>
  <c r="N46"/>
  <c r="O51"/>
  <c r="AG20"/>
  <c r="AH21"/>
  <c r="AG24"/>
  <c r="AF27"/>
  <c r="AH29"/>
  <c r="AG32"/>
  <c r="AF35"/>
  <c r="AH37"/>
  <c r="AH41"/>
  <c r="AF43"/>
  <c r="AH45"/>
  <c r="AG48"/>
  <c r="AF51"/>
  <c r="AG52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AF48"/>
  <c r="AG49"/>
  <c r="AH50"/>
  <c r="AF52"/>
  <c r="AG53"/>
  <c r="AH54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AU7" l="1"/>
  <c r="AI8" s="1"/>
  <c r="AR7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AR8" l="1"/>
  <c r="BL8" s="1"/>
  <c r="BO7"/>
  <c r="AX7"/>
  <c r="BA7" s="1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P55" s="1"/>
  <c r="AE56"/>
  <c r="AB55"/>
  <c r="BQ55" s="1"/>
  <c r="BL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N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M57"/>
  <c r="AV57"/>
  <c r="AJ58" s="1"/>
  <c r="AL9"/>
  <c r="AO8"/>
  <c r="AU8"/>
  <c r="AI9" s="1"/>
  <c r="BO8" l="1"/>
  <c r="AY57"/>
  <c r="BB57" s="1"/>
  <c r="AZ57"/>
  <c r="BC57" s="1"/>
  <c r="AR9"/>
  <c r="AU9" s="1"/>
  <c r="AI10" s="1"/>
  <c r="AX8"/>
  <c r="BA8" s="1"/>
  <c r="AE57"/>
  <c r="AB56"/>
  <c r="BQ56" s="1"/>
  <c r="AS58"/>
  <c r="I58" s="1"/>
  <c r="AT58"/>
  <c r="R57"/>
  <c r="L57"/>
  <c r="O57" s="1"/>
  <c r="S57"/>
  <c r="M57"/>
  <c r="P57" s="1"/>
  <c r="AC57"/>
  <c r="Z56"/>
  <c r="AD57"/>
  <c r="AA56"/>
  <c r="BP56" s="1"/>
  <c r="BH55"/>
  <c r="BL9"/>
  <c r="AO9"/>
  <c r="AL10"/>
  <c r="AR10" l="1"/>
  <c r="AX9"/>
  <c r="BA9" s="1"/>
  <c r="BO9"/>
  <c r="AW58"/>
  <c r="AK59" s="1"/>
  <c r="AT59" s="1"/>
  <c r="J59" s="1"/>
  <c r="J266" i="7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P57" s="1"/>
  <c r="L58"/>
  <c r="O58" s="1"/>
  <c r="R58"/>
  <c r="AA59" s="1"/>
  <c r="Z57"/>
  <c r="AC58"/>
  <c r="AC59" s="1"/>
  <c r="AC60" s="1"/>
  <c r="AE58"/>
  <c r="AE59" s="1"/>
  <c r="AE60" s="1"/>
  <c r="AB57"/>
  <c r="BQ57" s="1"/>
  <c r="AA58"/>
  <c r="BP58" s="1"/>
  <c r="BH56"/>
  <c r="J58"/>
  <c r="BN58"/>
  <c r="AV58"/>
  <c r="AJ59" s="1"/>
  <c r="BM58"/>
  <c r="AL11"/>
  <c r="AU10"/>
  <c r="AI11" s="1"/>
  <c r="AO10"/>
  <c r="BL10" l="1"/>
  <c r="BO10"/>
  <c r="AX10"/>
  <c r="BA10" s="1"/>
  <c r="AW59"/>
  <c r="AK60" s="1"/>
  <c r="AT60" s="1"/>
  <c r="J60" s="1"/>
  <c r="AY58"/>
  <c r="BB58" s="1"/>
  <c r="BN59"/>
  <c r="AZ58"/>
  <c r="BC58" s="1"/>
  <c r="I267" i="7"/>
  <c r="BN60" i="13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M59"/>
  <c r="S59"/>
  <c r="AB60" s="1"/>
  <c r="AS59"/>
  <c r="AV59" s="1"/>
  <c r="AJ60" s="1"/>
  <c r="AS60" s="1"/>
  <c r="L266" i="7"/>
  <c r="G166" i="12" s="1"/>
  <c r="G267" i="7"/>
  <c r="M58" i="13"/>
  <c r="P58" s="1"/>
  <c r="S58"/>
  <c r="AB59" s="1"/>
  <c r="BQ59" s="1"/>
  <c r="BH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R11" i="13"/>
  <c r="BL11" s="1"/>
  <c r="AB58"/>
  <c r="BQ58" s="1"/>
  <c r="H267" i="7"/>
  <c r="AL12" i="13"/>
  <c r="AO11"/>
  <c r="H268" i="7" l="1"/>
  <c r="AW60" i="13"/>
  <c r="AK61" s="1"/>
  <c r="J268" i="7"/>
  <c r="AZ59" i="13"/>
  <c r="BC59" s="1"/>
  <c r="BQ60"/>
  <c r="BO11"/>
  <c r="BP59"/>
  <c r="AY59"/>
  <c r="BB59" s="1"/>
  <c r="K268" i="7"/>
  <c r="I268"/>
  <c r="L267"/>
  <c r="G167" i="12" s="1"/>
  <c r="G268" i="7"/>
  <c r="I59" i="13"/>
  <c r="BM59"/>
  <c r="S60"/>
  <c r="AB61" s="1"/>
  <c r="M60"/>
  <c r="P60" s="1"/>
  <c r="H166" i="12"/>
  <c r="I166" s="1"/>
  <c r="AV60" i="13"/>
  <c r="AJ61" s="1"/>
  <c r="BM60"/>
  <c r="I60"/>
  <c r="AU11"/>
  <c r="AI12" s="1"/>
  <c r="AR12" s="1"/>
  <c r="P59"/>
  <c r="AO12"/>
  <c r="AU12"/>
  <c r="AI13" s="1"/>
  <c r="AR13" s="1"/>
  <c r="AL13"/>
  <c r="CB56" l="1"/>
  <c r="CC56"/>
  <c r="BW56"/>
  <c r="CA56"/>
  <c r="BY56"/>
  <c r="BU56"/>
  <c r="BZ56"/>
  <c r="BV56"/>
  <c r="BX56"/>
  <c r="AZ60"/>
  <c r="BC60" s="1"/>
  <c r="AX11"/>
  <c r="BA11" s="1"/>
  <c r="AY60"/>
  <c r="BB60" s="1"/>
  <c r="BL12"/>
  <c r="AX12"/>
  <c r="BA12" s="1"/>
  <c r="BO12"/>
  <c r="BO13"/>
  <c r="L268" i="7"/>
  <c r="G168" i="12" s="1"/>
  <c r="H168" s="1"/>
  <c r="H167"/>
  <c r="I167" s="1"/>
  <c r="L59" i="13"/>
  <c r="O59" s="1"/>
  <c r="R59"/>
  <c r="AA60" s="1"/>
  <c r="BP60" s="1"/>
  <c r="R60"/>
  <c r="AA61" s="1"/>
  <c r="L60"/>
  <c r="J167" i="12"/>
  <c r="BL13" i="13"/>
  <c r="AO13"/>
  <c r="AL14"/>
  <c r="AU13"/>
  <c r="AI14" s="1"/>
  <c r="CC57" l="1"/>
  <c r="CA57"/>
  <c r="CB57"/>
  <c r="BX57"/>
  <c r="BZ57"/>
  <c r="BV57"/>
  <c r="BW57"/>
  <c r="BY57"/>
  <c r="BU57"/>
  <c r="AX13"/>
  <c r="BA13" s="1"/>
  <c r="I168" i="12"/>
  <c r="J168"/>
  <c r="AR14" i="13"/>
  <c r="O60"/>
  <c r="AL15"/>
  <c r="AO14"/>
  <c r="CA58" l="1"/>
  <c r="CB58"/>
  <c r="BY58"/>
  <c r="BU58"/>
  <c r="BW58"/>
  <c r="CC58"/>
  <c r="BX58"/>
  <c r="BZ58"/>
  <c r="BV58"/>
  <c r="BO14"/>
  <c r="BL14"/>
  <c r="J169" i="12"/>
  <c r="AU14" i="13"/>
  <c r="AI15" s="1"/>
  <c r="AR15" s="1"/>
  <c r="AO15"/>
  <c r="AL16"/>
  <c r="BO15" l="1"/>
  <c r="AX15"/>
  <c r="BA15" s="1"/>
  <c r="AU15"/>
  <c r="AI16" s="1"/>
  <c r="AX14"/>
  <c r="BA14" s="1"/>
  <c r="BL15"/>
  <c r="AR16"/>
  <c r="AU16" s="1"/>
  <c r="AI17" s="1"/>
  <c r="AO16"/>
  <c r="AL17"/>
  <c r="AX16" l="1"/>
  <c r="BA16" s="1"/>
  <c r="BO16"/>
  <c r="BL16"/>
  <c r="AR17"/>
  <c r="BL17" s="1"/>
  <c r="AL18"/>
  <c r="AO17"/>
  <c r="AU17"/>
  <c r="AI18" s="1"/>
  <c r="AR18" l="1"/>
  <c r="BO18" s="1"/>
  <c r="AX17"/>
  <c r="BA17" s="1"/>
  <c r="BO17"/>
  <c r="AO18"/>
  <c r="AL19"/>
  <c r="BL18" l="1"/>
  <c r="AU18"/>
  <c r="AI19" s="1"/>
  <c r="AR19" s="1"/>
  <c r="AO19"/>
  <c r="AL20"/>
  <c r="BL19" l="1"/>
  <c r="AU19"/>
  <c r="AI20" s="1"/>
  <c r="AR20" s="1"/>
  <c r="AX18"/>
  <c r="BA18" s="1"/>
  <c r="BO20"/>
  <c r="BO19"/>
  <c r="BL20"/>
  <c r="AO20"/>
  <c r="AL21"/>
  <c r="AX20" l="1"/>
  <c r="BA20" s="1"/>
  <c r="AU20"/>
  <c r="AI21" s="1"/>
  <c r="AR21" s="1"/>
  <c r="AU21" s="1"/>
  <c r="AI22" s="1"/>
  <c r="AX19"/>
  <c r="BA19" s="1"/>
  <c r="AO21"/>
  <c r="AL22"/>
  <c r="AX21" l="1"/>
  <c r="BA21" s="1"/>
  <c r="BO21"/>
  <c r="BL21"/>
  <c r="AR22"/>
  <c r="AO22"/>
  <c r="AL23"/>
  <c r="BL22" l="1"/>
  <c r="BO22"/>
  <c r="AU22"/>
  <c r="AI23" s="1"/>
  <c r="AR23" s="1"/>
  <c r="AO23"/>
  <c r="AL24"/>
  <c r="BL23" l="1"/>
  <c r="BO23"/>
  <c r="AX22"/>
  <c r="BA22" s="1"/>
  <c r="AU23"/>
  <c r="AI24" s="1"/>
  <c r="AR24" s="1"/>
  <c r="AU24" s="1"/>
  <c r="AI25" s="1"/>
  <c r="AO24"/>
  <c r="AL25"/>
  <c r="AR25" l="1"/>
  <c r="AX23"/>
  <c r="BA23" s="1"/>
  <c r="BL24"/>
  <c r="AX24"/>
  <c r="BA24" s="1"/>
  <c r="BO24"/>
  <c r="AO25"/>
  <c r="AL26"/>
  <c r="BL25" l="1"/>
  <c r="BO25"/>
  <c r="AU25"/>
  <c r="AI26" s="1"/>
  <c r="AR26"/>
  <c r="BL26" s="1"/>
  <c r="AO26"/>
  <c r="AL27"/>
  <c r="AU26" l="1"/>
  <c r="AI27" s="1"/>
  <c r="AR27" s="1"/>
  <c r="AX25"/>
  <c r="BA25" s="1"/>
  <c r="AX26"/>
  <c r="BA26" s="1"/>
  <c r="BO26"/>
  <c r="AU27"/>
  <c r="AI28" s="1"/>
  <c r="AL28"/>
  <c r="AO27"/>
  <c r="BO27" l="1"/>
  <c r="BL27"/>
  <c r="AX27"/>
  <c r="BA27" s="1"/>
  <c r="AR28"/>
  <c r="AO28"/>
  <c r="AL29"/>
  <c r="AU28" l="1"/>
  <c r="AI29" s="1"/>
  <c r="AR29" s="1"/>
  <c r="AU29" s="1"/>
  <c r="AI30" s="1"/>
  <c r="BO28"/>
  <c r="BL28"/>
  <c r="AL30"/>
  <c r="AO29"/>
  <c r="AR30" l="1"/>
  <c r="BO30" s="1"/>
  <c r="BL29"/>
  <c r="AX28"/>
  <c r="BA28" s="1"/>
  <c r="AX29"/>
  <c r="BA29" s="1"/>
  <c r="BO29"/>
  <c r="BL30"/>
  <c r="AU30"/>
  <c r="AI31" s="1"/>
  <c r="AL31"/>
  <c r="AO30"/>
  <c r="AX30" l="1"/>
  <c r="BA30" s="1"/>
  <c r="AR31"/>
  <c r="AU31" s="1"/>
  <c r="AI32" s="1"/>
  <c r="AR32" s="1"/>
  <c r="AL32"/>
  <c r="AO31"/>
  <c r="BL31" l="1"/>
  <c r="BO31"/>
  <c r="AX31"/>
  <c r="BA31" s="1"/>
  <c r="BO32"/>
  <c r="BL32"/>
  <c r="AL33"/>
  <c r="AU32"/>
  <c r="AI33" s="1"/>
  <c r="AO32"/>
  <c r="AX32" l="1"/>
  <c r="BA32" s="1"/>
  <c r="AR33"/>
  <c r="BL33" s="1"/>
  <c r="AL34"/>
  <c r="AO33"/>
  <c r="BO33" l="1"/>
  <c r="AU33"/>
  <c r="AI34" s="1"/>
  <c r="AR34" s="1"/>
  <c r="BL34" s="1"/>
  <c r="AL35"/>
  <c r="AO34"/>
  <c r="AU34" l="1"/>
  <c r="AI35" s="1"/>
  <c r="AX33"/>
  <c r="BA33" s="1"/>
  <c r="BO34"/>
  <c r="AR35"/>
  <c r="AO35"/>
  <c r="AL36"/>
  <c r="AX34" l="1"/>
  <c r="BA34" s="1"/>
  <c r="BL35"/>
  <c r="BO35"/>
  <c r="AU35"/>
  <c r="AI36" s="1"/>
  <c r="AR36" s="1"/>
  <c r="BL36" s="1"/>
  <c r="AO36"/>
  <c r="AL37"/>
  <c r="AU36" l="1"/>
  <c r="AI37" s="1"/>
  <c r="AR37" s="1"/>
  <c r="AX35"/>
  <c r="BA35" s="1"/>
  <c r="BO36"/>
  <c r="AO37"/>
  <c r="AL38"/>
  <c r="BL37" l="1"/>
  <c r="BO37"/>
  <c r="AU37"/>
  <c r="AI38" s="1"/>
  <c r="AX36"/>
  <c r="BA36" s="1"/>
  <c r="AX37"/>
  <c r="BA37" s="1"/>
  <c r="AR38"/>
  <c r="AL39"/>
  <c r="AO38"/>
  <c r="BL38" l="1"/>
  <c r="BO38"/>
  <c r="AU38"/>
  <c r="AI39" s="1"/>
  <c r="AR39" s="1"/>
  <c r="AO39"/>
  <c r="AU39"/>
  <c r="AI40" s="1"/>
  <c r="AR40" s="1"/>
  <c r="AL40"/>
  <c r="BO40" l="1"/>
  <c r="BO39"/>
  <c r="AX39"/>
  <c r="BA39" s="1"/>
  <c r="BL39"/>
  <c r="AX38"/>
  <c r="BA38" s="1"/>
  <c r="BL40"/>
  <c r="AO40"/>
  <c r="AL41"/>
  <c r="AU40"/>
  <c r="AI41" s="1"/>
  <c r="AR41" l="1"/>
  <c r="BO41"/>
  <c r="AX40"/>
  <c r="BA40" s="1"/>
  <c r="BL41"/>
  <c r="AL42"/>
  <c r="AO41"/>
  <c r="AU41"/>
  <c r="AI42" s="1"/>
  <c r="AX41" l="1"/>
  <c r="BA41" s="1"/>
  <c r="AR42"/>
  <c r="AU42" s="1"/>
  <c r="AI43" s="1"/>
  <c r="AO42"/>
  <c r="AL43"/>
  <c r="AR43" l="1"/>
  <c r="BL42"/>
  <c r="AX42"/>
  <c r="BA42" s="1"/>
  <c r="BO42"/>
  <c r="AO43"/>
  <c r="AL44"/>
  <c r="AU43"/>
  <c r="AI44" s="1"/>
  <c r="BL43" l="1"/>
  <c r="BO43"/>
  <c r="AX43"/>
  <c r="BA43" s="1"/>
  <c r="AR44"/>
  <c r="AL45"/>
  <c r="AO44"/>
  <c r="AU44" l="1"/>
  <c r="AI45" s="1"/>
  <c r="AR45" s="1"/>
  <c r="AU45" s="1"/>
  <c r="AI46" s="1"/>
  <c r="BO44"/>
  <c r="BL44"/>
  <c r="AL46"/>
  <c r="AO45"/>
  <c r="BL45" l="1"/>
  <c r="AX44"/>
  <c r="BA44" s="1"/>
  <c r="AX45"/>
  <c r="BA45" s="1"/>
  <c r="BO45"/>
  <c r="AR46"/>
  <c r="AU46" s="1"/>
  <c r="AI47" s="1"/>
  <c r="AO46"/>
  <c r="AL47"/>
  <c r="BL46" l="1"/>
  <c r="AR47"/>
  <c r="AU47" s="1"/>
  <c r="AI48" s="1"/>
  <c r="BO46"/>
  <c r="AX46"/>
  <c r="BA46" s="1"/>
  <c r="AL48"/>
  <c r="AO47"/>
  <c r="BL47" l="1"/>
  <c r="BO47"/>
  <c r="AX47"/>
  <c r="BA47" s="1"/>
  <c r="AR48"/>
  <c r="AL49"/>
  <c r="AO48"/>
  <c r="BL48" l="1"/>
  <c r="BO48"/>
  <c r="AU48"/>
  <c r="AI49" s="1"/>
  <c r="AR49" s="1"/>
  <c r="BL49" s="1"/>
  <c r="AO49"/>
  <c r="AL50"/>
  <c r="AU49" l="1"/>
  <c r="AI50" s="1"/>
  <c r="AR50" s="1"/>
  <c r="AX48"/>
  <c r="BA48" s="1"/>
  <c r="BO49"/>
  <c r="AL51"/>
  <c r="AO50"/>
  <c r="AX49" l="1"/>
  <c r="BA49" s="1"/>
  <c r="AU50"/>
  <c r="AI51" s="1"/>
  <c r="AR51" s="1"/>
  <c r="BL51" s="1"/>
  <c r="BO50"/>
  <c r="BL50"/>
  <c r="AL52"/>
  <c r="AO51"/>
  <c r="BO51" l="1"/>
  <c r="AX50"/>
  <c r="BA50" s="1"/>
  <c r="AU51"/>
  <c r="AI52" s="1"/>
  <c r="AR52" s="1"/>
  <c r="AO52"/>
  <c r="AL53"/>
  <c r="BO52" l="1"/>
  <c r="AU52"/>
  <c r="AI53" s="1"/>
  <c r="AR53" s="1"/>
  <c r="AX51"/>
  <c r="BA51" s="1"/>
  <c r="BL52"/>
  <c r="AO53"/>
  <c r="AL54"/>
  <c r="AU53" l="1"/>
  <c r="AI54" s="1"/>
  <c r="AR54" s="1"/>
  <c r="AU54" s="1"/>
  <c r="AI55" s="1"/>
  <c r="BO53"/>
  <c r="AX52"/>
  <c r="BA52" s="1"/>
  <c r="BL53"/>
  <c r="AO54"/>
  <c r="AL55"/>
  <c r="BL54" l="1"/>
  <c r="AX53"/>
  <c r="BA53" s="1"/>
  <c r="BO54"/>
  <c r="AX54"/>
  <c r="BA54" s="1"/>
  <c r="AR55"/>
  <c r="AO55"/>
  <c r="AL56"/>
  <c r="AU55" l="1"/>
  <c r="AI56" s="1"/>
  <c r="AR56" s="1"/>
  <c r="BO55"/>
  <c r="BL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X55" l="1"/>
  <c r="BA55" s="1"/>
  <c r="BL56"/>
  <c r="BO56"/>
  <c r="AL57"/>
  <c r="AL58" s="1"/>
  <c r="AU56"/>
  <c r="AI57" s="1"/>
  <c r="AR57" s="1"/>
  <c r="AX56" l="1"/>
  <c r="BA56" s="1"/>
  <c r="BO57"/>
  <c r="AL59"/>
  <c r="BL57"/>
  <c r="AU57"/>
  <c r="AI58" s="1"/>
  <c r="H57"/>
  <c r="BR57" s="1"/>
  <c r="AX57" l="1"/>
  <c r="BA57" s="1"/>
  <c r="AR58"/>
  <c r="H58" s="1"/>
  <c r="BR58" s="1"/>
  <c r="AL60"/>
  <c r="Q57"/>
  <c r="Z58" s="1"/>
  <c r="K57"/>
  <c r="BL58" l="1"/>
  <c r="N57"/>
  <c r="AU58"/>
  <c r="AI59" s="1"/>
  <c r="AR59" s="1"/>
  <c r="BL59" s="1"/>
  <c r="BO58"/>
  <c r="AL61"/>
  <c r="BH58"/>
  <c r="K58"/>
  <c r="Q58"/>
  <c r="Z59" s="1"/>
  <c r="AX58" l="1"/>
  <c r="BA58" s="1"/>
  <c r="BO59"/>
  <c r="N58"/>
  <c r="I269" i="7"/>
  <c r="AL62" i="13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K269" i="7"/>
  <c r="J269"/>
  <c r="H269"/>
  <c r="G269"/>
  <c r="BH59" i="13"/>
  <c r="AU59"/>
  <c r="AI60" s="1"/>
  <c r="AR60" s="1"/>
  <c r="H59"/>
  <c r="BR59" s="1"/>
  <c r="AX59" l="1"/>
  <c r="BA59" s="1"/>
  <c r="K270" i="7"/>
  <c r="I270"/>
  <c r="G270"/>
  <c r="L269"/>
  <c r="G169" i="12" s="1"/>
  <c r="J270" i="7"/>
  <c r="H270"/>
  <c r="BL60" i="13"/>
  <c r="K59"/>
  <c r="N59" s="1"/>
  <c r="Q59"/>
  <c r="Z60" s="1"/>
  <c r="BO60" s="1"/>
  <c r="H169" i="12" l="1"/>
  <c r="I169" s="1"/>
  <c r="L270" i="7"/>
  <c r="G170" i="12" s="1"/>
  <c r="BH60" i="13"/>
  <c r="H60"/>
  <c r="BR60" s="1"/>
  <c r="AU60"/>
  <c r="CA59" l="1"/>
  <c r="CB59"/>
  <c r="CC59"/>
  <c r="BZ59"/>
  <c r="BV59"/>
  <c r="BX59"/>
  <c r="BY59"/>
  <c r="BU59"/>
  <c r="BW59"/>
  <c r="AI61"/>
  <c r="AX60"/>
  <c r="BA60" s="1"/>
  <c r="I271" i="7"/>
  <c r="H170" i="12"/>
  <c r="I170" s="1"/>
  <c r="J170"/>
  <c r="K271" i="7"/>
  <c r="G271"/>
  <c r="J271"/>
  <c r="H271"/>
  <c r="Q60" i="13"/>
  <c r="Z61" s="1"/>
  <c r="K60"/>
  <c r="N60" s="1"/>
  <c r="CB60" l="1"/>
  <c r="CC60"/>
  <c r="CA60"/>
  <c r="BW60"/>
  <c r="BY60"/>
  <c r="BU60"/>
  <c r="BZ60"/>
  <c r="BV60"/>
  <c r="BX60"/>
  <c r="J171" i="12"/>
  <c r="L271" i="7"/>
  <c r="G171" i="12" s="1"/>
  <c r="H171" s="1"/>
  <c r="I171" s="1"/>
  <c r="CC61" i="13" l="1"/>
  <c r="CA61"/>
  <c r="CB61"/>
  <c r="BX61"/>
  <c r="BZ61"/>
  <c r="BV61"/>
  <c r="BW61"/>
  <c r="BU61"/>
  <c r="BY61"/>
  <c r="BH61"/>
  <c r="J172" i="12"/>
  <c r="AU61" i="13" l="1"/>
  <c r="AI62" s="1"/>
  <c r="AR62" s="1"/>
  <c r="BO61"/>
  <c r="BL61"/>
  <c r="H61"/>
  <c r="AV61"/>
  <c r="AY61" s="1"/>
  <c r="BP61"/>
  <c r="BQ61"/>
  <c r="AW61"/>
  <c r="AK62" s="1"/>
  <c r="AT62" s="1"/>
  <c r="J61"/>
  <c r="BB61" l="1"/>
  <c r="AZ61"/>
  <c r="AX61"/>
  <c r="Q61"/>
  <c r="Z62" s="1"/>
  <c r="K61"/>
  <c r="M61"/>
  <c r="S61"/>
  <c r="BC61" l="1"/>
  <c r="BA61"/>
  <c r="N61"/>
  <c r="P61"/>
  <c r="BD61" l="1"/>
  <c r="H272" i="7"/>
  <c r="AJ62" i="13"/>
  <c r="AS62" s="1"/>
  <c r="I61"/>
  <c r="K272" i="7"/>
  <c r="J272"/>
  <c r="G272"/>
  <c r="I272"/>
  <c r="AU62" i="13" l="1"/>
  <c r="AX62" s="1"/>
  <c r="H62"/>
  <c r="BO62"/>
  <c r="R61"/>
  <c r="BR61"/>
  <c r="BS62" s="1"/>
  <c r="L61"/>
  <c r="L272" i="7"/>
  <c r="G172" i="12" s="1"/>
  <c r="BA62" i="13" l="1"/>
  <c r="K62"/>
  <c r="Q62"/>
  <c r="O61"/>
  <c r="AI63"/>
  <c r="AR63" s="1"/>
  <c r="H172" i="12"/>
  <c r="I172" s="1"/>
  <c r="AA62" i="13"/>
  <c r="BJ61"/>
  <c r="F272" i="7" l="1"/>
  <c r="I273" s="1"/>
  <c r="CA62" i="13"/>
  <c r="CB62"/>
  <c r="CC62"/>
  <c r="BY62"/>
  <c r="BU62"/>
  <c r="BW62"/>
  <c r="BX62"/>
  <c r="BZ62"/>
  <c r="BV62"/>
  <c r="N62"/>
  <c r="BM61"/>
  <c r="J173" i="12"/>
  <c r="BK61" i="13"/>
  <c r="AB62"/>
  <c r="J273" i="7" l="1"/>
  <c r="G273"/>
  <c r="H273"/>
  <c r="K273"/>
  <c r="AW62" i="13"/>
  <c r="AZ62" s="1"/>
  <c r="AV62"/>
  <c r="AY62" s="1"/>
  <c r="BQ62"/>
  <c r="BP62"/>
  <c r="I62"/>
  <c r="L62" s="1"/>
  <c r="L273" i="7"/>
  <c r="G173" i="12" s="1"/>
  <c r="BN61" i="13"/>
  <c r="BB62" l="1"/>
  <c r="BC62"/>
  <c r="O62"/>
  <c r="R62"/>
  <c r="H173" i="12"/>
  <c r="I173" s="1"/>
  <c r="J62" i="13"/>
  <c r="CA63" l="1"/>
  <c r="CB63"/>
  <c r="CC63"/>
  <c r="BZ63"/>
  <c r="BX63"/>
  <c r="BY63"/>
  <c r="BU63"/>
  <c r="BV63"/>
  <c r="BW63"/>
  <c r="BD62"/>
  <c r="AJ63"/>
  <c r="AS63" s="1"/>
  <c r="J174" i="12"/>
  <c r="S62" i="13"/>
  <c r="M62"/>
  <c r="BR62"/>
  <c r="BS63" s="1"/>
  <c r="P62" l="1"/>
  <c r="Z63"/>
  <c r="BJ62"/>
  <c r="AV63" l="1"/>
  <c r="AY63" s="1"/>
  <c r="AK63"/>
  <c r="AT63" s="1"/>
  <c r="BM62"/>
  <c r="AB63"/>
  <c r="BK62"/>
  <c r="BH62"/>
  <c r="BI62"/>
  <c r="AA63"/>
  <c r="F273" i="7" s="1"/>
  <c r="AW63" i="13" l="1"/>
  <c r="AZ63" s="1"/>
  <c r="BB63"/>
  <c r="AU63"/>
  <c r="AX63" s="1"/>
  <c r="BP63"/>
  <c r="BJ63"/>
  <c r="BM63" s="1"/>
  <c r="BL62"/>
  <c r="I63"/>
  <c r="BN62"/>
  <c r="BA63" l="1"/>
  <c r="BC63"/>
  <c r="BQ63"/>
  <c r="BO63"/>
  <c r="H274" i="7"/>
  <c r="G274"/>
  <c r="K274"/>
  <c r="I274"/>
  <c r="J274"/>
  <c r="BI63" i="13"/>
  <c r="BL63" s="1"/>
  <c r="R63"/>
  <c r="AA64" s="1"/>
  <c r="L63"/>
  <c r="H63"/>
  <c r="J63"/>
  <c r="BD63" l="1"/>
  <c r="O63"/>
  <c r="L274" i="7"/>
  <c r="G174" i="12" s="1"/>
  <c r="S63" i="13"/>
  <c r="AB64" s="1"/>
  <c r="M63"/>
  <c r="Q63"/>
  <c r="Z64" s="1"/>
  <c r="F274" i="7" s="1"/>
  <c r="K63" i="13"/>
  <c r="BR63"/>
  <c r="BS64" s="1"/>
  <c r="BK63"/>
  <c r="BN63" s="1"/>
  <c r="BH63"/>
  <c r="H174" i="12" l="1"/>
  <c r="I174" s="1"/>
  <c r="AJ64" i="13"/>
  <c r="AS64" s="1"/>
  <c r="P63"/>
  <c r="N63"/>
  <c r="CB64" l="1"/>
  <c r="CC64"/>
  <c r="BY64"/>
  <c r="BZ64"/>
  <c r="CA64"/>
  <c r="BX64"/>
  <c r="BV64"/>
  <c r="BW64"/>
  <c r="BU64"/>
  <c r="J175" i="12"/>
  <c r="AV64" i="13"/>
  <c r="AY64" s="1"/>
  <c r="AK64"/>
  <c r="AT64" s="1"/>
  <c r="AI64"/>
  <c r="AR64" s="1"/>
  <c r="I64"/>
  <c r="BP64"/>
  <c r="BJ64"/>
  <c r="G275" i="7"/>
  <c r="I275"/>
  <c r="J275"/>
  <c r="K275"/>
  <c r="H275"/>
  <c r="BI64" i="13"/>
  <c r="BB64" l="1"/>
  <c r="AW64"/>
  <c r="AZ64" s="1"/>
  <c r="AU64"/>
  <c r="AX64" s="1"/>
  <c r="BQ64"/>
  <c r="J64"/>
  <c r="S64" s="1"/>
  <c r="AB65" s="1"/>
  <c r="R64"/>
  <c r="AA65" s="1"/>
  <c r="L64"/>
  <c r="H64"/>
  <c r="BO64"/>
  <c r="BL64"/>
  <c r="BK64"/>
  <c r="BH64"/>
  <c r="L275" i="7"/>
  <c r="G175" i="12" s="1"/>
  <c r="BM64" i="13"/>
  <c r="BC64" l="1"/>
  <c r="BA64"/>
  <c r="M64"/>
  <c r="BR64"/>
  <c r="BS65" s="1"/>
  <c r="O64"/>
  <c r="K64"/>
  <c r="Q64"/>
  <c r="Z65" s="1"/>
  <c r="F275" i="7" s="1"/>
  <c r="BN64" i="13"/>
  <c r="H175" i="12"/>
  <c r="I175" s="1"/>
  <c r="CC65" i="13" l="1"/>
  <c r="CA65"/>
  <c r="CB65"/>
  <c r="BX65"/>
  <c r="BZ65"/>
  <c r="BY65"/>
  <c r="BW65"/>
  <c r="BU65"/>
  <c r="BV65"/>
  <c r="BD64"/>
  <c r="AK65"/>
  <c r="AT65" s="1"/>
  <c r="AJ65"/>
  <c r="AS65" s="1"/>
  <c r="P64"/>
  <c r="K276" i="7"/>
  <c r="G276"/>
  <c r="N64" i="13"/>
  <c r="I276" i="7"/>
  <c r="J276"/>
  <c r="H276"/>
  <c r="BK65" i="13"/>
  <c r="BH65"/>
  <c r="BI65"/>
  <c r="J176" i="12"/>
  <c r="BJ65" i="13"/>
  <c r="J65" l="1"/>
  <c r="AV65"/>
  <c r="AY65" s="1"/>
  <c r="AI65"/>
  <c r="AR65" s="1"/>
  <c r="L276" i="7"/>
  <c r="G176" i="12" s="1"/>
  <c r="BP65" i="13"/>
  <c r="I65"/>
  <c r="BM65"/>
  <c r="AW65" l="1"/>
  <c r="AZ65" s="1"/>
  <c r="BQ65"/>
  <c r="S65"/>
  <c r="AB66" s="1"/>
  <c r="M65"/>
  <c r="BN65"/>
  <c r="H176" i="12"/>
  <c r="I176" s="1"/>
  <c r="BB65" i="13"/>
  <c r="AU65"/>
  <c r="AX65" s="1"/>
  <c r="BO65"/>
  <c r="H65"/>
  <c r="L65"/>
  <c r="R65"/>
  <c r="AA66" s="1"/>
  <c r="BL65"/>
  <c r="BI66"/>
  <c r="CA66" l="1"/>
  <c r="CB66"/>
  <c r="BY66"/>
  <c r="CC66"/>
  <c r="BX66"/>
  <c r="BZ66"/>
  <c r="BU66"/>
  <c r="BV66"/>
  <c r="BW66"/>
  <c r="P65"/>
  <c r="BC65"/>
  <c r="J177" i="12"/>
  <c r="BA65" i="13"/>
  <c r="AK66"/>
  <c r="AT66" s="1"/>
  <c r="O65"/>
  <c r="K65"/>
  <c r="Q65"/>
  <c r="Z66" s="1"/>
  <c r="F276" i="7" s="1"/>
  <c r="BR65" i="13"/>
  <c r="BS66" s="1"/>
  <c r="BK66"/>
  <c r="BJ66"/>
  <c r="BD65" l="1"/>
  <c r="BQ66"/>
  <c r="AJ66"/>
  <c r="AS66" s="1"/>
  <c r="BH66"/>
  <c r="I277" i="7"/>
  <c r="G277"/>
  <c r="H277"/>
  <c r="J277"/>
  <c r="K277"/>
  <c r="N65" i="13"/>
  <c r="BI67"/>
  <c r="BN66" l="1"/>
  <c r="J66"/>
  <c r="S66" s="1"/>
  <c r="AB67" s="1"/>
  <c r="AW66"/>
  <c r="AZ66" s="1"/>
  <c r="BC66" s="1"/>
  <c r="AV66"/>
  <c r="AY66" s="1"/>
  <c r="AI66"/>
  <c r="AR66" s="1"/>
  <c r="L277" i="7"/>
  <c r="G177" i="12" s="1"/>
  <c r="BP66" i="13"/>
  <c r="I66"/>
  <c r="BM66"/>
  <c r="BJ67"/>
  <c r="M66" l="1"/>
  <c r="H177" i="12"/>
  <c r="I177" s="1"/>
  <c r="BB66" i="13"/>
  <c r="AU66"/>
  <c r="AX66" s="1"/>
  <c r="R66"/>
  <c r="AA67" s="1"/>
  <c r="L66"/>
  <c r="H66"/>
  <c r="BO66"/>
  <c r="BL66"/>
  <c r="BK67"/>
  <c r="CA67" l="1"/>
  <c r="CB67"/>
  <c r="CC67"/>
  <c r="BZ67"/>
  <c r="BX67"/>
  <c r="BY67"/>
  <c r="BU67"/>
  <c r="BV67"/>
  <c r="BW67"/>
  <c r="P66"/>
  <c r="BA66"/>
  <c r="BD66" s="1"/>
  <c r="J178" i="12"/>
  <c r="AK67" i="13"/>
  <c r="AT67" s="1"/>
  <c r="O66"/>
  <c r="K66"/>
  <c r="BR66"/>
  <c r="BS67" s="1"/>
  <c r="Q66"/>
  <c r="Z67" s="1"/>
  <c r="F277" i="7" s="1"/>
  <c r="AW67" i="13" l="1"/>
  <c r="AZ67" s="1"/>
  <c r="AJ67"/>
  <c r="AS67" s="1"/>
  <c r="BH67"/>
  <c r="N66"/>
  <c r="BK68"/>
  <c r="BI68"/>
  <c r="BJ68"/>
  <c r="J67" l="1"/>
  <c r="S67" s="1"/>
  <c r="AB68" s="1"/>
  <c r="BQ67"/>
  <c r="BN67"/>
  <c r="BC67"/>
  <c r="AV67"/>
  <c r="AY67" s="1"/>
  <c r="AI67"/>
  <c r="AR67" s="1"/>
  <c r="BP67"/>
  <c r="I67"/>
  <c r="BM67"/>
  <c r="J278" i="7"/>
  <c r="I278"/>
  <c r="K278"/>
  <c r="G278"/>
  <c r="H278"/>
  <c r="BI69" i="13"/>
  <c r="M67" l="1"/>
  <c r="BB67"/>
  <c r="AU67"/>
  <c r="AX67" s="1"/>
  <c r="H67"/>
  <c r="BO67"/>
  <c r="BL67"/>
  <c r="L278" i="7"/>
  <c r="G178" i="12" s="1"/>
  <c r="R67" i="13"/>
  <c r="AA68" s="1"/>
  <c r="L67"/>
  <c r="BJ69"/>
  <c r="P67" l="1"/>
  <c r="H178" i="12"/>
  <c r="I178" s="1"/>
  <c r="BA67" i="13"/>
  <c r="BD67" s="1"/>
  <c r="AK68"/>
  <c r="AT68" s="1"/>
  <c r="K67"/>
  <c r="Q67"/>
  <c r="Z68" s="1"/>
  <c r="F278" i="7" s="1"/>
  <c r="BR67" i="13"/>
  <c r="BS68" s="1"/>
  <c r="O67"/>
  <c r="BK69"/>
  <c r="CB68" l="1"/>
  <c r="CC68"/>
  <c r="BY68"/>
  <c r="CA68"/>
  <c r="BZ68"/>
  <c r="BX68"/>
  <c r="BV68"/>
  <c r="BW68"/>
  <c r="BU68"/>
  <c r="BQ68"/>
  <c r="J179" i="12"/>
  <c r="AJ68" i="13"/>
  <c r="AS68" s="1"/>
  <c r="N67"/>
  <c r="BH68"/>
  <c r="BI70"/>
  <c r="AW68" l="1"/>
  <c r="AZ68" s="1"/>
  <c r="BC68" s="1"/>
  <c r="BN68"/>
  <c r="J68"/>
  <c r="M68" s="1"/>
  <c r="AV68"/>
  <c r="AY68" s="1"/>
  <c r="AI68"/>
  <c r="AR68" s="1"/>
  <c r="BP68"/>
  <c r="I68"/>
  <c r="BM68"/>
  <c r="H279" i="7"/>
  <c r="J279"/>
  <c r="I279"/>
  <c r="K279"/>
  <c r="G279"/>
  <c r="BJ70" i="13"/>
  <c r="S68" l="1"/>
  <c r="AB69" s="1"/>
  <c r="BB68"/>
  <c r="AU68"/>
  <c r="AX68" s="1"/>
  <c r="L279" i="7"/>
  <c r="G179" i="12" s="1"/>
  <c r="R68" i="13"/>
  <c r="AA69" s="1"/>
  <c r="L68"/>
  <c r="P68"/>
  <c r="BO68"/>
  <c r="H68"/>
  <c r="BL68"/>
  <c r="BK70"/>
  <c r="BI71"/>
  <c r="BA68" l="1"/>
  <c r="BD68" s="1"/>
  <c r="H179" i="12"/>
  <c r="I179" s="1"/>
  <c r="AK69" i="13"/>
  <c r="AT69" s="1"/>
  <c r="Q68"/>
  <c r="Z69" s="1"/>
  <c r="F279" i="7" s="1"/>
  <c r="K68" i="13"/>
  <c r="BR68"/>
  <c r="BS69" s="1"/>
  <c r="O68"/>
  <c r="CC69" l="1"/>
  <c r="BZ69"/>
  <c r="CA69"/>
  <c r="BY69"/>
  <c r="CB69"/>
  <c r="BX69"/>
  <c r="BW69"/>
  <c r="BU69"/>
  <c r="BV69"/>
  <c r="J180" i="12"/>
  <c r="AW69" i="13"/>
  <c r="AZ69" s="1"/>
  <c r="AJ69"/>
  <c r="AS69" s="1"/>
  <c r="N68"/>
  <c r="J69"/>
  <c r="BQ69"/>
  <c r="BN69"/>
  <c r="BH69"/>
  <c r="BK71"/>
  <c r="BJ71"/>
  <c r="BC69" l="1"/>
  <c r="AV69"/>
  <c r="AY69" s="1"/>
  <c r="AI69"/>
  <c r="AR69" s="1"/>
  <c r="H280" i="7"/>
  <c r="I280"/>
  <c r="J280"/>
  <c r="K280"/>
  <c r="G280"/>
  <c r="BP69" i="13"/>
  <c r="I69"/>
  <c r="BM69"/>
  <c r="M69"/>
  <c r="S69"/>
  <c r="AB70" s="1"/>
  <c r="BI72"/>
  <c r="BB69" l="1"/>
  <c r="AU69"/>
  <c r="AX69" s="1"/>
  <c r="BO69"/>
  <c r="H69"/>
  <c r="BL69"/>
  <c r="R69"/>
  <c r="AA70" s="1"/>
  <c r="L69"/>
  <c r="L280" i="7"/>
  <c r="G180" i="12" s="1"/>
  <c r="P69" i="13"/>
  <c r="H180" i="12" l="1"/>
  <c r="I180" s="1"/>
  <c r="BA69" i="13"/>
  <c r="BD69" s="1"/>
  <c r="AK70"/>
  <c r="AT70" s="1"/>
  <c r="O69"/>
  <c r="Q69"/>
  <c r="Z70" s="1"/>
  <c r="F280" i="7" s="1"/>
  <c r="K69" i="13"/>
  <c r="BR69"/>
  <c r="BS70" s="1"/>
  <c r="BK72"/>
  <c r="BJ72"/>
  <c r="CA70" l="1"/>
  <c r="CB70"/>
  <c r="CC70"/>
  <c r="BY70"/>
  <c r="BZ70"/>
  <c r="BX70"/>
  <c r="BU70"/>
  <c r="BV70"/>
  <c r="BW70"/>
  <c r="J181" i="12"/>
  <c r="AW70" i="13"/>
  <c r="AZ70" s="1"/>
  <c r="AJ70"/>
  <c r="AS70" s="1"/>
  <c r="BH70"/>
  <c r="BQ70"/>
  <c r="J70"/>
  <c r="BN70"/>
  <c r="N69"/>
  <c r="BI73"/>
  <c r="BC70" l="1"/>
  <c r="AV70"/>
  <c r="AY70" s="1"/>
  <c r="AI70"/>
  <c r="AR70" s="1"/>
  <c r="I281" i="7"/>
  <c r="K281"/>
  <c r="H281"/>
  <c r="J281"/>
  <c r="G281"/>
  <c r="BP70" i="13"/>
  <c r="I70"/>
  <c r="BM70"/>
  <c r="S70"/>
  <c r="AB71" s="1"/>
  <c r="M70"/>
  <c r="BK73"/>
  <c r="BB70" l="1"/>
  <c r="AU70"/>
  <c r="AX70" s="1"/>
  <c r="L281" i="7"/>
  <c r="G181" i="12" s="1"/>
  <c r="H70" i="13"/>
  <c r="BO70"/>
  <c r="BL70"/>
  <c r="P70"/>
  <c r="L70"/>
  <c r="R70"/>
  <c r="AA71" s="1"/>
  <c r="BJ73"/>
  <c r="BA70" l="1"/>
  <c r="BD70" s="1"/>
  <c r="H181" i="12"/>
  <c r="I181" s="1"/>
  <c r="AK71" i="13"/>
  <c r="AT71" s="1"/>
  <c r="O70"/>
  <c r="Q70"/>
  <c r="Z71" s="1"/>
  <c r="F281" i="7" s="1"/>
  <c r="K70" i="13"/>
  <c r="BR70"/>
  <c r="BS71" s="1"/>
  <c r="BI74"/>
  <c r="CA71" l="1"/>
  <c r="CB71"/>
  <c r="BX71"/>
  <c r="CC71"/>
  <c r="BY71"/>
  <c r="BZ71"/>
  <c r="BU71"/>
  <c r="BV71"/>
  <c r="BW71"/>
  <c r="J182" i="12"/>
  <c r="AW71" i="13"/>
  <c r="AZ71" s="1"/>
  <c r="AJ71"/>
  <c r="AS71" s="1"/>
  <c r="N70"/>
  <c r="J71"/>
  <c r="BQ71"/>
  <c r="BN71"/>
  <c r="BH71"/>
  <c r="BK74"/>
  <c r="BJ74"/>
  <c r="BC71" l="1"/>
  <c r="AV71"/>
  <c r="AY71" s="1"/>
  <c r="AI71"/>
  <c r="AR71" s="1"/>
  <c r="BP71"/>
  <c r="I71"/>
  <c r="BM71"/>
  <c r="K282" i="7"/>
  <c r="J282"/>
  <c r="G282"/>
  <c r="I282"/>
  <c r="H282"/>
  <c r="S71" i="13"/>
  <c r="AB72" s="1"/>
  <c r="M71"/>
  <c r="BB71" l="1"/>
  <c r="AU71"/>
  <c r="AX71" s="1"/>
  <c r="L282" i="7"/>
  <c r="G182" i="12" s="1"/>
  <c r="R71" i="13"/>
  <c r="AA72" s="1"/>
  <c r="L71"/>
  <c r="H71"/>
  <c r="BO71"/>
  <c r="BL71"/>
  <c r="P71"/>
  <c r="BI75"/>
  <c r="H182" i="12" l="1"/>
  <c r="I182" s="1"/>
  <c r="BA71" i="13"/>
  <c r="BD71" s="1"/>
  <c r="AK72"/>
  <c r="AT72" s="1"/>
  <c r="O71"/>
  <c r="K71"/>
  <c r="Q71"/>
  <c r="Z72" s="1"/>
  <c r="F282" i="7" s="1"/>
  <c r="BR71" i="13"/>
  <c r="BS72" s="1"/>
  <c r="BJ75"/>
  <c r="BK75"/>
  <c r="BI76"/>
  <c r="CB72" l="1"/>
  <c r="CC72"/>
  <c r="BY72"/>
  <c r="CA72"/>
  <c r="BX72"/>
  <c r="BZ72"/>
  <c r="BV72"/>
  <c r="BW72"/>
  <c r="BU72"/>
  <c r="J183" i="12"/>
  <c r="AW72" i="13"/>
  <c r="AZ72" s="1"/>
  <c r="AJ72"/>
  <c r="AS72" s="1"/>
  <c r="N71"/>
  <c r="BH72"/>
  <c r="BQ72"/>
  <c r="J72"/>
  <c r="BN72"/>
  <c r="BC72" l="1"/>
  <c r="AV72"/>
  <c r="AY72" s="1"/>
  <c r="AI72"/>
  <c r="AR72" s="1"/>
  <c r="J283" i="7"/>
  <c r="H283"/>
  <c r="K283"/>
  <c r="G283"/>
  <c r="I283"/>
  <c r="BP72" i="13"/>
  <c r="I72"/>
  <c r="BM72"/>
  <c r="S72"/>
  <c r="AB73" s="1"/>
  <c r="M72"/>
  <c r="BJ76"/>
  <c r="BB72" l="1"/>
  <c r="AU72"/>
  <c r="AX72" s="1"/>
  <c r="L72"/>
  <c r="R72"/>
  <c r="AA73" s="1"/>
  <c r="BO72"/>
  <c r="H72"/>
  <c r="BL72"/>
  <c r="P72"/>
  <c r="L283" i="7"/>
  <c r="G183" i="12" s="1"/>
  <c r="BK76" i="13"/>
  <c r="BA72" l="1"/>
  <c r="BD72" s="1"/>
  <c r="H183" i="12"/>
  <c r="I183" s="1"/>
  <c r="AK73" i="13"/>
  <c r="AT73" s="1"/>
  <c r="Q72"/>
  <c r="Z73" s="1"/>
  <c r="F283" i="7" s="1"/>
  <c r="K72" i="13"/>
  <c r="BR72"/>
  <c r="BS73" s="1"/>
  <c r="O72"/>
  <c r="BK77"/>
  <c r="CC73" l="1"/>
  <c r="CA73"/>
  <c r="BZ73"/>
  <c r="CB73"/>
  <c r="BX73"/>
  <c r="BY73"/>
  <c r="BW73"/>
  <c r="BU73"/>
  <c r="BV73"/>
  <c r="J184" i="12"/>
  <c r="AW73" i="13"/>
  <c r="AZ73" s="1"/>
  <c r="AJ73"/>
  <c r="AS73" s="1"/>
  <c r="BH73"/>
  <c r="BQ73"/>
  <c r="J73"/>
  <c r="BN73"/>
  <c r="N72"/>
  <c r="BI77"/>
  <c r="BJ77"/>
  <c r="BC73" l="1"/>
  <c r="AV73"/>
  <c r="AY73" s="1"/>
  <c r="AI73"/>
  <c r="AR73" s="1"/>
  <c r="K284" i="7"/>
  <c r="H284"/>
  <c r="J284"/>
  <c r="G284"/>
  <c r="I284"/>
  <c r="BP73" i="13"/>
  <c r="I73"/>
  <c r="BM73"/>
  <c r="S73"/>
  <c r="AB74" s="1"/>
  <c r="M73"/>
  <c r="BB73" l="1"/>
  <c r="AU73"/>
  <c r="AX73" s="1"/>
  <c r="P73"/>
  <c r="L284" i="7"/>
  <c r="G184" i="12" s="1"/>
  <c r="BO73" i="13"/>
  <c r="H73"/>
  <c r="BL73"/>
  <c r="L73"/>
  <c r="R73"/>
  <c r="AA74" s="1"/>
  <c r="BI78"/>
  <c r="BK78"/>
  <c r="H184" i="12" l="1"/>
  <c r="I184" s="1"/>
  <c r="BA73" i="13"/>
  <c r="BD73" s="1"/>
  <c r="AK74"/>
  <c r="AT74" s="1"/>
  <c r="O73"/>
  <c r="Q73"/>
  <c r="Z74" s="1"/>
  <c r="F284" i="7" s="1"/>
  <c r="K73" i="13"/>
  <c r="BR73"/>
  <c r="BS74" s="1"/>
  <c r="BJ78"/>
  <c r="CA74" l="1"/>
  <c r="CB74"/>
  <c r="BZ74"/>
  <c r="CC74"/>
  <c r="BX74"/>
  <c r="BY74"/>
  <c r="BU74"/>
  <c r="BV74"/>
  <c r="BW74"/>
  <c r="J185" i="12"/>
  <c r="AW74" i="13"/>
  <c r="AZ74" s="1"/>
  <c r="AJ74"/>
  <c r="AS74" s="1"/>
  <c r="J74"/>
  <c r="BQ74"/>
  <c r="BN74"/>
  <c r="BH74"/>
  <c r="N73"/>
  <c r="BI79"/>
  <c r="BK79"/>
  <c r="BC74" l="1"/>
  <c r="AV74"/>
  <c r="AY74" s="1"/>
  <c r="AI74"/>
  <c r="AR74" s="1"/>
  <c r="BP74"/>
  <c r="I74"/>
  <c r="BM74"/>
  <c r="S74"/>
  <c r="AB75" s="1"/>
  <c r="M74"/>
  <c r="I285" i="7"/>
  <c r="G285"/>
  <c r="J285"/>
  <c r="K285"/>
  <c r="H285"/>
  <c r="BB74" i="13" l="1"/>
  <c r="AU74"/>
  <c r="AX74" s="1"/>
  <c r="R74"/>
  <c r="AA75" s="1"/>
  <c r="L74"/>
  <c r="BO74"/>
  <c r="H74"/>
  <c r="BL74"/>
  <c r="L285" i="7"/>
  <c r="G185" i="12" s="1"/>
  <c r="P74" i="13"/>
  <c r="BJ79"/>
  <c r="BA74" l="1"/>
  <c r="BD74" s="1"/>
  <c r="H185" i="12"/>
  <c r="I185" s="1"/>
  <c r="AK75" i="13"/>
  <c r="AT75" s="1"/>
  <c r="O74"/>
  <c r="K74"/>
  <c r="Q74"/>
  <c r="Z75" s="1"/>
  <c r="F285" i="7" s="1"/>
  <c r="BR74" i="13"/>
  <c r="BS75" s="1"/>
  <c r="BK80"/>
  <c r="BI80"/>
  <c r="CA75" l="1"/>
  <c r="CB75"/>
  <c r="CC75"/>
  <c r="BX75"/>
  <c r="BZ75"/>
  <c r="BY75"/>
  <c r="BU75"/>
  <c r="BV75"/>
  <c r="BW75"/>
  <c r="J186" i="12"/>
  <c r="AW75" i="13"/>
  <c r="AZ75" s="1"/>
  <c r="AJ75"/>
  <c r="AS75" s="1"/>
  <c r="BQ75"/>
  <c r="J75"/>
  <c r="BN75"/>
  <c r="BH75"/>
  <c r="N74"/>
  <c r="BJ80"/>
  <c r="BC75" l="1"/>
  <c r="AV75"/>
  <c r="AY75" s="1"/>
  <c r="AI75"/>
  <c r="AR75" s="1"/>
  <c r="M75"/>
  <c r="S75"/>
  <c r="AB76" s="1"/>
  <c r="I75"/>
  <c r="BP75"/>
  <c r="BM75"/>
  <c r="G286" i="7"/>
  <c r="I286"/>
  <c r="J286"/>
  <c r="K286"/>
  <c r="H286"/>
  <c r="BI81" i="13"/>
  <c r="BB75" l="1"/>
  <c r="AU75"/>
  <c r="AX75" s="1"/>
  <c r="L286" i="7"/>
  <c r="G186" i="12" s="1"/>
  <c r="H75" i="13"/>
  <c r="BO75"/>
  <c r="BL75"/>
  <c r="R75"/>
  <c r="AA76" s="1"/>
  <c r="L75"/>
  <c r="P75"/>
  <c r="BJ81"/>
  <c r="BK81"/>
  <c r="BA75" l="1"/>
  <c r="BD75" s="1"/>
  <c r="H186" i="12"/>
  <c r="I186" s="1"/>
  <c r="AK76" i="13"/>
  <c r="AT76" s="1"/>
  <c r="O75"/>
  <c r="Q75"/>
  <c r="Z76" s="1"/>
  <c r="F286" i="7" s="1"/>
  <c r="K75" i="13"/>
  <c r="BR75"/>
  <c r="BS76" s="1"/>
  <c r="CB76" l="1"/>
  <c r="CC76"/>
  <c r="BY76"/>
  <c r="CA76"/>
  <c r="BZ76"/>
  <c r="BX76"/>
  <c r="BV76"/>
  <c r="BW76"/>
  <c r="BU76"/>
  <c r="J187" i="12"/>
  <c r="AW76" i="13"/>
  <c r="AZ76" s="1"/>
  <c r="AJ76"/>
  <c r="AS76" s="1"/>
  <c r="N75"/>
  <c r="BQ76"/>
  <c r="J76"/>
  <c r="BN76"/>
  <c r="BH76"/>
  <c r="BI82"/>
  <c r="BK82"/>
  <c r="BC76" l="1"/>
  <c r="AV76"/>
  <c r="AY76" s="1"/>
  <c r="AI76"/>
  <c r="AR76" s="1"/>
  <c r="G287" i="7"/>
  <c r="H287"/>
  <c r="K287"/>
  <c r="J287"/>
  <c r="I287"/>
  <c r="M76" i="13"/>
  <c r="S76"/>
  <c r="AB77" s="1"/>
  <c r="BP76"/>
  <c r="I76"/>
  <c r="BM76"/>
  <c r="BJ82"/>
  <c r="BB76" l="1"/>
  <c r="AU76"/>
  <c r="AX76" s="1"/>
  <c r="L287" i="7"/>
  <c r="G187" i="12" s="1"/>
  <c r="BO76" i="13"/>
  <c r="H76"/>
  <c r="BL76"/>
  <c r="R76"/>
  <c r="AA77" s="1"/>
  <c r="L76"/>
  <c r="P76"/>
  <c r="BA76" l="1"/>
  <c r="BD76" s="1"/>
  <c r="H187" i="12"/>
  <c r="I187" s="1"/>
  <c r="AK77" i="13"/>
  <c r="AT77" s="1"/>
  <c r="O76"/>
  <c r="Q76"/>
  <c r="Z77" s="1"/>
  <c r="F287" i="7" s="1"/>
  <c r="K76" i="13"/>
  <c r="BR76"/>
  <c r="BS77" s="1"/>
  <c r="BK83"/>
  <c r="BJ83"/>
  <c r="BI83"/>
  <c r="CC77" l="1"/>
  <c r="BZ77"/>
  <c r="CA77"/>
  <c r="CB77"/>
  <c r="BY77"/>
  <c r="BX77"/>
  <c r="BW77"/>
  <c r="BU77"/>
  <c r="BV77"/>
  <c r="J188" i="12"/>
  <c r="AW77" i="13"/>
  <c r="AZ77" s="1"/>
  <c r="AJ77"/>
  <c r="AS77" s="1"/>
  <c r="BH77"/>
  <c r="N76"/>
  <c r="J77"/>
  <c r="BQ77"/>
  <c r="BN77"/>
  <c r="BC77" l="1"/>
  <c r="AV77"/>
  <c r="AY77" s="1"/>
  <c r="AI77"/>
  <c r="AR77" s="1"/>
  <c r="S77"/>
  <c r="AB78" s="1"/>
  <c r="M77"/>
  <c r="BP77"/>
  <c r="I77"/>
  <c r="BM77"/>
  <c r="J288" i="7"/>
  <c r="K288"/>
  <c r="G288"/>
  <c r="I288"/>
  <c r="H288"/>
  <c r="BK84" i="13"/>
  <c r="BJ84"/>
  <c r="BB77" l="1"/>
  <c r="AU77"/>
  <c r="AX77" s="1"/>
  <c r="L288" i="7"/>
  <c r="G188" i="12" s="1"/>
  <c r="P77" i="13"/>
  <c r="BO77"/>
  <c r="H77"/>
  <c r="BL77"/>
  <c r="R77"/>
  <c r="AA78" s="1"/>
  <c r="L77"/>
  <c r="BI84"/>
  <c r="BA77" l="1"/>
  <c r="BD77" s="1"/>
  <c r="H188" i="12"/>
  <c r="I188" s="1"/>
  <c r="AK78" i="13"/>
  <c r="AT78" s="1"/>
  <c r="O77"/>
  <c r="Q77"/>
  <c r="Z78" s="1"/>
  <c r="F288" i="7" s="1"/>
  <c r="K77" i="13"/>
  <c r="BR77"/>
  <c r="BS78" s="1"/>
  <c r="BK85"/>
  <c r="CA78" l="1"/>
  <c r="CB78"/>
  <c r="CC78"/>
  <c r="BY78"/>
  <c r="BX78"/>
  <c r="BZ78"/>
  <c r="BU78"/>
  <c r="BV78"/>
  <c r="BW78"/>
  <c r="J189" i="12"/>
  <c r="AW78" i="13"/>
  <c r="AZ78" s="1"/>
  <c r="AJ78"/>
  <c r="AS78" s="1"/>
  <c r="BH78"/>
  <c r="J78"/>
  <c r="BQ78"/>
  <c r="BN78"/>
  <c r="N77"/>
  <c r="BI85"/>
  <c r="BJ85"/>
  <c r="BC78" l="1"/>
  <c r="AV78"/>
  <c r="AY78" s="1"/>
  <c r="AI78"/>
  <c r="AR78" s="1"/>
  <c r="K289" i="7"/>
  <c r="H289"/>
  <c r="I289"/>
  <c r="G289"/>
  <c r="J289"/>
  <c r="M78" i="13"/>
  <c r="S78"/>
  <c r="AB79" s="1"/>
  <c r="BP78"/>
  <c r="I78"/>
  <c r="BM78"/>
  <c r="BB78" l="1"/>
  <c r="AU78"/>
  <c r="AX78" s="1"/>
  <c r="L289" i="7"/>
  <c r="G189" i="12" s="1"/>
  <c r="H78" i="13"/>
  <c r="BO78"/>
  <c r="BL78"/>
  <c r="P78"/>
  <c r="R78"/>
  <c r="AA79" s="1"/>
  <c r="L78"/>
  <c r="BI86"/>
  <c r="BK86"/>
  <c r="BA78" l="1"/>
  <c r="BD78" s="1"/>
  <c r="H189" i="12"/>
  <c r="I189" s="1"/>
  <c r="AK79" i="13"/>
  <c r="AT79" s="1"/>
  <c r="O78"/>
  <c r="Q78"/>
  <c r="Z79" s="1"/>
  <c r="F289" i="7" s="1"/>
  <c r="K78" i="13"/>
  <c r="BR78"/>
  <c r="BS79" s="1"/>
  <c r="BJ86"/>
  <c r="CA79" l="1"/>
  <c r="CB79"/>
  <c r="BX79"/>
  <c r="CC79"/>
  <c r="BY79"/>
  <c r="BZ79"/>
  <c r="BU79"/>
  <c r="BV79"/>
  <c r="BW79"/>
  <c r="J190" i="12"/>
  <c r="AW79" i="13"/>
  <c r="AZ79" s="1"/>
  <c r="AJ79"/>
  <c r="AS79" s="1"/>
  <c r="BH79"/>
  <c r="N78"/>
  <c r="J79"/>
  <c r="BQ79"/>
  <c r="BN79"/>
  <c r="BK87"/>
  <c r="BC79" l="1"/>
  <c r="AV79"/>
  <c r="AY79" s="1"/>
  <c r="AI79"/>
  <c r="AR79" s="1"/>
  <c r="BP79"/>
  <c r="I79"/>
  <c r="BM79"/>
  <c r="M79"/>
  <c r="S79"/>
  <c r="AB80" s="1"/>
  <c r="G290" i="7"/>
  <c r="I290"/>
  <c r="H290"/>
  <c r="J290"/>
  <c r="K290"/>
  <c r="BI87" i="13"/>
  <c r="BB79" l="1"/>
  <c r="AU79"/>
  <c r="AX79" s="1"/>
  <c r="BO79"/>
  <c r="H79"/>
  <c r="BL79"/>
  <c r="P79"/>
  <c r="R79"/>
  <c r="AA80" s="1"/>
  <c r="L79"/>
  <c r="L290" i="7"/>
  <c r="G190" i="12" s="1"/>
  <c r="BJ87" i="13"/>
  <c r="BA79" l="1"/>
  <c r="BD79" s="1"/>
  <c r="H190" i="12"/>
  <c r="I190" s="1"/>
  <c r="AK80" i="13"/>
  <c r="AT80" s="1"/>
  <c r="O79"/>
  <c r="K79"/>
  <c r="Q79"/>
  <c r="Z80" s="1"/>
  <c r="F290" i="7" s="1"/>
  <c r="BR79" i="13"/>
  <c r="BS80" s="1"/>
  <c r="BI88"/>
  <c r="CB80" l="1"/>
  <c r="CC80"/>
  <c r="BY80"/>
  <c r="BX80"/>
  <c r="CA80"/>
  <c r="BZ80"/>
  <c r="BV80"/>
  <c r="BW80"/>
  <c r="BU80"/>
  <c r="J191" i="12"/>
  <c r="AW80" i="13"/>
  <c r="AZ80" s="1"/>
  <c r="AJ80"/>
  <c r="AS80" s="1"/>
  <c r="BH80"/>
  <c r="BQ80"/>
  <c r="J80"/>
  <c r="BN80"/>
  <c r="N79"/>
  <c r="BJ88"/>
  <c r="BK88"/>
  <c r="BC80" l="1"/>
  <c r="AV80"/>
  <c r="AY80" s="1"/>
  <c r="AI80"/>
  <c r="AR80" s="1"/>
  <c r="S80"/>
  <c r="AB81" s="1"/>
  <c r="M80"/>
  <c r="I80"/>
  <c r="BP80"/>
  <c r="BM80"/>
  <c r="I291" i="7"/>
  <c r="G291"/>
  <c r="K291"/>
  <c r="J291"/>
  <c r="H291"/>
  <c r="BB80" i="13" l="1"/>
  <c r="AU80"/>
  <c r="AX80" s="1"/>
  <c r="BO80"/>
  <c r="H80"/>
  <c r="BL80"/>
  <c r="L291" i="7"/>
  <c r="G191" i="12" s="1"/>
  <c r="P80" i="13"/>
  <c r="R80"/>
  <c r="AA81" s="1"/>
  <c r="L80"/>
  <c r="BJ89"/>
  <c r="BK89"/>
  <c r="BI89"/>
  <c r="BA80" l="1"/>
  <c r="BD80" s="1"/>
  <c r="H191" i="12"/>
  <c r="I191" s="1"/>
  <c r="AK81" i="13"/>
  <c r="AT81" s="1"/>
  <c r="O80"/>
  <c r="K80"/>
  <c r="Q80"/>
  <c r="Z81" s="1"/>
  <c r="F291" i="7" s="1"/>
  <c r="BR80" i="13"/>
  <c r="BS81" s="1"/>
  <c r="CC81" l="1"/>
  <c r="CA81"/>
  <c r="BZ81"/>
  <c r="CB81"/>
  <c r="BX81"/>
  <c r="BY81"/>
  <c r="BW81"/>
  <c r="BU81"/>
  <c r="BV81"/>
  <c r="J192" i="12"/>
  <c r="AW81" i="13"/>
  <c r="AZ81" s="1"/>
  <c r="AJ81"/>
  <c r="AS81" s="1"/>
  <c r="N80"/>
  <c r="BQ81"/>
  <c r="J81"/>
  <c r="BN81"/>
  <c r="BH81"/>
  <c r="BJ90"/>
  <c r="BI90"/>
  <c r="BC81" l="1"/>
  <c r="AV81"/>
  <c r="AY81" s="1"/>
  <c r="AI81"/>
  <c r="AR81" s="1"/>
  <c r="I292" i="7"/>
  <c r="K292"/>
  <c r="H292"/>
  <c r="G292"/>
  <c r="J292"/>
  <c r="BP81" i="13"/>
  <c r="I81"/>
  <c r="BM81"/>
  <c r="M81"/>
  <c r="S81"/>
  <c r="AB82" s="1"/>
  <c r="BK90"/>
  <c r="BB81" l="1"/>
  <c r="AU81"/>
  <c r="AX81" s="1"/>
  <c r="L292" i="7"/>
  <c r="G192" i="12" s="1"/>
  <c r="R81" i="13"/>
  <c r="AA82" s="1"/>
  <c r="L81"/>
  <c r="H81"/>
  <c r="BO81"/>
  <c r="BL81"/>
  <c r="P81"/>
  <c r="H192" i="12" l="1"/>
  <c r="I192" s="1"/>
  <c r="BA81" i="13"/>
  <c r="BD81" s="1"/>
  <c r="AK82"/>
  <c r="AT82" s="1"/>
  <c r="O81"/>
  <c r="Q81"/>
  <c r="Z82" s="1"/>
  <c r="F292" i="7" s="1"/>
  <c r="K81" i="13"/>
  <c r="BR81"/>
  <c r="BS82" s="1"/>
  <c r="CA82" l="1"/>
  <c r="CB82"/>
  <c r="CC82"/>
  <c r="BX82"/>
  <c r="BZ82"/>
  <c r="BY82"/>
  <c r="BU82"/>
  <c r="BV82"/>
  <c r="BW82"/>
  <c r="J193" i="12"/>
  <c r="AW82" i="13"/>
  <c r="AZ82" s="1"/>
  <c r="AJ82"/>
  <c r="AS82" s="1"/>
  <c r="N81"/>
  <c r="BQ82"/>
  <c r="J82"/>
  <c r="BN82"/>
  <c r="BH82"/>
  <c r="BK91"/>
  <c r="BC82" l="1"/>
  <c r="AV82"/>
  <c r="AY82" s="1"/>
  <c r="AI82"/>
  <c r="AR82" s="1"/>
  <c r="G293" i="7"/>
  <c r="H293"/>
  <c r="I293"/>
  <c r="J293"/>
  <c r="K293"/>
  <c r="M82" i="13"/>
  <c r="S82"/>
  <c r="AB83" s="1"/>
  <c r="I82"/>
  <c r="BP82"/>
  <c r="BM82"/>
  <c r="BJ91"/>
  <c r="BI91"/>
  <c r="BB82" l="1"/>
  <c r="AU82"/>
  <c r="AX82" s="1"/>
  <c r="L293" i="7"/>
  <c r="G193" i="12" s="1"/>
  <c r="R82" i="13"/>
  <c r="AA83" s="1"/>
  <c r="L82"/>
  <c r="H82"/>
  <c r="BO82"/>
  <c r="BL82"/>
  <c r="P82"/>
  <c r="BK92"/>
  <c r="BA82" l="1"/>
  <c r="BD82" s="1"/>
  <c r="H193" i="12"/>
  <c r="I193" s="1"/>
  <c r="AK83" i="13"/>
  <c r="AT83" s="1"/>
  <c r="K82"/>
  <c r="Q82"/>
  <c r="Z83" s="1"/>
  <c r="F293" i="7" s="1"/>
  <c r="BR82" i="13"/>
  <c r="BS83" s="1"/>
  <c r="O82"/>
  <c r="BI92"/>
  <c r="CA83" l="1"/>
  <c r="CB83"/>
  <c r="CC83"/>
  <c r="BX83"/>
  <c r="BZ83"/>
  <c r="BY83"/>
  <c r="BU83"/>
  <c r="BV83"/>
  <c r="BW83"/>
  <c r="J194" i="12"/>
  <c r="AW83" i="13"/>
  <c r="AZ83" s="1"/>
  <c r="AJ83"/>
  <c r="AS83" s="1"/>
  <c r="BH83"/>
  <c r="BQ83"/>
  <c r="J83"/>
  <c r="BN83"/>
  <c r="N82"/>
  <c r="BJ92"/>
  <c r="BC83" l="1"/>
  <c r="AV83"/>
  <c r="AY83" s="1"/>
  <c r="AI83"/>
  <c r="AR83" s="1"/>
  <c r="S83"/>
  <c r="AB84" s="1"/>
  <c r="M83"/>
  <c r="I83"/>
  <c r="BP83"/>
  <c r="BM83"/>
  <c r="J294" i="7"/>
  <c r="G294"/>
  <c r="K294"/>
  <c r="I294"/>
  <c r="H294"/>
  <c r="BK93" i="13"/>
  <c r="BI93"/>
  <c r="BB83" l="1"/>
  <c r="AU83"/>
  <c r="AX83" s="1"/>
  <c r="P83"/>
  <c r="BO83"/>
  <c r="H83"/>
  <c r="BL83"/>
  <c r="L294" i="7"/>
  <c r="G194" i="12" s="1"/>
  <c r="R83" i="13"/>
  <c r="AA84" s="1"/>
  <c r="L83"/>
  <c r="BA83" l="1"/>
  <c r="BD83" s="1"/>
  <c r="H194" i="12"/>
  <c r="I194" s="1"/>
  <c r="AK84" i="13"/>
  <c r="AT84" s="1"/>
  <c r="Q83"/>
  <c r="Z84" s="1"/>
  <c r="F294" i="7" s="1"/>
  <c r="BR83" i="13"/>
  <c r="BS84" s="1"/>
  <c r="K83"/>
  <c r="O83"/>
  <c r="BJ93"/>
  <c r="CB84" l="1"/>
  <c r="CC84"/>
  <c r="BY84"/>
  <c r="CA84"/>
  <c r="BZ84"/>
  <c r="BX84"/>
  <c r="BV84"/>
  <c r="BW84"/>
  <c r="BU84"/>
  <c r="J195" i="12"/>
  <c r="AW84" i="13"/>
  <c r="AZ84" s="1"/>
  <c r="AJ84"/>
  <c r="AS84" s="1"/>
  <c r="BH84"/>
  <c r="N83"/>
  <c r="BQ84"/>
  <c r="J84"/>
  <c r="BN84"/>
  <c r="BI94"/>
  <c r="BC84" l="1"/>
  <c r="AV84"/>
  <c r="AY84" s="1"/>
  <c r="AI84"/>
  <c r="AR84" s="1"/>
  <c r="M84"/>
  <c r="S84"/>
  <c r="AB85" s="1"/>
  <c r="G295" i="7"/>
  <c r="J295"/>
  <c r="I295"/>
  <c r="K295"/>
  <c r="H295"/>
  <c r="BP84" i="13"/>
  <c r="I84"/>
  <c r="BM84"/>
  <c r="BK94"/>
  <c r="BB84" l="1"/>
  <c r="AU84"/>
  <c r="AX84" s="1"/>
  <c r="P84"/>
  <c r="L295" i="7"/>
  <c r="G195" i="12" s="1"/>
  <c r="R84" i="13"/>
  <c r="AA85" s="1"/>
  <c r="L84"/>
  <c r="BO84"/>
  <c r="H84"/>
  <c r="BL84"/>
  <c r="BJ94"/>
  <c r="BA84" l="1"/>
  <c r="BD84" s="1"/>
  <c r="H195" i="12"/>
  <c r="I195" s="1"/>
  <c r="AK85" i="13"/>
  <c r="AT85" s="1"/>
  <c r="K84"/>
  <c r="Q84"/>
  <c r="Z85" s="1"/>
  <c r="F295" i="7" s="1"/>
  <c r="BR84" i="13"/>
  <c r="BS85" s="1"/>
  <c r="O84"/>
  <c r="BI95"/>
  <c r="CC85" l="1"/>
  <c r="BZ85"/>
  <c r="CA85"/>
  <c r="BY85"/>
  <c r="BX85"/>
  <c r="CB85"/>
  <c r="BW85"/>
  <c r="BU85"/>
  <c r="BV85"/>
  <c r="J196" i="12"/>
  <c r="AW85" i="13"/>
  <c r="AZ85" s="1"/>
  <c r="AJ85"/>
  <c r="AS85" s="1"/>
  <c r="N84"/>
  <c r="BH85"/>
  <c r="BQ85"/>
  <c r="J85"/>
  <c r="BN85"/>
  <c r="BK95"/>
  <c r="BC85" l="1"/>
  <c r="AV85"/>
  <c r="AY85" s="1"/>
  <c r="AI85"/>
  <c r="AR85" s="1"/>
  <c r="I85"/>
  <c r="BP85"/>
  <c r="BM85"/>
  <c r="I296" i="7"/>
  <c r="J296"/>
  <c r="K296"/>
  <c r="G296"/>
  <c r="H296"/>
  <c r="S85" i="13"/>
  <c r="AB86" s="1"/>
  <c r="M85"/>
  <c r="BJ95"/>
  <c r="BI96"/>
  <c r="BB85" l="1"/>
  <c r="AU85"/>
  <c r="AX85" s="1"/>
  <c r="P85"/>
  <c r="L296" i="7"/>
  <c r="G196" i="12" s="1"/>
  <c r="L85" i="13"/>
  <c r="R85"/>
  <c r="AA86" s="1"/>
  <c r="BO85"/>
  <c r="H85"/>
  <c r="BL85"/>
  <c r="BA85" l="1"/>
  <c r="BD85" s="1"/>
  <c r="H196" i="12"/>
  <c r="I196" s="1"/>
  <c r="AK86" i="13"/>
  <c r="AT86" s="1"/>
  <c r="Q85"/>
  <c r="Z86" s="1"/>
  <c r="F296" i="7" s="1"/>
  <c r="BR85" i="13"/>
  <c r="BS86" s="1"/>
  <c r="K85"/>
  <c r="O85"/>
  <c r="BK96"/>
  <c r="CA86" l="1"/>
  <c r="CB86"/>
  <c r="CC86"/>
  <c r="BY86"/>
  <c r="BZ86"/>
  <c r="BX86"/>
  <c r="BU86"/>
  <c r="BV86"/>
  <c r="BW86"/>
  <c r="J197" i="12"/>
  <c r="AW86" i="13"/>
  <c r="AZ86" s="1"/>
  <c r="AJ86"/>
  <c r="AS86" s="1"/>
  <c r="BQ86"/>
  <c r="J86"/>
  <c r="BN86"/>
  <c r="N85"/>
  <c r="BH86"/>
  <c r="BJ96"/>
  <c r="BC86" l="1"/>
  <c r="AV86"/>
  <c r="AY86" s="1"/>
  <c r="AI86"/>
  <c r="AR86" s="1"/>
  <c r="I86"/>
  <c r="BP86"/>
  <c r="BM86"/>
  <c r="S86"/>
  <c r="AB87" s="1"/>
  <c r="M86"/>
  <c r="I297" i="7"/>
  <c r="G297"/>
  <c r="J297"/>
  <c r="H297"/>
  <c r="K297"/>
  <c r="BI97" i="13"/>
  <c r="BJ97"/>
  <c r="BB86" l="1"/>
  <c r="AU86"/>
  <c r="AX86" s="1"/>
  <c r="BO86"/>
  <c r="H86"/>
  <c r="BL86"/>
  <c r="L297" i="7"/>
  <c r="G197" i="12" s="1"/>
  <c r="R86" i="13"/>
  <c r="AA87" s="1"/>
  <c r="L86"/>
  <c r="P86"/>
  <c r="BK97"/>
  <c r="BA86" l="1"/>
  <c r="BD86" s="1"/>
  <c r="H197" i="12"/>
  <c r="I197" s="1"/>
  <c r="AK87" i="13"/>
  <c r="AT87" s="1"/>
  <c r="O86"/>
  <c r="Q86"/>
  <c r="Z87" s="1"/>
  <c r="F297" i="7" s="1"/>
  <c r="K86" i="13"/>
  <c r="BR86"/>
  <c r="BS87" s="1"/>
  <c r="BJ98"/>
  <c r="CA87" l="1"/>
  <c r="CB87"/>
  <c r="BX87"/>
  <c r="CC87"/>
  <c r="BY87"/>
  <c r="BZ87"/>
  <c r="BU87"/>
  <c r="BV87"/>
  <c r="BW87"/>
  <c r="J198" i="12"/>
  <c r="AW87" i="13"/>
  <c r="AZ87" s="1"/>
  <c r="AJ87"/>
  <c r="AS87" s="1"/>
  <c r="BQ87"/>
  <c r="J87"/>
  <c r="BN87"/>
  <c r="BH87"/>
  <c r="N86"/>
  <c r="BK98"/>
  <c r="BI98"/>
  <c r="BC87" l="1"/>
  <c r="AV87"/>
  <c r="AY87" s="1"/>
  <c r="AI87"/>
  <c r="AR87" s="1"/>
  <c r="BP87"/>
  <c r="I87"/>
  <c r="BM87"/>
  <c r="K298" i="7"/>
  <c r="G298"/>
  <c r="H298"/>
  <c r="I298"/>
  <c r="J298"/>
  <c r="S87" i="13"/>
  <c r="AB88" s="1"/>
  <c r="M87"/>
  <c r="BB87" l="1"/>
  <c r="AU87"/>
  <c r="AX87" s="1"/>
  <c r="L298" i="7"/>
  <c r="G198" i="12" s="1"/>
  <c r="L87" i="13"/>
  <c r="R87"/>
  <c r="AA88" s="1"/>
  <c r="H87"/>
  <c r="BO87"/>
  <c r="BL87"/>
  <c r="P87"/>
  <c r="BK99"/>
  <c r="BI99"/>
  <c r="BJ99"/>
  <c r="BA87" l="1"/>
  <c r="BD87" s="1"/>
  <c r="H198" i="12"/>
  <c r="I198" s="1"/>
  <c r="AK88" i="13"/>
  <c r="AT88" s="1"/>
  <c r="Q87"/>
  <c r="Z88" s="1"/>
  <c r="F298" i="7" s="1"/>
  <c r="K87" i="13"/>
  <c r="BR87"/>
  <c r="BS88" s="1"/>
  <c r="O87"/>
  <c r="CB88" l="1"/>
  <c r="CC88"/>
  <c r="BY88"/>
  <c r="CA88"/>
  <c r="BX88"/>
  <c r="BZ88"/>
  <c r="BV88"/>
  <c r="BW88"/>
  <c r="BU88"/>
  <c r="J199" i="12"/>
  <c r="AW88" i="13"/>
  <c r="AZ88" s="1"/>
  <c r="AJ88"/>
  <c r="AS88" s="1"/>
  <c r="J88"/>
  <c r="BQ88"/>
  <c r="BN88"/>
  <c r="N87"/>
  <c r="BH88"/>
  <c r="BC88" l="1"/>
  <c r="AV88"/>
  <c r="AY88" s="1"/>
  <c r="AI88"/>
  <c r="AR88" s="1"/>
  <c r="I88"/>
  <c r="BP88"/>
  <c r="BM88"/>
  <c r="K299" i="7"/>
  <c r="H299"/>
  <c r="J299"/>
  <c r="G299"/>
  <c r="I299"/>
  <c r="S88" i="13"/>
  <c r="AB89" s="1"/>
  <c r="M88"/>
  <c r="BK100"/>
  <c r="BI100"/>
  <c r="BJ100"/>
  <c r="BB88" l="1"/>
  <c r="AU88"/>
  <c r="AX88" s="1"/>
  <c r="H88"/>
  <c r="BL88"/>
  <c r="BO88"/>
  <c r="P88"/>
  <c r="R88"/>
  <c r="AA89" s="1"/>
  <c r="L88"/>
  <c r="L299" i="7"/>
  <c r="G199" i="12" s="1"/>
  <c r="BA88" i="13" l="1"/>
  <c r="BD88" s="1"/>
  <c r="H199" i="12"/>
  <c r="I199" s="1"/>
  <c r="AK89" i="13"/>
  <c r="AT89" s="1"/>
  <c r="Q88"/>
  <c r="Z89" s="1"/>
  <c r="F299" i="7" s="1"/>
  <c r="K88" i="13"/>
  <c r="BR88"/>
  <c r="BS89" s="1"/>
  <c r="O88"/>
  <c r="CC89" l="1"/>
  <c r="CA89"/>
  <c r="BZ89"/>
  <c r="CB89"/>
  <c r="BX89"/>
  <c r="BY89"/>
  <c r="BW89"/>
  <c r="BU89"/>
  <c r="BV89"/>
  <c r="J200" i="12"/>
  <c r="AJ89" i="13"/>
  <c r="AS89" s="1"/>
  <c r="N88"/>
  <c r="BH89"/>
  <c r="BI101"/>
  <c r="BJ101"/>
  <c r="BK101"/>
  <c r="AW89" l="1"/>
  <c r="AZ89" s="1"/>
  <c r="AV89"/>
  <c r="AY89" s="1"/>
  <c r="BN89"/>
  <c r="J89"/>
  <c r="M89" s="1"/>
  <c r="BQ89"/>
  <c r="AI89"/>
  <c r="AR89" s="1"/>
  <c r="I89"/>
  <c r="BP89"/>
  <c r="BM89"/>
  <c r="I300" i="7"/>
  <c r="G300"/>
  <c r="K300"/>
  <c r="H300"/>
  <c r="J300"/>
  <c r="S89" i="13" l="1"/>
  <c r="AB90" s="1"/>
  <c r="BB89"/>
  <c r="BC89"/>
  <c r="AU89"/>
  <c r="AX89" s="1"/>
  <c r="R89"/>
  <c r="AA90" s="1"/>
  <c r="L89"/>
  <c r="L300" i="7"/>
  <c r="G200" i="12" s="1"/>
  <c r="P89" i="13"/>
  <c r="BO89"/>
  <c r="H89"/>
  <c r="BL89"/>
  <c r="BI102"/>
  <c r="BJ102"/>
  <c r="BK102"/>
  <c r="H200" i="12" l="1"/>
  <c r="I200" s="1"/>
  <c r="BA89" i="13"/>
  <c r="BD89" s="1"/>
  <c r="AK90"/>
  <c r="AT90" s="1"/>
  <c r="K89"/>
  <c r="BR89"/>
  <c r="BS90" s="1"/>
  <c r="Q89"/>
  <c r="Z90" s="1"/>
  <c r="F300" i="7" s="1"/>
  <c r="O89" i="13"/>
  <c r="CA90" l="1"/>
  <c r="CB90"/>
  <c r="BZ90"/>
  <c r="BX90"/>
  <c r="CC90"/>
  <c r="BY90"/>
  <c r="BU90"/>
  <c r="BV90"/>
  <c r="BW90"/>
  <c r="J201" i="12"/>
  <c r="AW90" i="13"/>
  <c r="AZ90" s="1"/>
  <c r="AJ90"/>
  <c r="AS90" s="1"/>
  <c r="J90"/>
  <c r="BQ90"/>
  <c r="BN90"/>
  <c r="BH90"/>
  <c r="N89"/>
  <c r="BI103"/>
  <c r="BC90" l="1"/>
  <c r="AV90"/>
  <c r="AY90" s="1"/>
  <c r="AI90"/>
  <c r="AR90" s="1"/>
  <c r="I90"/>
  <c r="BP90"/>
  <c r="BM90"/>
  <c r="S90"/>
  <c r="AB91" s="1"/>
  <c r="M90"/>
  <c r="J301" i="7"/>
  <c r="G301"/>
  <c r="K301"/>
  <c r="H301"/>
  <c r="I301"/>
  <c r="BK103" i="13"/>
  <c r="BJ103"/>
  <c r="BB90" l="1"/>
  <c r="AU90"/>
  <c r="AX90" s="1"/>
  <c r="L90"/>
  <c r="R90"/>
  <c r="AA91" s="1"/>
  <c r="H90"/>
  <c r="BO90"/>
  <c r="BL90"/>
  <c r="L301" i="7"/>
  <c r="G201" i="12" s="1"/>
  <c r="P90" i="13"/>
  <c r="BI104"/>
  <c r="H201" i="12" l="1"/>
  <c r="I201" s="1"/>
  <c r="BA90" i="13"/>
  <c r="BD90" s="1"/>
  <c r="AK91"/>
  <c r="AT91" s="1"/>
  <c r="K90"/>
  <c r="BR90"/>
  <c r="BS91" s="1"/>
  <c r="Q90"/>
  <c r="Z91" s="1"/>
  <c r="F301" i="7" s="1"/>
  <c r="O90" i="13"/>
  <c r="CA91" l="1"/>
  <c r="CB91"/>
  <c r="CC91"/>
  <c r="BX91"/>
  <c r="BZ91"/>
  <c r="BY91"/>
  <c r="BU91"/>
  <c r="BV91"/>
  <c r="BW91"/>
  <c r="J202" i="12"/>
  <c r="AW91" i="13"/>
  <c r="AZ91" s="1"/>
  <c r="AJ91"/>
  <c r="AS91" s="1"/>
  <c r="BQ91"/>
  <c r="J91"/>
  <c r="BN91"/>
  <c r="BH91"/>
  <c r="N90"/>
  <c r="BK104"/>
  <c r="BJ104"/>
  <c r="BC91" l="1"/>
  <c r="AV91"/>
  <c r="AY91" s="1"/>
  <c r="AI91"/>
  <c r="AR91" s="1"/>
  <c r="I91"/>
  <c r="BP91"/>
  <c r="BM91"/>
  <c r="M91"/>
  <c r="S91"/>
  <c r="AB92" s="1"/>
  <c r="G302" i="7"/>
  <c r="I302"/>
  <c r="J302"/>
  <c r="H302"/>
  <c r="K302"/>
  <c r="BI105" i="13"/>
  <c r="BB91" l="1"/>
  <c r="AU91"/>
  <c r="AX91" s="1"/>
  <c r="L302" i="7"/>
  <c r="G202" i="12" s="1"/>
  <c r="BO91" i="13"/>
  <c r="H91"/>
  <c r="BL91"/>
  <c r="L91"/>
  <c r="R91"/>
  <c r="AA92" s="1"/>
  <c r="P91"/>
  <c r="BA91" l="1"/>
  <c r="BD91" s="1"/>
  <c r="H202" i="12"/>
  <c r="I202" s="1"/>
  <c r="AK92" i="13"/>
  <c r="AT92" s="1"/>
  <c r="O91"/>
  <c r="K91"/>
  <c r="Q91"/>
  <c r="Z92" s="1"/>
  <c r="F302" i="7" s="1"/>
  <c r="BR91" i="13"/>
  <c r="BS92" s="1"/>
  <c r="BK105"/>
  <c r="BJ105"/>
  <c r="CB92" l="1"/>
  <c r="CC92"/>
  <c r="BY92"/>
  <c r="CA92"/>
  <c r="BZ92"/>
  <c r="BX92"/>
  <c r="BV92"/>
  <c r="BW92"/>
  <c r="BU92"/>
  <c r="J203" i="12"/>
  <c r="AW92" i="13"/>
  <c r="AZ92" s="1"/>
  <c r="AJ92"/>
  <c r="AS92" s="1"/>
  <c r="N91"/>
  <c r="BH92"/>
  <c r="BQ92"/>
  <c r="J92"/>
  <c r="BN92"/>
  <c r="BC92" l="1"/>
  <c r="AV92"/>
  <c r="AY92" s="1"/>
  <c r="AI92"/>
  <c r="AR92" s="1"/>
  <c r="M92"/>
  <c r="S92"/>
  <c r="AB93" s="1"/>
  <c r="BP92"/>
  <c r="I92"/>
  <c r="BM92"/>
  <c r="I303" i="7"/>
  <c r="H303"/>
  <c r="J303"/>
  <c r="G303"/>
  <c r="K303"/>
  <c r="BI106" i="13"/>
  <c r="BJ106"/>
  <c r="BK106"/>
  <c r="BB92" l="1"/>
  <c r="AU92"/>
  <c r="AX92" s="1"/>
  <c r="L303" i="7"/>
  <c r="G203" i="12" s="1"/>
  <c r="L92" i="13"/>
  <c r="R92"/>
  <c r="AA93" s="1"/>
  <c r="P92"/>
  <c r="BO92"/>
  <c r="H92"/>
  <c r="BL92"/>
  <c r="BA92" l="1"/>
  <c r="BD92" s="1"/>
  <c r="H203" i="12"/>
  <c r="I203" s="1"/>
  <c r="AK93" i="13"/>
  <c r="AT93" s="1"/>
  <c r="BR92"/>
  <c r="BS93" s="1"/>
  <c r="Q92"/>
  <c r="Z93" s="1"/>
  <c r="F303" i="7" s="1"/>
  <c r="K92" i="13"/>
  <c r="O92"/>
  <c r="BI107"/>
  <c r="CC93" l="1"/>
  <c r="BZ93"/>
  <c r="CA93"/>
  <c r="CB93"/>
  <c r="BY93"/>
  <c r="BX93"/>
  <c r="BW93"/>
  <c r="BU93"/>
  <c r="BV93"/>
  <c r="J204" i="12"/>
  <c r="AW93" i="13"/>
  <c r="AZ93" s="1"/>
  <c r="AJ93"/>
  <c r="AS93" s="1"/>
  <c r="BH93"/>
  <c r="BQ93"/>
  <c r="J93"/>
  <c r="BN93"/>
  <c r="N92"/>
  <c r="BK107"/>
  <c r="BJ107"/>
  <c r="BC93" l="1"/>
  <c r="AV93"/>
  <c r="AY93" s="1"/>
  <c r="AI93"/>
  <c r="AR93" s="1"/>
  <c r="BP93"/>
  <c r="I93"/>
  <c r="BM93"/>
  <c r="G304" i="7"/>
  <c r="I304"/>
  <c r="J304"/>
  <c r="H304"/>
  <c r="K304"/>
  <c r="M93" i="13"/>
  <c r="S93"/>
  <c r="AB94" s="1"/>
  <c r="BI108"/>
  <c r="BB93" l="1"/>
  <c r="AU93"/>
  <c r="AX93" s="1"/>
  <c r="L304" i="7"/>
  <c r="G204" i="12" s="1"/>
  <c r="L93" i="13"/>
  <c r="R93"/>
  <c r="AA94" s="1"/>
  <c r="BO93"/>
  <c r="H93"/>
  <c r="BL93"/>
  <c r="P93"/>
  <c r="BJ108"/>
  <c r="BA93" l="1"/>
  <c r="BD93" s="1"/>
  <c r="H204" i="12"/>
  <c r="I204" s="1"/>
  <c r="AK94" i="13"/>
  <c r="AT94" s="1"/>
  <c r="Q93"/>
  <c r="Z94" s="1"/>
  <c r="F304" i="7" s="1"/>
  <c r="K93" i="13"/>
  <c r="BR93"/>
  <c r="BS94" s="1"/>
  <c r="O93"/>
  <c r="BK108"/>
  <c r="BI109"/>
  <c r="CA94" l="1"/>
  <c r="CB94"/>
  <c r="CC94"/>
  <c r="BY94"/>
  <c r="BX94"/>
  <c r="BZ94"/>
  <c r="BU94"/>
  <c r="BV94"/>
  <c r="BW94"/>
  <c r="J205" i="12"/>
  <c r="AW94" i="13"/>
  <c r="AZ94" s="1"/>
  <c r="AJ94"/>
  <c r="AS94" s="1"/>
  <c r="BH94"/>
  <c r="J94"/>
  <c r="BQ94"/>
  <c r="BN94"/>
  <c r="N93"/>
  <c r="BC94" l="1"/>
  <c r="AV94"/>
  <c r="AY94" s="1"/>
  <c r="AI94"/>
  <c r="AR94" s="1"/>
  <c r="K305" i="7"/>
  <c r="J305"/>
  <c r="H305"/>
  <c r="I305"/>
  <c r="G305"/>
  <c r="M94" i="13"/>
  <c r="S94"/>
  <c r="AB95" s="1"/>
  <c r="BP94"/>
  <c r="I94"/>
  <c r="BM94"/>
  <c r="BJ109"/>
  <c r="BB94" l="1"/>
  <c r="AU94"/>
  <c r="AX94" s="1"/>
  <c r="P94"/>
  <c r="H94"/>
  <c r="BO94"/>
  <c r="BL94"/>
  <c r="R94"/>
  <c r="AA95" s="1"/>
  <c r="L94"/>
  <c r="L305" i="7"/>
  <c r="G205" i="12" s="1"/>
  <c r="BK109" i="13"/>
  <c r="H205" i="12" l="1"/>
  <c r="I205" s="1"/>
  <c r="BA94" i="13"/>
  <c r="BD94" s="1"/>
  <c r="AK95"/>
  <c r="AT95" s="1"/>
  <c r="O94"/>
  <c r="Q94"/>
  <c r="Z95" s="1"/>
  <c r="F305" i="7" s="1"/>
  <c r="K94" i="13"/>
  <c r="BR94"/>
  <c r="BS95" s="1"/>
  <c r="CA95" l="1"/>
  <c r="CB95"/>
  <c r="BX95"/>
  <c r="CC95"/>
  <c r="BY95"/>
  <c r="BZ95"/>
  <c r="BU95"/>
  <c r="BV95"/>
  <c r="BW95"/>
  <c r="J206" i="12"/>
  <c r="AW95" i="13"/>
  <c r="AZ95" s="1"/>
  <c r="AJ95"/>
  <c r="AS95" s="1"/>
  <c r="BH95"/>
  <c r="N94"/>
  <c r="J95"/>
  <c r="BQ95"/>
  <c r="BN95"/>
  <c r="BI110"/>
  <c r="BJ110"/>
  <c r="BK110"/>
  <c r="BC95" l="1"/>
  <c r="AV95"/>
  <c r="AY95" s="1"/>
  <c r="AI95"/>
  <c r="AR95" s="1"/>
  <c r="S95"/>
  <c r="AB96" s="1"/>
  <c r="M95"/>
  <c r="G306" i="7"/>
  <c r="K306"/>
  <c r="H306"/>
  <c r="I306"/>
  <c r="J306"/>
  <c r="BP95" i="13"/>
  <c r="I95"/>
  <c r="BM95"/>
  <c r="BB95" l="1"/>
  <c r="AU95"/>
  <c r="AX95" s="1"/>
  <c r="L95"/>
  <c r="R95"/>
  <c r="AA96" s="1"/>
  <c r="P95"/>
  <c r="H95"/>
  <c r="BR95" s="1"/>
  <c r="BS96" s="1"/>
  <c r="BO95"/>
  <c r="BL95"/>
  <c r="L306" i="7"/>
  <c r="G206" i="12" s="1"/>
  <c r="BA95" i="13" l="1"/>
  <c r="BD95" s="1"/>
  <c r="H206" i="12"/>
  <c r="I206" s="1"/>
  <c r="AK96" i="13"/>
  <c r="AT96" s="1"/>
  <c r="O95"/>
  <c r="K95"/>
  <c r="Q95"/>
  <c r="Z96" s="1"/>
  <c r="F306" i="7" s="1"/>
  <c r="BI111" i="13"/>
  <c r="BJ111"/>
  <c r="BK111"/>
  <c r="CB96" l="1"/>
  <c r="CC96"/>
  <c r="BY96"/>
  <c r="BX96"/>
  <c r="CA96"/>
  <c r="BZ96"/>
  <c r="BV96"/>
  <c r="BW96"/>
  <c r="BU96"/>
  <c r="J207" i="12"/>
  <c r="AW96" i="13"/>
  <c r="AZ96" s="1"/>
  <c r="AJ96"/>
  <c r="AS96" s="1"/>
  <c r="N95"/>
  <c r="BH96"/>
  <c r="BQ96"/>
  <c r="J96"/>
  <c r="BN96"/>
  <c r="BC96" l="1"/>
  <c r="AV96"/>
  <c r="AY96" s="1"/>
  <c r="AI96"/>
  <c r="AR96" s="1"/>
  <c r="K307" i="7"/>
  <c r="J307"/>
  <c r="I307"/>
  <c r="G307"/>
  <c r="H307"/>
  <c r="BP96" i="13"/>
  <c r="I96"/>
  <c r="BM96"/>
  <c r="M96"/>
  <c r="S96"/>
  <c r="AB97" s="1"/>
  <c r="BJ112"/>
  <c r="BK112"/>
  <c r="BB96" l="1"/>
  <c r="AU96"/>
  <c r="AX96" s="1"/>
  <c r="R96"/>
  <c r="AA97" s="1"/>
  <c r="L96"/>
  <c r="BO96"/>
  <c r="H96"/>
  <c r="BL96"/>
  <c r="L307" i="7"/>
  <c r="G207" i="12" s="1"/>
  <c r="P96" i="13"/>
  <c r="BI112"/>
  <c r="H207" i="12" l="1"/>
  <c r="I207" s="1"/>
  <c r="BA96" i="13"/>
  <c r="BD96" s="1"/>
  <c r="AK97"/>
  <c r="AT97" s="1"/>
  <c r="O96"/>
  <c r="K96"/>
  <c r="Q96"/>
  <c r="Z97" s="1"/>
  <c r="F307" i="7" s="1"/>
  <c r="BR96" i="13"/>
  <c r="BS97" s="1"/>
  <c r="CC97" l="1"/>
  <c r="CA97"/>
  <c r="BZ97"/>
  <c r="CB97"/>
  <c r="BX97"/>
  <c r="BY97"/>
  <c r="BW97"/>
  <c r="BU97"/>
  <c r="BV97"/>
  <c r="J208" i="12"/>
  <c r="AW97" i="13"/>
  <c r="AZ97" s="1"/>
  <c r="AJ97"/>
  <c r="AS97" s="1"/>
  <c r="BH97"/>
  <c r="BQ97"/>
  <c r="J97"/>
  <c r="BN97"/>
  <c r="N96"/>
  <c r="BI113"/>
  <c r="BK113"/>
  <c r="BJ113"/>
  <c r="BC97" l="1"/>
  <c r="AV97"/>
  <c r="AY97" s="1"/>
  <c r="AI97"/>
  <c r="AR97" s="1"/>
  <c r="G308" i="7"/>
  <c r="K308"/>
  <c r="I308"/>
  <c r="J308"/>
  <c r="H308"/>
  <c r="M97" i="13"/>
  <c r="S97"/>
  <c r="AB98" s="1"/>
  <c r="BP97"/>
  <c r="BM97"/>
  <c r="I97"/>
  <c r="BB97" l="1"/>
  <c r="AU97"/>
  <c r="AX97" s="1"/>
  <c r="H97"/>
  <c r="BO97"/>
  <c r="BL97"/>
  <c r="P97"/>
  <c r="L308" i="7"/>
  <c r="G208" i="12" s="1"/>
  <c r="L97" i="13"/>
  <c r="R97"/>
  <c r="AA98" s="1"/>
  <c r="BI114"/>
  <c r="BJ114"/>
  <c r="H208" i="12" l="1"/>
  <c r="I208" s="1"/>
  <c r="BA97" i="13"/>
  <c r="BD97" s="1"/>
  <c r="AK98"/>
  <c r="AT98" s="1"/>
  <c r="O97"/>
  <c r="K97"/>
  <c r="Q97"/>
  <c r="Z98" s="1"/>
  <c r="F308" i="7" s="1"/>
  <c r="BR97" i="13"/>
  <c r="BS98" s="1"/>
  <c r="BK114"/>
  <c r="CA98" l="1"/>
  <c r="CB98"/>
  <c r="BX98"/>
  <c r="CC98"/>
  <c r="BZ98"/>
  <c r="BY98"/>
  <c r="BU98"/>
  <c r="BV98"/>
  <c r="BW98"/>
  <c r="J209" i="12"/>
  <c r="AW98" i="13"/>
  <c r="AZ98" s="1"/>
  <c r="AJ98"/>
  <c r="AS98" s="1"/>
  <c r="N97"/>
  <c r="BH98"/>
  <c r="BQ98"/>
  <c r="J98"/>
  <c r="BN98"/>
  <c r="BI115"/>
  <c r="BC98" l="1"/>
  <c r="AV98"/>
  <c r="AY98" s="1"/>
  <c r="AI98"/>
  <c r="AR98" s="1"/>
  <c r="I98"/>
  <c r="BM98"/>
  <c r="BP98"/>
  <c r="K309" i="7"/>
  <c r="I309"/>
  <c r="H309"/>
  <c r="G309"/>
  <c r="J309"/>
  <c r="S98" i="13"/>
  <c r="AB99" s="1"/>
  <c r="M98"/>
  <c r="BJ115"/>
  <c r="BB98" l="1"/>
  <c r="AU98"/>
  <c r="AX98" s="1"/>
  <c r="L98"/>
  <c r="R98"/>
  <c r="AA99" s="1"/>
  <c r="P98"/>
  <c r="BO98"/>
  <c r="H98"/>
  <c r="BL98"/>
  <c r="L309" i="7"/>
  <c r="G209" i="12" s="1"/>
  <c r="BK115" i="13"/>
  <c r="BA98" l="1"/>
  <c r="BD98" s="1"/>
  <c r="H209" i="12"/>
  <c r="I209" s="1"/>
  <c r="AK99" i="13"/>
  <c r="AT99" s="1"/>
  <c r="K98"/>
  <c r="Q98"/>
  <c r="Z99" s="1"/>
  <c r="F309" i="7" s="1"/>
  <c r="BR98" i="13"/>
  <c r="BS99" s="1"/>
  <c r="O98"/>
  <c r="BI116"/>
  <c r="BJ116"/>
  <c r="CA99" l="1"/>
  <c r="CB99"/>
  <c r="CC99"/>
  <c r="BX99"/>
  <c r="BZ99"/>
  <c r="BY99"/>
  <c r="BU99"/>
  <c r="BV99"/>
  <c r="BW99"/>
  <c r="J210" i="12"/>
  <c r="AW99" i="13"/>
  <c r="AZ99" s="1"/>
  <c r="AJ99"/>
  <c r="AS99" s="1"/>
  <c r="BH99"/>
  <c r="BQ99"/>
  <c r="J99"/>
  <c r="BN99"/>
  <c r="N98"/>
  <c r="BC99" l="1"/>
  <c r="AV99"/>
  <c r="AY99" s="1"/>
  <c r="AI99"/>
  <c r="AR99" s="1"/>
  <c r="G310" i="7"/>
  <c r="I310"/>
  <c r="H310"/>
  <c r="K310"/>
  <c r="J310"/>
  <c r="I99" i="13"/>
  <c r="BP99"/>
  <c r="BM99"/>
  <c r="S99"/>
  <c r="AB100" s="1"/>
  <c r="M99"/>
  <c r="BK116"/>
  <c r="BB99" l="1"/>
  <c r="AU99"/>
  <c r="AX99" s="1"/>
  <c r="L99"/>
  <c r="R99"/>
  <c r="AA100" s="1"/>
  <c r="BO99"/>
  <c r="H99"/>
  <c r="BL99"/>
  <c r="L310" i="7"/>
  <c r="G210" i="12" s="1"/>
  <c r="P99" i="13"/>
  <c r="BI117"/>
  <c r="H210" i="12" l="1"/>
  <c r="I210" s="1"/>
  <c r="BA99" i="13"/>
  <c r="BD99" s="1"/>
  <c r="AK100"/>
  <c r="AT100" s="1"/>
  <c r="BR99"/>
  <c r="BS100" s="1"/>
  <c r="K99"/>
  <c r="Q99"/>
  <c r="Z100" s="1"/>
  <c r="F310" i="7" s="1"/>
  <c r="O99" i="13"/>
  <c r="BK117"/>
  <c r="BJ117"/>
  <c r="CB100" l="1"/>
  <c r="CC100"/>
  <c r="BY100"/>
  <c r="CA100"/>
  <c r="BZ100"/>
  <c r="BX100"/>
  <c r="BV100"/>
  <c r="BW100"/>
  <c r="BU100"/>
  <c r="J211" i="12"/>
  <c r="AW100" i="13"/>
  <c r="AZ100" s="1"/>
  <c r="AJ100"/>
  <c r="AS100" s="1"/>
  <c r="N99"/>
  <c r="BH100"/>
  <c r="J100"/>
  <c r="BQ100"/>
  <c r="BN100"/>
  <c r="BC100" l="1"/>
  <c r="AV100"/>
  <c r="AY100" s="1"/>
  <c r="AI100"/>
  <c r="AR100" s="1"/>
  <c r="I100"/>
  <c r="BP100"/>
  <c r="BM100"/>
  <c r="M100"/>
  <c r="S100"/>
  <c r="AB101" s="1"/>
  <c r="H311" i="7"/>
  <c r="J311"/>
  <c r="I311"/>
  <c r="K311"/>
  <c r="G311"/>
  <c r="BK118" i="13"/>
  <c r="BB100" l="1"/>
  <c r="AU100"/>
  <c r="AX100" s="1"/>
  <c r="R100"/>
  <c r="AA101" s="1"/>
  <c r="L100"/>
  <c r="P100"/>
  <c r="L311" i="7"/>
  <c r="G211" i="12" s="1"/>
  <c r="H100" i="13"/>
  <c r="BO100"/>
  <c r="BL100"/>
  <c r="BI118"/>
  <c r="BJ118"/>
  <c r="H211" i="12" l="1"/>
  <c r="I211" s="1"/>
  <c r="BA100" i="13"/>
  <c r="BD100" s="1"/>
  <c r="AK101"/>
  <c r="AT101" s="1"/>
  <c r="O100"/>
  <c r="K100"/>
  <c r="Q100"/>
  <c r="Z101" s="1"/>
  <c r="F311" i="7" s="1"/>
  <c r="BR100" i="13"/>
  <c r="BS101" s="1"/>
  <c r="BK119"/>
  <c r="CC101" l="1"/>
  <c r="BZ101"/>
  <c r="CA101"/>
  <c r="BY101"/>
  <c r="CB101"/>
  <c r="BX101"/>
  <c r="BW101"/>
  <c r="BU101"/>
  <c r="BV101"/>
  <c r="J212" i="12"/>
  <c r="AW101" i="13"/>
  <c r="AZ101" s="1"/>
  <c r="AJ101"/>
  <c r="AS101" s="1"/>
  <c r="BQ101"/>
  <c r="J101"/>
  <c r="BN101"/>
  <c r="BH101"/>
  <c r="N100"/>
  <c r="BJ119"/>
  <c r="BC101" l="1"/>
  <c r="AV101"/>
  <c r="AY101" s="1"/>
  <c r="AI101"/>
  <c r="AR101" s="1"/>
  <c r="BP101"/>
  <c r="I101"/>
  <c r="BM101"/>
  <c r="I312" i="7"/>
  <c r="K312"/>
  <c r="J312"/>
  <c r="G312"/>
  <c r="H312"/>
  <c r="S101" i="13"/>
  <c r="AB102" s="1"/>
  <c r="M101"/>
  <c r="BI119"/>
  <c r="BK120"/>
  <c r="BB101" l="1"/>
  <c r="AU101"/>
  <c r="AX101" s="1"/>
  <c r="H101"/>
  <c r="BO101"/>
  <c r="BL101"/>
  <c r="R101"/>
  <c r="AA102" s="1"/>
  <c r="L101"/>
  <c r="P101"/>
  <c r="L312" i="7"/>
  <c r="G212" i="12" s="1"/>
  <c r="BJ120" i="13"/>
  <c r="BA101" l="1"/>
  <c r="BD101" s="1"/>
  <c r="H212" i="12"/>
  <c r="I212" s="1"/>
  <c r="AK102" i="13"/>
  <c r="AT102" s="1"/>
  <c r="O101"/>
  <c r="K101"/>
  <c r="Q101"/>
  <c r="Z102" s="1"/>
  <c r="F312" i="7" s="1"/>
  <c r="BR101" i="13"/>
  <c r="BS102" s="1"/>
  <c r="CA102" l="1"/>
  <c r="CB102"/>
  <c r="CC102"/>
  <c r="BY102"/>
  <c r="BZ102"/>
  <c r="BX102"/>
  <c r="BU102"/>
  <c r="BV102"/>
  <c r="BW102"/>
  <c r="J213" i="12"/>
  <c r="AW102" i="13"/>
  <c r="AZ102" s="1"/>
  <c r="AJ102"/>
  <c r="AS102" s="1"/>
  <c r="BQ102"/>
  <c r="J102"/>
  <c r="BN102"/>
  <c r="BH102"/>
  <c r="N101"/>
  <c r="BI120"/>
  <c r="BC102" l="1"/>
  <c r="AV102"/>
  <c r="AY102" s="1"/>
  <c r="AI102"/>
  <c r="AR102" s="1"/>
  <c r="K313" i="7"/>
  <c r="I313"/>
  <c r="H313"/>
  <c r="G313"/>
  <c r="J313"/>
  <c r="S102" i="13"/>
  <c r="AB103" s="1"/>
  <c r="M102"/>
  <c r="BP102"/>
  <c r="I102"/>
  <c r="BM102"/>
  <c r="BI121"/>
  <c r="BJ121"/>
  <c r="BB102" l="1"/>
  <c r="AU102"/>
  <c r="AX102" s="1"/>
  <c r="R102"/>
  <c r="AA103" s="1"/>
  <c r="L102"/>
  <c r="P102"/>
  <c r="BO102"/>
  <c r="H102"/>
  <c r="BL102"/>
  <c r="L313" i="7"/>
  <c r="G213" i="12" s="1"/>
  <c r="BK121" i="13"/>
  <c r="BA102" l="1"/>
  <c r="BD102" s="1"/>
  <c r="H213" i="12"/>
  <c r="I213" s="1"/>
  <c r="AK103" i="13"/>
  <c r="AT103" s="1"/>
  <c r="O102"/>
  <c r="Q102"/>
  <c r="Z103" s="1"/>
  <c r="F313" i="7" s="1"/>
  <c r="BR102" i="13"/>
  <c r="BS103" s="1"/>
  <c r="K102"/>
  <c r="BI122"/>
  <c r="CA103" l="1"/>
  <c r="CB103"/>
  <c r="BX103"/>
  <c r="CC103"/>
  <c r="BY103"/>
  <c r="BZ103"/>
  <c r="BU103"/>
  <c r="BV103"/>
  <c r="BW103"/>
  <c r="J214" i="12"/>
  <c r="AW103" i="13"/>
  <c r="AZ103" s="1"/>
  <c r="AJ103"/>
  <c r="AS103" s="1"/>
  <c r="J103"/>
  <c r="BQ103"/>
  <c r="BN103"/>
  <c r="N102"/>
  <c r="BH103"/>
  <c r="BJ122"/>
  <c r="BC103" l="1"/>
  <c r="AV103"/>
  <c r="AY103" s="1"/>
  <c r="AI103"/>
  <c r="AR103" s="1"/>
  <c r="M103"/>
  <c r="S103"/>
  <c r="AB104" s="1"/>
  <c r="H314" i="7"/>
  <c r="K314"/>
  <c r="J314"/>
  <c r="G314"/>
  <c r="I314"/>
  <c r="I103" i="13"/>
  <c r="BP103"/>
  <c r="BM103"/>
  <c r="BK122"/>
  <c r="BB103" l="1"/>
  <c r="AU103"/>
  <c r="AX103" s="1"/>
  <c r="R103"/>
  <c r="AA104" s="1"/>
  <c r="L103"/>
  <c r="BO103"/>
  <c r="H103"/>
  <c r="BL103"/>
  <c r="P103"/>
  <c r="L314" i="7"/>
  <c r="G214" i="12" s="1"/>
  <c r="BK123" i="13"/>
  <c r="BI123"/>
  <c r="H214" i="12" l="1"/>
  <c r="I214" s="1"/>
  <c r="BA103" i="13"/>
  <c r="BD103" s="1"/>
  <c r="AK104"/>
  <c r="AT104" s="1"/>
  <c r="O103"/>
  <c r="Q103"/>
  <c r="Z104" s="1"/>
  <c r="F314" i="7" s="1"/>
  <c r="BR103" i="13"/>
  <c r="BS104" s="1"/>
  <c r="K103"/>
  <c r="BJ123"/>
  <c r="CB104" l="1"/>
  <c r="CC104"/>
  <c r="BY104"/>
  <c r="CA104"/>
  <c r="BX104"/>
  <c r="BZ104"/>
  <c r="BV104"/>
  <c r="BW104"/>
  <c r="BU104"/>
  <c r="J215" i="12"/>
  <c r="AW104" i="13"/>
  <c r="AZ104" s="1"/>
  <c r="AJ104"/>
  <c r="AS104" s="1"/>
  <c r="BH104"/>
  <c r="N103"/>
  <c r="BQ104"/>
  <c r="J104"/>
  <c r="BN104"/>
  <c r="BC104" l="1"/>
  <c r="AV104"/>
  <c r="AY104" s="1"/>
  <c r="AI104"/>
  <c r="AR104" s="1"/>
  <c r="BP104"/>
  <c r="I104"/>
  <c r="BM104"/>
  <c r="S104"/>
  <c r="AB105" s="1"/>
  <c r="M104"/>
  <c r="G315" i="7"/>
  <c r="I315"/>
  <c r="J315"/>
  <c r="H315"/>
  <c r="K315"/>
  <c r="BJ124" i="13"/>
  <c r="BK124"/>
  <c r="BI124"/>
  <c r="BB104" l="1"/>
  <c r="AU104"/>
  <c r="AX104" s="1"/>
  <c r="P104"/>
  <c r="L104"/>
  <c r="R104"/>
  <c r="AA105" s="1"/>
  <c r="H104"/>
  <c r="BO104"/>
  <c r="BL104"/>
  <c r="L315" i="7"/>
  <c r="G215" i="12" s="1"/>
  <c r="BA104" i="13" l="1"/>
  <c r="BD104" s="1"/>
  <c r="H215" i="12"/>
  <c r="I215" s="1"/>
  <c r="AK105" i="13"/>
  <c r="AT105" s="1"/>
  <c r="K104"/>
  <c r="Q104"/>
  <c r="Z105" s="1"/>
  <c r="F315" i="7" s="1"/>
  <c r="BR104" i="13"/>
  <c r="BS105" s="1"/>
  <c r="O104"/>
  <c r="BJ125"/>
  <c r="BI125"/>
  <c r="CC105" l="1"/>
  <c r="CA105"/>
  <c r="BZ105"/>
  <c r="CB105"/>
  <c r="BX105"/>
  <c r="BY105"/>
  <c r="BW105"/>
  <c r="BU105"/>
  <c r="BV105"/>
  <c r="J216" i="12"/>
  <c r="AW105" i="13"/>
  <c r="AZ105" s="1"/>
  <c r="AJ105"/>
  <c r="AS105" s="1"/>
  <c r="N104"/>
  <c r="BH105"/>
  <c r="BQ105"/>
  <c r="J105"/>
  <c r="BN105"/>
  <c r="BK125"/>
  <c r="BC105" l="1"/>
  <c r="AV105"/>
  <c r="AY105" s="1"/>
  <c r="AI105"/>
  <c r="AR105" s="1"/>
  <c r="I316" i="7"/>
  <c r="K316"/>
  <c r="G316"/>
  <c r="H316"/>
  <c r="J316"/>
  <c r="S105" i="13"/>
  <c r="AB106" s="1"/>
  <c r="M105"/>
  <c r="BP105"/>
  <c r="I105"/>
  <c r="BM105"/>
  <c r="BB105" l="1"/>
  <c r="AU105"/>
  <c r="AX105" s="1"/>
  <c r="L105"/>
  <c r="R105"/>
  <c r="AA106" s="1"/>
  <c r="H105"/>
  <c r="BO105"/>
  <c r="BL105"/>
  <c r="P105"/>
  <c r="L316" i="7"/>
  <c r="G216" i="12" s="1"/>
  <c r="BK126" i="13"/>
  <c r="BJ126"/>
  <c r="BI126"/>
  <c r="H216" i="12" l="1"/>
  <c r="I216" s="1"/>
  <c r="BA105" i="13"/>
  <c r="BD105" s="1"/>
  <c r="AK106"/>
  <c r="AT106" s="1"/>
  <c r="O105"/>
  <c r="Q105"/>
  <c r="Z106" s="1"/>
  <c r="F316" i="7" s="1"/>
  <c r="K105" i="13"/>
  <c r="BR105"/>
  <c r="BS106" s="1"/>
  <c r="CA106" l="1"/>
  <c r="CB106"/>
  <c r="BZ106"/>
  <c r="BX106"/>
  <c r="BY106"/>
  <c r="CC106"/>
  <c r="BU106"/>
  <c r="BV106"/>
  <c r="BW106"/>
  <c r="J217" i="12"/>
  <c r="AW106" i="13"/>
  <c r="AZ106" s="1"/>
  <c r="AJ106"/>
  <c r="AS106" s="1"/>
  <c r="BQ106"/>
  <c r="J106"/>
  <c r="BN106"/>
  <c r="BH106"/>
  <c r="N105"/>
  <c r="BK127"/>
  <c r="BC106" l="1"/>
  <c r="AV106"/>
  <c r="AY106" s="1"/>
  <c r="AI106"/>
  <c r="AR106" s="1"/>
  <c r="I106"/>
  <c r="BP106"/>
  <c r="BM106"/>
  <c r="S106"/>
  <c r="AB107" s="1"/>
  <c r="M106"/>
  <c r="I317" i="7"/>
  <c r="G317"/>
  <c r="H317"/>
  <c r="K317"/>
  <c r="J317"/>
  <c r="BJ127" i="13"/>
  <c r="BI127"/>
  <c r="BB106" l="1"/>
  <c r="AU106"/>
  <c r="AX106" s="1"/>
  <c r="R106"/>
  <c r="AA107" s="1"/>
  <c r="L106"/>
  <c r="P106"/>
  <c r="L317" i="7"/>
  <c r="G217" i="12" s="1"/>
  <c r="BO106" i="13"/>
  <c r="H106"/>
  <c r="BL106"/>
  <c r="BA106" l="1"/>
  <c r="BD106" s="1"/>
  <c r="H217" i="12"/>
  <c r="I217" s="1"/>
  <c r="AK107" i="13"/>
  <c r="AT107" s="1"/>
  <c r="O106"/>
  <c r="K106"/>
  <c r="Q106"/>
  <c r="Z107" s="1"/>
  <c r="F317" i="7" s="1"/>
  <c r="BR106" i="13"/>
  <c r="BS107" s="1"/>
  <c r="BI128"/>
  <c r="BJ128"/>
  <c r="BK128"/>
  <c r="CA107" l="1"/>
  <c r="CB107"/>
  <c r="CC107"/>
  <c r="BX107"/>
  <c r="BZ107"/>
  <c r="BY107"/>
  <c r="BU107"/>
  <c r="BV107"/>
  <c r="BW107"/>
  <c r="J218" i="12"/>
  <c r="AW107" i="13"/>
  <c r="AZ107" s="1"/>
  <c r="AJ107"/>
  <c r="AS107" s="1"/>
  <c r="BH107"/>
  <c r="BQ107"/>
  <c r="J107"/>
  <c r="BN107"/>
  <c r="N106"/>
  <c r="BC107" l="1"/>
  <c r="AV107"/>
  <c r="AY107" s="1"/>
  <c r="AI107"/>
  <c r="AR107" s="1"/>
  <c r="I318" i="7"/>
  <c r="K318"/>
  <c r="G318"/>
  <c r="H318"/>
  <c r="J318"/>
  <c r="BP107" i="13"/>
  <c r="I107"/>
  <c r="BM107"/>
  <c r="M107"/>
  <c r="S107"/>
  <c r="AB108" s="1"/>
  <c r="BB107" l="1"/>
  <c r="AU107"/>
  <c r="AX107" s="1"/>
  <c r="BO107"/>
  <c r="H107"/>
  <c r="BL107"/>
  <c r="L107"/>
  <c r="R107"/>
  <c r="AA108" s="1"/>
  <c r="P107"/>
  <c r="L318" i="7"/>
  <c r="G218" i="12" s="1"/>
  <c r="BI129" i="13"/>
  <c r="BJ129"/>
  <c r="BK129"/>
  <c r="H218" i="12" l="1"/>
  <c r="I218" s="1"/>
  <c r="BA107" i="13"/>
  <c r="BD107" s="1"/>
  <c r="AK108"/>
  <c r="AT108" s="1"/>
  <c r="O107"/>
  <c r="BR107"/>
  <c r="BS108" s="1"/>
  <c r="K107"/>
  <c r="Q107"/>
  <c r="Z108" s="1"/>
  <c r="F318" i="7" s="1"/>
  <c r="CB108" i="13" l="1"/>
  <c r="CC108"/>
  <c r="BY108"/>
  <c r="CA108"/>
  <c r="BZ108"/>
  <c r="BX108"/>
  <c r="BV108"/>
  <c r="BW108"/>
  <c r="BU108"/>
  <c r="J219" i="12"/>
  <c r="AW108" i="13"/>
  <c r="AZ108" s="1"/>
  <c r="AJ108"/>
  <c r="AS108" s="1"/>
  <c r="BQ108"/>
  <c r="J108"/>
  <c r="BN108"/>
  <c r="BH108"/>
  <c r="N107"/>
  <c r="BI130"/>
  <c r="BJ130"/>
  <c r="BC108" l="1"/>
  <c r="AV108"/>
  <c r="AY108" s="1"/>
  <c r="AI108"/>
  <c r="AR108" s="1"/>
  <c r="S108"/>
  <c r="AB109" s="1"/>
  <c r="M108"/>
  <c r="BP108"/>
  <c r="I108"/>
  <c r="BM108"/>
  <c r="K319" i="7"/>
  <c r="I319"/>
  <c r="G319"/>
  <c r="H319"/>
  <c r="J319"/>
  <c r="BK130" i="13"/>
  <c r="BB108" l="1"/>
  <c r="AU108"/>
  <c r="AX108" s="1"/>
  <c r="H108"/>
  <c r="BO108"/>
  <c r="BL108"/>
  <c r="L319" i="7"/>
  <c r="G219" i="12" s="1"/>
  <c r="R108" i="13"/>
  <c r="AA109" s="1"/>
  <c r="L108"/>
  <c r="P108"/>
  <c r="BA108" l="1"/>
  <c r="BD108" s="1"/>
  <c r="H219" i="12"/>
  <c r="I219" s="1"/>
  <c r="AK109" i="13"/>
  <c r="AT109" s="1"/>
  <c r="Q108"/>
  <c r="Z109" s="1"/>
  <c r="F319" i="7" s="1"/>
  <c r="K108" i="13"/>
  <c r="BR108"/>
  <c r="BS109" s="1"/>
  <c r="O108"/>
  <c r="BK131"/>
  <c r="BI131"/>
  <c r="BJ131"/>
  <c r="CC109" l="1"/>
  <c r="BZ109"/>
  <c r="CA109"/>
  <c r="CB109"/>
  <c r="BY109"/>
  <c r="BX109"/>
  <c r="BW109"/>
  <c r="BU109"/>
  <c r="BV109"/>
  <c r="J220" i="12"/>
  <c r="AW109" i="13"/>
  <c r="AZ109" s="1"/>
  <c r="AJ109"/>
  <c r="AS109" s="1"/>
  <c r="BH109"/>
  <c r="BQ109"/>
  <c r="J109"/>
  <c r="BN109"/>
  <c r="N108"/>
  <c r="BC109" l="1"/>
  <c r="AV109"/>
  <c r="AY109" s="1"/>
  <c r="AI109"/>
  <c r="AR109" s="1"/>
  <c r="S109"/>
  <c r="AB110" s="1"/>
  <c r="M109"/>
  <c r="J320" i="7"/>
  <c r="K320"/>
  <c r="G320"/>
  <c r="I320"/>
  <c r="H320"/>
  <c r="BP109" i="13"/>
  <c r="I109"/>
  <c r="BM109"/>
  <c r="BB109" l="1"/>
  <c r="AU109"/>
  <c r="AX109" s="1"/>
  <c r="BO109"/>
  <c r="H109"/>
  <c r="BL109"/>
  <c r="L109"/>
  <c r="R109"/>
  <c r="AA110" s="1"/>
  <c r="L320" i="7"/>
  <c r="G220" i="12" s="1"/>
  <c r="P109" i="13"/>
  <c r="BI132"/>
  <c r="BK132"/>
  <c r="BJ132"/>
  <c r="H220" i="12" l="1"/>
  <c r="I220" s="1"/>
  <c r="BA109" i="13"/>
  <c r="BD109" s="1"/>
  <c r="AK110"/>
  <c r="AT110" s="1"/>
  <c r="O109"/>
  <c r="K109"/>
  <c r="Q109"/>
  <c r="Z110" s="1"/>
  <c r="F320" i="7" s="1"/>
  <c r="BR109" i="13"/>
  <c r="BS110" s="1"/>
  <c r="CA110" l="1"/>
  <c r="CB110"/>
  <c r="CC110"/>
  <c r="BY110"/>
  <c r="BX110"/>
  <c r="BZ110"/>
  <c r="BU110"/>
  <c r="BV110"/>
  <c r="BW110"/>
  <c r="J221" i="12"/>
  <c r="AW110" i="13"/>
  <c r="AZ110" s="1"/>
  <c r="AJ110"/>
  <c r="AS110" s="1"/>
  <c r="BH110"/>
  <c r="BQ110"/>
  <c r="J110"/>
  <c r="BN110"/>
  <c r="N109"/>
  <c r="BJ133"/>
  <c r="BC110" l="1"/>
  <c r="AV110"/>
  <c r="AY110" s="1"/>
  <c r="AI110"/>
  <c r="AR110" s="1"/>
  <c r="BP110"/>
  <c r="I110"/>
  <c r="BM110"/>
  <c r="S110"/>
  <c r="AB111" s="1"/>
  <c r="M110"/>
  <c r="K321" i="7"/>
  <c r="J321"/>
  <c r="G321"/>
  <c r="H321"/>
  <c r="I321"/>
  <c r="BK133" i="13"/>
  <c r="BI133"/>
  <c r="BB110" l="1"/>
  <c r="AU110"/>
  <c r="AX110" s="1"/>
  <c r="H110"/>
  <c r="BO110"/>
  <c r="BL110"/>
  <c r="P110"/>
  <c r="L321" i="7"/>
  <c r="G221" i="12" s="1"/>
  <c r="R110" i="13"/>
  <c r="AA111" s="1"/>
  <c r="L110"/>
  <c r="BA110" l="1"/>
  <c r="BD110" s="1"/>
  <c r="H221" i="12"/>
  <c r="I221" s="1"/>
  <c r="AK111" i="13"/>
  <c r="AT111" s="1"/>
  <c r="Q110"/>
  <c r="Z111" s="1"/>
  <c r="F321" i="7" s="1"/>
  <c r="K110" i="13"/>
  <c r="BR110"/>
  <c r="BS111" s="1"/>
  <c r="O110"/>
  <c r="BK134"/>
  <c r="BJ134"/>
  <c r="CA111" l="1"/>
  <c r="CB111"/>
  <c r="BX111"/>
  <c r="CC111"/>
  <c r="BY111"/>
  <c r="BZ111"/>
  <c r="BU111"/>
  <c r="BV111"/>
  <c r="BW111"/>
  <c r="J222" i="12"/>
  <c r="AW111" i="13"/>
  <c r="AZ111" s="1"/>
  <c r="AJ111"/>
  <c r="AS111" s="1"/>
  <c r="BH111"/>
  <c r="J111"/>
  <c r="BQ111"/>
  <c r="BN111"/>
  <c r="N110"/>
  <c r="BI134"/>
  <c r="BC111" l="1"/>
  <c r="AV111"/>
  <c r="AY111" s="1"/>
  <c r="AI111"/>
  <c r="AR111" s="1"/>
  <c r="K322" i="7"/>
  <c r="I322"/>
  <c r="J322"/>
  <c r="H322"/>
  <c r="G322"/>
  <c r="S111" i="13"/>
  <c r="AB112" s="1"/>
  <c r="M111"/>
  <c r="BP111"/>
  <c r="I111"/>
  <c r="BM111"/>
  <c r="BB111" l="1"/>
  <c r="AU111"/>
  <c r="AX111" s="1"/>
  <c r="P111"/>
  <c r="L111"/>
  <c r="R111"/>
  <c r="AA112" s="1"/>
  <c r="L322" i="7"/>
  <c r="G222" i="12" s="1"/>
  <c r="BO111" i="13"/>
  <c r="H111"/>
  <c r="BL111"/>
  <c r="BI135"/>
  <c r="BJ135"/>
  <c r="BK135"/>
  <c r="H222" i="12" l="1"/>
  <c r="I222" s="1"/>
  <c r="BA111" i="13"/>
  <c r="BD111" s="1"/>
  <c r="AK112"/>
  <c r="AT112" s="1"/>
  <c r="O111"/>
  <c r="BR111"/>
  <c r="BS112" s="1"/>
  <c r="Q111"/>
  <c r="Z112" s="1"/>
  <c r="F322" i="7" s="1"/>
  <c r="K111" i="13"/>
  <c r="CB112" l="1"/>
  <c r="CC112"/>
  <c r="BY112"/>
  <c r="BX112"/>
  <c r="CA112"/>
  <c r="BZ112"/>
  <c r="BV112"/>
  <c r="BW112"/>
  <c r="BU112"/>
  <c r="J223" i="12"/>
  <c r="AW112" i="13"/>
  <c r="AZ112" s="1"/>
  <c r="AJ112"/>
  <c r="AS112" s="1"/>
  <c r="N111"/>
  <c r="BH112"/>
  <c r="BQ112"/>
  <c r="J112"/>
  <c r="BN112"/>
  <c r="BC112" l="1"/>
  <c r="AV112"/>
  <c r="AY112" s="1"/>
  <c r="AI112"/>
  <c r="AR112" s="1"/>
  <c r="S112"/>
  <c r="AB113" s="1"/>
  <c r="M112"/>
  <c r="H323" i="7"/>
  <c r="J323"/>
  <c r="I323"/>
  <c r="K323"/>
  <c r="G323"/>
  <c r="BP112" i="13"/>
  <c r="I112"/>
  <c r="BM112"/>
  <c r="BK136"/>
  <c r="BI136"/>
  <c r="BJ136"/>
  <c r="BB112" l="1"/>
  <c r="AU112"/>
  <c r="AX112" s="1"/>
  <c r="P112"/>
  <c r="BO112"/>
  <c r="H112"/>
  <c r="BL112"/>
  <c r="L112"/>
  <c r="R112"/>
  <c r="AA113" s="1"/>
  <c r="L323" i="7"/>
  <c r="G223" i="12" s="1"/>
  <c r="BA112" i="13" l="1"/>
  <c r="BD112" s="1"/>
  <c r="H223" i="12"/>
  <c r="I223" s="1"/>
  <c r="AK113" i="13"/>
  <c r="AT113" s="1"/>
  <c r="O112"/>
  <c r="BR112"/>
  <c r="BS113" s="1"/>
  <c r="Q112"/>
  <c r="Z113" s="1"/>
  <c r="F323" i="7" s="1"/>
  <c r="K112" i="13"/>
  <c r="BK137"/>
  <c r="BJ137"/>
  <c r="CC113" l="1"/>
  <c r="CA113"/>
  <c r="BZ113"/>
  <c r="CB113"/>
  <c r="BX113"/>
  <c r="BY113"/>
  <c r="BW113"/>
  <c r="BU113"/>
  <c r="BV113"/>
  <c r="J224" i="12"/>
  <c r="AW113" i="13"/>
  <c r="AZ113" s="1"/>
  <c r="AJ113"/>
  <c r="AS113" s="1"/>
  <c r="N112"/>
  <c r="BH113"/>
  <c r="BQ113"/>
  <c r="J113"/>
  <c r="BN113"/>
  <c r="BI137"/>
  <c r="BC113" l="1"/>
  <c r="AV113"/>
  <c r="AY113" s="1"/>
  <c r="AI113"/>
  <c r="AR113" s="1"/>
  <c r="G324" i="7"/>
  <c r="H324"/>
  <c r="K324"/>
  <c r="J324"/>
  <c r="I324"/>
  <c r="M113" i="13"/>
  <c r="S113"/>
  <c r="AB114" s="1"/>
  <c r="I113"/>
  <c r="BP113"/>
  <c r="BM113"/>
  <c r="BB113" l="1"/>
  <c r="AU113"/>
  <c r="AX113" s="1"/>
  <c r="R113"/>
  <c r="AA114" s="1"/>
  <c r="L113"/>
  <c r="P113"/>
  <c r="L324" i="7"/>
  <c r="G224" i="12" s="1"/>
  <c r="H113" i="13"/>
  <c r="BO113"/>
  <c r="BL113"/>
  <c r="BI138"/>
  <c r="BJ138"/>
  <c r="BK138"/>
  <c r="H224" i="12" l="1"/>
  <c r="I224" s="1"/>
  <c r="BA113" i="13"/>
  <c r="BD113" s="1"/>
  <c r="AK114"/>
  <c r="AT114" s="1"/>
  <c r="BR113"/>
  <c r="BS114" s="1"/>
  <c r="Q113"/>
  <c r="Z114" s="1"/>
  <c r="F324" i="7" s="1"/>
  <c r="K113" i="13"/>
  <c r="O113"/>
  <c r="CA114" l="1"/>
  <c r="CB114"/>
  <c r="CC114"/>
  <c r="BX114"/>
  <c r="BZ114"/>
  <c r="BY114"/>
  <c r="BU114"/>
  <c r="BV114"/>
  <c r="BW114"/>
  <c r="J225" i="12"/>
  <c r="AW114" i="13"/>
  <c r="AZ114" s="1"/>
  <c r="AJ114"/>
  <c r="AS114" s="1"/>
  <c r="BH114"/>
  <c r="N113"/>
  <c r="BQ114"/>
  <c r="J114"/>
  <c r="BN114"/>
  <c r="BJ139"/>
  <c r="BK139"/>
  <c r="BC114" l="1"/>
  <c r="AV114"/>
  <c r="AY114" s="1"/>
  <c r="AI114"/>
  <c r="AR114" s="1"/>
  <c r="BP114"/>
  <c r="I114"/>
  <c r="BM114"/>
  <c r="M114"/>
  <c r="S114"/>
  <c r="AB115" s="1"/>
  <c r="I325" i="7"/>
  <c r="K325"/>
  <c r="H325"/>
  <c r="J325"/>
  <c r="G325"/>
  <c r="BI139" i="13"/>
  <c r="BB114" l="1"/>
  <c r="AU114"/>
  <c r="AX114" s="1"/>
  <c r="L325" i="7"/>
  <c r="G225" i="12" s="1"/>
  <c r="H114" i="13"/>
  <c r="BO114"/>
  <c r="BL114"/>
  <c r="P114"/>
  <c r="L114"/>
  <c r="R114"/>
  <c r="AA115" s="1"/>
  <c r="BI140"/>
  <c r="BA114" l="1"/>
  <c r="BD114" s="1"/>
  <c r="H225" i="12"/>
  <c r="I225" s="1"/>
  <c r="AK115" i="13"/>
  <c r="AT115" s="1"/>
  <c r="O114"/>
  <c r="K114"/>
  <c r="BR114"/>
  <c r="BS115" s="1"/>
  <c r="Q114"/>
  <c r="Z115" s="1"/>
  <c r="F325" i="7" s="1"/>
  <c r="BK140" i="13"/>
  <c r="BJ140"/>
  <c r="CA115" l="1"/>
  <c r="CB115"/>
  <c r="CC115"/>
  <c r="BX115"/>
  <c r="BZ115"/>
  <c r="BY115"/>
  <c r="BU115"/>
  <c r="BV115"/>
  <c r="BW115"/>
  <c r="J226" i="12"/>
  <c r="AW115" i="13"/>
  <c r="AZ115" s="1"/>
  <c r="AJ115"/>
  <c r="AS115" s="1"/>
  <c r="BQ115"/>
  <c r="J115"/>
  <c r="BN115"/>
  <c r="BH115"/>
  <c r="N114"/>
  <c r="BC115" l="1"/>
  <c r="AV115"/>
  <c r="AY115" s="1"/>
  <c r="AI115"/>
  <c r="AR115" s="1"/>
  <c r="I326" i="7"/>
  <c r="H326"/>
  <c r="J326"/>
  <c r="G326"/>
  <c r="K326"/>
  <c r="M115" i="13"/>
  <c r="S115"/>
  <c r="AB116" s="1"/>
  <c r="BP115"/>
  <c r="I115"/>
  <c r="BM115"/>
  <c r="BJ141"/>
  <c r="BB115" l="1"/>
  <c r="AU115"/>
  <c r="AX115" s="1"/>
  <c r="P115"/>
  <c r="BO115"/>
  <c r="H115"/>
  <c r="BL115"/>
  <c r="L115"/>
  <c r="R115"/>
  <c r="AA116" s="1"/>
  <c r="L326" i="7"/>
  <c r="G226" i="12" s="1"/>
  <c r="BI141" i="13"/>
  <c r="BK141"/>
  <c r="BA115" l="1"/>
  <c r="BD115" s="1"/>
  <c r="H226" i="12"/>
  <c r="I226" s="1"/>
  <c r="AK116" i="13"/>
  <c r="AT116" s="1"/>
  <c r="O115"/>
  <c r="Q115"/>
  <c r="Z116" s="1"/>
  <c r="F326" i="7" s="1"/>
  <c r="K115" i="13"/>
  <c r="BR115"/>
  <c r="BS116" s="1"/>
  <c r="CB116" l="1"/>
  <c r="CC116"/>
  <c r="BY116"/>
  <c r="CA116"/>
  <c r="BZ116"/>
  <c r="BX116"/>
  <c r="BV116"/>
  <c r="BW116"/>
  <c r="BU116"/>
  <c r="J227" i="12"/>
  <c r="AW116" i="13"/>
  <c r="AZ116" s="1"/>
  <c r="AJ116"/>
  <c r="AS116" s="1"/>
  <c r="BQ116"/>
  <c r="J116"/>
  <c r="BN116"/>
  <c r="BH116"/>
  <c r="N115"/>
  <c r="BI142"/>
  <c r="BJ142"/>
  <c r="BK142"/>
  <c r="BC116" l="1"/>
  <c r="AV116"/>
  <c r="AY116" s="1"/>
  <c r="AI116"/>
  <c r="AR116" s="1"/>
  <c r="S116"/>
  <c r="AB117" s="1"/>
  <c r="M116"/>
  <c r="BP116"/>
  <c r="I116"/>
  <c r="BM116"/>
  <c r="J327" i="7"/>
  <c r="G327"/>
  <c r="H327"/>
  <c r="I327"/>
  <c r="K327"/>
  <c r="BB116" i="13" l="1"/>
  <c r="AU116"/>
  <c r="AX116" s="1"/>
  <c r="P116"/>
  <c r="L327" i="7"/>
  <c r="G227" i="12" s="1"/>
  <c r="R116" i="13"/>
  <c r="AA117" s="1"/>
  <c r="L116"/>
  <c r="BO116"/>
  <c r="H116"/>
  <c r="BL116"/>
  <c r="BK143"/>
  <c r="BA116" l="1"/>
  <c r="BD116" s="1"/>
  <c r="H227" i="12"/>
  <c r="I227" s="1"/>
  <c r="AK117" i="13"/>
  <c r="AT117" s="1"/>
  <c r="Q116"/>
  <c r="Z117" s="1"/>
  <c r="F327" i="7" s="1"/>
  <c r="K116" i="13"/>
  <c r="BR116"/>
  <c r="BS117" s="1"/>
  <c r="O116"/>
  <c r="BJ143"/>
  <c r="BI143"/>
  <c r="CC117" l="1"/>
  <c r="BZ117"/>
  <c r="CA117"/>
  <c r="BY117"/>
  <c r="CB117"/>
  <c r="BX117"/>
  <c r="BW117"/>
  <c r="BU117"/>
  <c r="BV117"/>
  <c r="J228" i="12"/>
  <c r="AW117" i="13"/>
  <c r="AZ117" s="1"/>
  <c r="AJ117"/>
  <c r="AS117" s="1"/>
  <c r="BQ117"/>
  <c r="J117"/>
  <c r="BN117"/>
  <c r="N116"/>
  <c r="BH117"/>
  <c r="BC117" l="1"/>
  <c r="AV117"/>
  <c r="AY117" s="1"/>
  <c r="AI117"/>
  <c r="AR117" s="1"/>
  <c r="I117"/>
  <c r="BP117"/>
  <c r="BM117"/>
  <c r="S117"/>
  <c r="AB118" s="1"/>
  <c r="M117"/>
  <c r="H328" i="7"/>
  <c r="J328"/>
  <c r="G328"/>
  <c r="I328"/>
  <c r="K328"/>
  <c r="BK144" i="13"/>
  <c r="BB117" l="1"/>
  <c r="AU117"/>
  <c r="AX117" s="1"/>
  <c r="P117"/>
  <c r="L117"/>
  <c r="R117"/>
  <c r="AA118" s="1"/>
  <c r="L328" i="7"/>
  <c r="G228" i="12" s="1"/>
  <c r="BO117" i="13"/>
  <c r="H117"/>
  <c r="BL117"/>
  <c r="BI144"/>
  <c r="BJ144"/>
  <c r="H228" i="12" l="1"/>
  <c r="I228" s="1"/>
  <c r="BA117" i="13"/>
  <c r="BD117" s="1"/>
  <c r="AK118"/>
  <c r="AT118" s="1"/>
  <c r="O117"/>
  <c r="K117"/>
  <c r="Q117"/>
  <c r="Z118" s="1"/>
  <c r="F328" i="7" s="1"/>
  <c r="BR117" i="13"/>
  <c r="BS118" s="1"/>
  <c r="CA118" l="1"/>
  <c r="CB118"/>
  <c r="CC118"/>
  <c r="BY118"/>
  <c r="BZ118"/>
  <c r="BX118"/>
  <c r="BU118"/>
  <c r="BV118"/>
  <c r="BW118"/>
  <c r="J229" i="12"/>
  <c r="AW118" i="13"/>
  <c r="AZ118" s="1"/>
  <c r="AJ118"/>
  <c r="AS118" s="1"/>
  <c r="N117"/>
  <c r="BH118"/>
  <c r="J118"/>
  <c r="BQ118"/>
  <c r="BN118"/>
  <c r="BI145"/>
  <c r="BK145"/>
  <c r="BC118" l="1"/>
  <c r="AV118"/>
  <c r="AY118" s="1"/>
  <c r="AI118"/>
  <c r="AR118" s="1"/>
  <c r="BP118"/>
  <c r="I118"/>
  <c r="BM118"/>
  <c r="J329" i="7"/>
  <c r="G329"/>
  <c r="K329"/>
  <c r="H329"/>
  <c r="I329"/>
  <c r="S118" i="13"/>
  <c r="AB119" s="1"/>
  <c r="M118"/>
  <c r="BJ145"/>
  <c r="BB118" l="1"/>
  <c r="AU118"/>
  <c r="AX118" s="1"/>
  <c r="L329" i="7"/>
  <c r="G229" i="12" s="1"/>
  <c r="H118" i="13"/>
  <c r="BR118" s="1"/>
  <c r="BS119" s="1"/>
  <c r="BO118"/>
  <c r="BL118"/>
  <c r="P118"/>
  <c r="R118"/>
  <c r="AA119" s="1"/>
  <c r="L118"/>
  <c r="BI146"/>
  <c r="BA118" l="1"/>
  <c r="BD118" s="1"/>
  <c r="H229" i="12"/>
  <c r="I229" s="1"/>
  <c r="AK119" i="13"/>
  <c r="AT119" s="1"/>
  <c r="O118"/>
  <c r="K118"/>
  <c r="Q118"/>
  <c r="Z119" s="1"/>
  <c r="F329" i="7" s="1"/>
  <c r="BK146" i="13"/>
  <c r="BJ146"/>
  <c r="CA119" l="1"/>
  <c r="CB119"/>
  <c r="BX119"/>
  <c r="CC119"/>
  <c r="BY119"/>
  <c r="BZ119"/>
  <c r="BU119"/>
  <c r="BV119"/>
  <c r="BW119"/>
  <c r="J230" i="12"/>
  <c r="AW119" i="13"/>
  <c r="AZ119" s="1"/>
  <c r="AJ119"/>
  <c r="AS119" s="1"/>
  <c r="BQ119"/>
  <c r="J119"/>
  <c r="BN119"/>
  <c r="BH119"/>
  <c r="N118"/>
  <c r="BC119" l="1"/>
  <c r="AV119"/>
  <c r="AY119" s="1"/>
  <c r="AI119"/>
  <c r="AR119" s="1"/>
  <c r="BP119"/>
  <c r="I119"/>
  <c r="BM119"/>
  <c r="G330" i="7"/>
  <c r="H330"/>
  <c r="J330"/>
  <c r="I330"/>
  <c r="K330"/>
  <c r="M119" i="13"/>
  <c r="S119"/>
  <c r="AB120" s="1"/>
  <c r="BI147"/>
  <c r="BB119" l="1"/>
  <c r="AU119"/>
  <c r="AX119" s="1"/>
  <c r="L330" i="7"/>
  <c r="G230" i="12" s="1"/>
  <c r="R119" i="13"/>
  <c r="AA120" s="1"/>
  <c r="L119"/>
  <c r="P119"/>
  <c r="BO119"/>
  <c r="H119"/>
  <c r="BL119"/>
  <c r="BJ147"/>
  <c r="BK147"/>
  <c r="BA119" l="1"/>
  <c r="BD119" s="1"/>
  <c r="H230" i="12"/>
  <c r="I230" s="1"/>
  <c r="AK120" i="13"/>
  <c r="AT120" s="1"/>
  <c r="K119"/>
  <c r="BR119"/>
  <c r="BS120" s="1"/>
  <c r="Q119"/>
  <c r="Z120" s="1"/>
  <c r="F330" i="7" s="1"/>
  <c r="O119" i="13"/>
  <c r="CB120" l="1"/>
  <c r="CC120"/>
  <c r="BY120"/>
  <c r="CA120"/>
  <c r="BX120"/>
  <c r="BZ120"/>
  <c r="BV120"/>
  <c r="BW120"/>
  <c r="BU120"/>
  <c r="J231" i="12"/>
  <c r="AW120" i="13"/>
  <c r="AZ120" s="1"/>
  <c r="AJ120"/>
  <c r="AS120" s="1"/>
  <c r="BH120"/>
  <c r="N119"/>
  <c r="J120"/>
  <c r="BQ120"/>
  <c r="BN120"/>
  <c r="BJ148"/>
  <c r="BK148"/>
  <c r="BI148"/>
  <c r="BC120" l="1"/>
  <c r="AV120"/>
  <c r="AY120" s="1"/>
  <c r="AI120"/>
  <c r="AR120" s="1"/>
  <c r="J331" i="7"/>
  <c r="K331"/>
  <c r="I331"/>
  <c r="H331"/>
  <c r="G331"/>
  <c r="BP120" i="13"/>
  <c r="I120"/>
  <c r="BM120"/>
  <c r="M120"/>
  <c r="S120"/>
  <c r="AB121" s="1"/>
  <c r="BB120" l="1"/>
  <c r="AU120"/>
  <c r="AX120" s="1"/>
  <c r="L120"/>
  <c r="R120"/>
  <c r="AA121" s="1"/>
  <c r="BO120"/>
  <c r="H120"/>
  <c r="BL120"/>
  <c r="L331" i="7"/>
  <c r="G231" i="12" s="1"/>
  <c r="P120" i="13"/>
  <c r="BA120" l="1"/>
  <c r="BD120" s="1"/>
  <c r="H231" i="12"/>
  <c r="I231" s="1"/>
  <c r="AK121" i="13"/>
  <c r="AT121" s="1"/>
  <c r="BR120"/>
  <c r="BS121" s="1"/>
  <c r="K120"/>
  <c r="Q120"/>
  <c r="Z121" s="1"/>
  <c r="F331" i="7" s="1"/>
  <c r="O120" i="13"/>
  <c r="BK149"/>
  <c r="BI149"/>
  <c r="BJ149"/>
  <c r="CC121" l="1"/>
  <c r="CA121"/>
  <c r="BZ121"/>
  <c r="CB121"/>
  <c r="BX121"/>
  <c r="BY121"/>
  <c r="BW121"/>
  <c r="BU121"/>
  <c r="BV121"/>
  <c r="J232" i="12"/>
  <c r="AW121" i="13"/>
  <c r="AZ121" s="1"/>
  <c r="AJ121"/>
  <c r="AS121" s="1"/>
  <c r="J121"/>
  <c r="BQ121"/>
  <c r="BN121"/>
  <c r="N120"/>
  <c r="BH121"/>
  <c r="BC121" l="1"/>
  <c r="AV121"/>
  <c r="AY121" s="1"/>
  <c r="AI121"/>
  <c r="AR121" s="1"/>
  <c r="S121"/>
  <c r="AB122" s="1"/>
  <c r="M121"/>
  <c r="H332" i="7"/>
  <c r="K332"/>
  <c r="J332"/>
  <c r="G332"/>
  <c r="I332"/>
  <c r="BP121" i="13"/>
  <c r="I121"/>
  <c r="BM121"/>
  <c r="BK150"/>
  <c r="BB121" l="1"/>
  <c r="AU121"/>
  <c r="AX121" s="1"/>
  <c r="L121"/>
  <c r="R121"/>
  <c r="AA122" s="1"/>
  <c r="P121"/>
  <c r="L332" i="7"/>
  <c r="G232" i="12" s="1"/>
  <c r="BL121" i="13"/>
  <c r="H121"/>
  <c r="BO121"/>
  <c r="BJ150"/>
  <c r="BI150"/>
  <c r="H232" i="12" l="1"/>
  <c r="I232" s="1"/>
  <c r="BA121" i="13"/>
  <c r="BD121" s="1"/>
  <c r="AK122"/>
  <c r="AT122" s="1"/>
  <c r="K121"/>
  <c r="Q121"/>
  <c r="Z122" s="1"/>
  <c r="F332" i="7" s="1"/>
  <c r="BR121" i="13"/>
  <c r="BS122" s="1"/>
  <c r="O121"/>
  <c r="CA122" l="1"/>
  <c r="CB122"/>
  <c r="BZ122"/>
  <c r="BX122"/>
  <c r="CC122"/>
  <c r="BY122"/>
  <c r="BU122"/>
  <c r="BV122"/>
  <c r="BW122"/>
  <c r="J233" i="12"/>
  <c r="AW122" i="13"/>
  <c r="AZ122" s="1"/>
  <c r="AJ122"/>
  <c r="AS122" s="1"/>
  <c r="N121"/>
  <c r="BH122"/>
  <c r="BQ122"/>
  <c r="J122"/>
  <c r="BN122"/>
  <c r="BJ151"/>
  <c r="BK151"/>
  <c r="BI151"/>
  <c r="BC122" l="1"/>
  <c r="AV122"/>
  <c r="AY122" s="1"/>
  <c r="AI122"/>
  <c r="AR122" s="1"/>
  <c r="J333" i="7"/>
  <c r="I333"/>
  <c r="G333"/>
  <c r="H333"/>
  <c r="K333"/>
  <c r="BP122" i="13"/>
  <c r="I122"/>
  <c r="BM122"/>
  <c r="M122"/>
  <c r="S122"/>
  <c r="AB123" s="1"/>
  <c r="BB122" l="1"/>
  <c r="AU122"/>
  <c r="AX122" s="1"/>
  <c r="H122"/>
  <c r="BO122"/>
  <c r="BL122"/>
  <c r="L333" i="7"/>
  <c r="G233" i="12" s="1"/>
  <c r="P122" i="13"/>
  <c r="L122"/>
  <c r="R122"/>
  <c r="AA123" s="1"/>
  <c r="BI152"/>
  <c r="BA122" l="1"/>
  <c r="BD122" s="1"/>
  <c r="H233" i="12"/>
  <c r="I233" s="1"/>
  <c r="AK123" i="13"/>
  <c r="AT123" s="1"/>
  <c r="K122"/>
  <c r="Q122"/>
  <c r="Z123" s="1"/>
  <c r="F333" i="7" s="1"/>
  <c r="BR122" i="13"/>
  <c r="BS123" s="1"/>
  <c r="O122"/>
  <c r="BJ152"/>
  <c r="BK152"/>
  <c r="CA123" l="1"/>
  <c r="CB123"/>
  <c r="CC123"/>
  <c r="BX123"/>
  <c r="BZ123"/>
  <c r="BY123"/>
  <c r="BU123"/>
  <c r="BV123"/>
  <c r="BW123"/>
  <c r="J234" i="12"/>
  <c r="AW123" i="13"/>
  <c r="AZ123" s="1"/>
  <c r="AJ123"/>
  <c r="AS123" s="1"/>
  <c r="N122"/>
  <c r="BH123"/>
  <c r="J123"/>
  <c r="BN123"/>
  <c r="BQ123"/>
  <c r="BC123" l="1"/>
  <c r="AV123"/>
  <c r="AY123" s="1"/>
  <c r="AI123"/>
  <c r="AR123" s="1"/>
  <c r="S123"/>
  <c r="AB124" s="1"/>
  <c r="M123"/>
  <c r="G334" i="7"/>
  <c r="H334"/>
  <c r="J334"/>
  <c r="I334"/>
  <c r="K334"/>
  <c r="I123" i="13"/>
  <c r="BP123"/>
  <c r="BM123"/>
  <c r="BI153"/>
  <c r="BJ153"/>
  <c r="BB123" l="1"/>
  <c r="AU123"/>
  <c r="AX123" s="1"/>
  <c r="L334" i="7"/>
  <c r="G234" i="12" s="1"/>
  <c r="P123" i="13"/>
  <c r="H123"/>
  <c r="BO123"/>
  <c r="BL123"/>
  <c r="R123"/>
  <c r="AA124" s="1"/>
  <c r="L123"/>
  <c r="BK153"/>
  <c r="BA123" l="1"/>
  <c r="BD123" s="1"/>
  <c r="H234" i="12"/>
  <c r="I234" s="1"/>
  <c r="AK124" i="13"/>
  <c r="AT124" s="1"/>
  <c r="K123"/>
  <c r="Q123"/>
  <c r="Z124" s="1"/>
  <c r="F334" i="7" s="1"/>
  <c r="BR123" i="13"/>
  <c r="BS124" s="1"/>
  <c r="O123"/>
  <c r="BI154"/>
  <c r="CB124" l="1"/>
  <c r="CC124"/>
  <c r="BY124"/>
  <c r="CA124"/>
  <c r="BZ124"/>
  <c r="BX124"/>
  <c r="BV124"/>
  <c r="BW124"/>
  <c r="BU124"/>
  <c r="J235" i="12"/>
  <c r="AW124" i="13"/>
  <c r="AZ124" s="1"/>
  <c r="AJ124"/>
  <c r="AS124" s="1"/>
  <c r="N123"/>
  <c r="J124"/>
  <c r="BQ124"/>
  <c r="BN124"/>
  <c r="BH124"/>
  <c r="BJ154"/>
  <c r="BC124" l="1"/>
  <c r="AV124"/>
  <c r="AY124" s="1"/>
  <c r="AI124"/>
  <c r="AR124" s="1"/>
  <c r="H335" i="7"/>
  <c r="G335"/>
  <c r="I335"/>
  <c r="K335"/>
  <c r="J335"/>
  <c r="BP124" i="13"/>
  <c r="I124"/>
  <c r="BM124"/>
  <c r="M124"/>
  <c r="S124"/>
  <c r="AB125" s="1"/>
  <c r="BK154"/>
  <c r="BB124" l="1"/>
  <c r="AU124"/>
  <c r="AX124" s="1"/>
  <c r="H124"/>
  <c r="BO124"/>
  <c r="BL124"/>
  <c r="R124"/>
  <c r="AA125" s="1"/>
  <c r="L124"/>
  <c r="P124"/>
  <c r="L335" i="7"/>
  <c r="G235" i="12" s="1"/>
  <c r="BJ155" i="13"/>
  <c r="BI155"/>
  <c r="BA124" l="1"/>
  <c r="BD124" s="1"/>
  <c r="H235" i="12"/>
  <c r="I235" s="1"/>
  <c r="AK125" i="13"/>
  <c r="AT125" s="1"/>
  <c r="Q124"/>
  <c r="Z125" s="1"/>
  <c r="F335" i="7" s="1"/>
  <c r="K124" i="13"/>
  <c r="BR124"/>
  <c r="BS125" s="1"/>
  <c r="O124"/>
  <c r="BK155"/>
  <c r="CC125" l="1"/>
  <c r="BZ125"/>
  <c r="CA125"/>
  <c r="BX125"/>
  <c r="CB125"/>
  <c r="BY125"/>
  <c r="BW125"/>
  <c r="BU125"/>
  <c r="BV125"/>
  <c r="J236" i="12"/>
  <c r="AW125" i="13"/>
  <c r="AZ125" s="1"/>
  <c r="AJ125"/>
  <c r="AS125" s="1"/>
  <c r="N124"/>
  <c r="BH125"/>
  <c r="BQ125"/>
  <c r="J125"/>
  <c r="BN125"/>
  <c r="BC125" l="1"/>
  <c r="AV125"/>
  <c r="AY125" s="1"/>
  <c r="AI125"/>
  <c r="AR125" s="1"/>
  <c r="I125"/>
  <c r="BP125"/>
  <c r="BM125"/>
  <c r="M125"/>
  <c r="S125"/>
  <c r="AB126" s="1"/>
  <c r="I336" i="7"/>
  <c r="J336"/>
  <c r="G336"/>
  <c r="K336"/>
  <c r="H336"/>
  <c r="BI156" i="13"/>
  <c r="BB125" l="1"/>
  <c r="AU125"/>
  <c r="AX125" s="1"/>
  <c r="R125"/>
  <c r="AA126" s="1"/>
  <c r="L125"/>
  <c r="BO125"/>
  <c r="H125"/>
  <c r="BL125"/>
  <c r="L336" i="7"/>
  <c r="G236" i="12" s="1"/>
  <c r="P125" i="13"/>
  <c r="BK156"/>
  <c r="BJ156"/>
  <c r="BI157"/>
  <c r="BA125" l="1"/>
  <c r="BD125" s="1"/>
  <c r="H236" i="12"/>
  <c r="I236" s="1"/>
  <c r="AK126" i="13"/>
  <c r="AT126" s="1"/>
  <c r="K125"/>
  <c r="Q125"/>
  <c r="Z126" s="1"/>
  <c r="F336" i="7" s="1"/>
  <c r="BR125" i="13"/>
  <c r="BS126" s="1"/>
  <c r="O125"/>
  <c r="CA126" l="1"/>
  <c r="CB126"/>
  <c r="CC126"/>
  <c r="BX126"/>
  <c r="BY126"/>
  <c r="BZ126"/>
  <c r="BU126"/>
  <c r="BV126"/>
  <c r="BW126"/>
  <c r="J237" i="12"/>
  <c r="AW126" i="13"/>
  <c r="AZ126" s="1"/>
  <c r="AJ126"/>
  <c r="AS126" s="1"/>
  <c r="BH126"/>
  <c r="BQ126"/>
  <c r="J126"/>
  <c r="BN126"/>
  <c r="N125"/>
  <c r="BK157"/>
  <c r="BJ157"/>
  <c r="BC126" l="1"/>
  <c r="AV126"/>
  <c r="AY126" s="1"/>
  <c r="AI126"/>
  <c r="AR126" s="1"/>
  <c r="I337" i="7"/>
  <c r="K337"/>
  <c r="J337"/>
  <c r="G337"/>
  <c r="H337"/>
  <c r="I126" i="13"/>
  <c r="BP126"/>
  <c r="BM126"/>
  <c r="S126"/>
  <c r="AB127" s="1"/>
  <c r="M126"/>
  <c r="BB126" l="1"/>
  <c r="AU126"/>
  <c r="AX126" s="1"/>
  <c r="R126"/>
  <c r="AA127" s="1"/>
  <c r="L126"/>
  <c r="H126"/>
  <c r="BO126"/>
  <c r="BL126"/>
  <c r="P126"/>
  <c r="L337" i="7"/>
  <c r="G237" i="12" s="1"/>
  <c r="BI158" i="13"/>
  <c r="BK158"/>
  <c r="BJ158"/>
  <c r="H237" i="12" l="1"/>
  <c r="I237" s="1"/>
  <c r="BA126" i="13"/>
  <c r="BD126" s="1"/>
  <c r="AK127"/>
  <c r="AT127" s="1"/>
  <c r="Q126"/>
  <c r="Z127" s="1"/>
  <c r="F337" i="7" s="1"/>
  <c r="K126" i="13"/>
  <c r="BR126"/>
  <c r="BS127" s="1"/>
  <c r="O126"/>
  <c r="CA127" l="1"/>
  <c r="CB127"/>
  <c r="BX127"/>
  <c r="BY127"/>
  <c r="CC127"/>
  <c r="BZ127"/>
  <c r="BU127"/>
  <c r="BV127"/>
  <c r="BW127"/>
  <c r="J238" i="12"/>
  <c r="AW127" i="13"/>
  <c r="AZ127" s="1"/>
  <c r="AJ127"/>
  <c r="AS127" s="1"/>
  <c r="N126"/>
  <c r="BQ127"/>
  <c r="J127"/>
  <c r="BN127"/>
  <c r="BH127"/>
  <c r="BI159"/>
  <c r="BJ159"/>
  <c r="BC127" l="1"/>
  <c r="AV127"/>
  <c r="AY127" s="1"/>
  <c r="AI127"/>
  <c r="AR127" s="1"/>
  <c r="S127"/>
  <c r="AB128" s="1"/>
  <c r="M127"/>
  <c r="I338" i="7"/>
  <c r="J338"/>
  <c r="K338"/>
  <c r="G338"/>
  <c r="H338"/>
  <c r="I127" i="13"/>
  <c r="BP127"/>
  <c r="BM127"/>
  <c r="BK159"/>
  <c r="BB127" l="1"/>
  <c r="AU127"/>
  <c r="AX127" s="1"/>
  <c r="P127"/>
  <c r="BO127"/>
  <c r="H127"/>
  <c r="BL127"/>
  <c r="L127"/>
  <c r="R127"/>
  <c r="AA128" s="1"/>
  <c r="L338" i="7"/>
  <c r="G238" i="12" s="1"/>
  <c r="H238" l="1"/>
  <c r="I238" s="1"/>
  <c r="BA127" i="13"/>
  <c r="BD127" s="1"/>
  <c r="AK128"/>
  <c r="AT128" s="1"/>
  <c r="O127"/>
  <c r="K127"/>
  <c r="BR127"/>
  <c r="BS128" s="1"/>
  <c r="Q127"/>
  <c r="Z128" s="1"/>
  <c r="F338" i="7" s="1"/>
  <c r="BI160" i="13"/>
  <c r="BJ160"/>
  <c r="BK160"/>
  <c r="CB128" l="1"/>
  <c r="CC128"/>
  <c r="BY128"/>
  <c r="BZ128"/>
  <c r="BX128"/>
  <c r="CA128"/>
  <c r="BV128"/>
  <c r="BW128"/>
  <c r="BU128"/>
  <c r="J239" i="12"/>
  <c r="AW128" i="13"/>
  <c r="AZ128" s="1"/>
  <c r="AJ128"/>
  <c r="AS128" s="1"/>
  <c r="BQ128"/>
  <c r="J128"/>
  <c r="BN128"/>
  <c r="N127"/>
  <c r="BH128"/>
  <c r="BC128" l="1"/>
  <c r="AV128"/>
  <c r="AY128" s="1"/>
  <c r="AI128"/>
  <c r="AR128" s="1"/>
  <c r="S128"/>
  <c r="AB129" s="1"/>
  <c r="M128"/>
  <c r="H339" i="7"/>
  <c r="G339"/>
  <c r="I339"/>
  <c r="J339"/>
  <c r="K339"/>
  <c r="BP128" i="13"/>
  <c r="I128"/>
  <c r="BM128"/>
  <c r="BB128" l="1"/>
  <c r="AU128"/>
  <c r="AX128" s="1"/>
  <c r="BO128"/>
  <c r="H128"/>
  <c r="BL128"/>
  <c r="L339" i="7"/>
  <c r="G239" i="12" s="1"/>
  <c r="P128" i="13"/>
  <c r="L128"/>
  <c r="R128"/>
  <c r="AA129" s="1"/>
  <c r="BK161"/>
  <c r="BJ161"/>
  <c r="BI161"/>
  <c r="H239" i="12" l="1"/>
  <c r="I239" s="1"/>
  <c r="BA128" i="13"/>
  <c r="BD128" s="1"/>
  <c r="AK129"/>
  <c r="AT129" s="1"/>
  <c r="O128"/>
  <c r="Q128"/>
  <c r="Z129" s="1"/>
  <c r="F339" i="7" s="1"/>
  <c r="BR128" i="13"/>
  <c r="BS129" s="1"/>
  <c r="K128"/>
  <c r="CC129" l="1"/>
  <c r="CA129"/>
  <c r="BZ129"/>
  <c r="CB129"/>
  <c r="BX129"/>
  <c r="BY129"/>
  <c r="BW129"/>
  <c r="BU129"/>
  <c r="BV129"/>
  <c r="J240" i="12"/>
  <c r="AW129" i="13"/>
  <c r="AZ129" s="1"/>
  <c r="AJ129"/>
  <c r="AS129" s="1"/>
  <c r="BH129"/>
  <c r="J129"/>
  <c r="BQ129"/>
  <c r="BN129"/>
  <c r="N128"/>
  <c r="BI162"/>
  <c r="BC129" l="1"/>
  <c r="AV129"/>
  <c r="AY129" s="1"/>
  <c r="AI129"/>
  <c r="AR129" s="1"/>
  <c r="G340" i="7"/>
  <c r="J340"/>
  <c r="I340"/>
  <c r="H340"/>
  <c r="K340"/>
  <c r="S129" i="13"/>
  <c r="AB130" s="1"/>
  <c r="M129"/>
  <c r="I129"/>
  <c r="BP129"/>
  <c r="BM129"/>
  <c r="BK162"/>
  <c r="BJ162"/>
  <c r="BB129" l="1"/>
  <c r="AU129"/>
  <c r="AX129" s="1"/>
  <c r="H129"/>
  <c r="BO129"/>
  <c r="BL129"/>
  <c r="L129"/>
  <c r="R129"/>
  <c r="AA130" s="1"/>
  <c r="P129"/>
  <c r="L340" i="7"/>
  <c r="G240" i="12" s="1"/>
  <c r="BI163" i="13"/>
  <c r="H240" i="12" l="1"/>
  <c r="I240" s="1"/>
  <c r="BA129" i="13"/>
  <c r="BD129" s="1"/>
  <c r="AK130"/>
  <c r="AT130" s="1"/>
  <c r="O129"/>
  <c r="BR129"/>
  <c r="BS130" s="1"/>
  <c r="K129"/>
  <c r="Q129"/>
  <c r="Z130" s="1"/>
  <c r="F340" i="7" s="1"/>
  <c r="BJ163" i="13"/>
  <c r="BK163"/>
  <c r="CA130" l="1"/>
  <c r="BX130"/>
  <c r="CB130"/>
  <c r="BY130"/>
  <c r="BZ130"/>
  <c r="CC130"/>
  <c r="BU130"/>
  <c r="BV130"/>
  <c r="BW130"/>
  <c r="J241" i="12"/>
  <c r="AW130" i="13"/>
  <c r="AZ130" s="1"/>
  <c r="AJ130"/>
  <c r="AS130" s="1"/>
  <c r="BQ130"/>
  <c r="J130"/>
  <c r="BN130"/>
  <c r="N129"/>
  <c r="BH130"/>
  <c r="BC130" l="1"/>
  <c r="AV130"/>
  <c r="AY130" s="1"/>
  <c r="AI130"/>
  <c r="AR130" s="1"/>
  <c r="H341" i="7"/>
  <c r="G341"/>
  <c r="J341"/>
  <c r="K341"/>
  <c r="I341"/>
  <c r="BP130" i="13"/>
  <c r="I130"/>
  <c r="BM130"/>
  <c r="M130"/>
  <c r="S130"/>
  <c r="AB131" s="1"/>
  <c r="BJ164"/>
  <c r="BI164"/>
  <c r="BB130" l="1"/>
  <c r="AU130"/>
  <c r="AX130" s="1"/>
  <c r="P130"/>
  <c r="BO130"/>
  <c r="H130"/>
  <c r="BL130"/>
  <c r="R130"/>
  <c r="AA131" s="1"/>
  <c r="L130"/>
  <c r="L341" i="7"/>
  <c r="G241" i="12" s="1"/>
  <c r="BK164" i="13"/>
  <c r="H241" i="12" l="1"/>
  <c r="I241" s="1"/>
  <c r="BA130" i="13"/>
  <c r="BD130" s="1"/>
  <c r="AK131"/>
  <c r="AT131" s="1"/>
  <c r="O130"/>
  <c r="BR130"/>
  <c r="BS131" s="1"/>
  <c r="Q130"/>
  <c r="Z131" s="1"/>
  <c r="F341" i="7" s="1"/>
  <c r="K130" i="13"/>
  <c r="BI165"/>
  <c r="CA131" l="1"/>
  <c r="CB131"/>
  <c r="CC131"/>
  <c r="BX131"/>
  <c r="BY131"/>
  <c r="BZ131"/>
  <c r="BU131"/>
  <c r="BV131"/>
  <c r="BW131"/>
  <c r="J242" i="12"/>
  <c r="AW131" i="13"/>
  <c r="AZ131" s="1"/>
  <c r="AJ131"/>
  <c r="AS131" s="1"/>
  <c r="N130"/>
  <c r="BQ131"/>
  <c r="J131"/>
  <c r="BN131"/>
  <c r="BH131"/>
  <c r="BK165"/>
  <c r="BJ165"/>
  <c r="BC131" l="1"/>
  <c r="AV131"/>
  <c r="AY131" s="1"/>
  <c r="AI131"/>
  <c r="AR131" s="1"/>
  <c r="BP131"/>
  <c r="I131"/>
  <c r="BM131"/>
  <c r="I342" i="7"/>
  <c r="K342"/>
  <c r="H342"/>
  <c r="G342"/>
  <c r="J342"/>
  <c r="M131" i="13"/>
  <c r="S131"/>
  <c r="AB132" s="1"/>
  <c r="BB131" l="1"/>
  <c r="AU131"/>
  <c r="AX131" s="1"/>
  <c r="R131"/>
  <c r="AA132" s="1"/>
  <c r="L131"/>
  <c r="P131"/>
  <c r="L342" i="7"/>
  <c r="G242" i="12" s="1"/>
  <c r="H131" i="13"/>
  <c r="BO131"/>
  <c r="BL131"/>
  <c r="BK166"/>
  <c r="BI166"/>
  <c r="H242" i="12" l="1"/>
  <c r="I242" s="1"/>
  <c r="BA131" i="13"/>
  <c r="BD131" s="1"/>
  <c r="AK132"/>
  <c r="AT132" s="1"/>
  <c r="Q131"/>
  <c r="Z132" s="1"/>
  <c r="F342" i="7" s="1"/>
  <c r="K131" i="13"/>
  <c r="BR131"/>
  <c r="BS132" s="1"/>
  <c r="O131"/>
  <c r="BJ166"/>
  <c r="CB132" l="1"/>
  <c r="CC132"/>
  <c r="BY132"/>
  <c r="CA132"/>
  <c r="BZ132"/>
  <c r="BX132"/>
  <c r="BV132"/>
  <c r="BW132"/>
  <c r="BU132"/>
  <c r="J243" i="12"/>
  <c r="AW132" i="13"/>
  <c r="AZ132" s="1"/>
  <c r="AJ132"/>
  <c r="AS132" s="1"/>
  <c r="N131"/>
  <c r="J132"/>
  <c r="BQ132"/>
  <c r="BN132"/>
  <c r="BH132"/>
  <c r="BC132" l="1"/>
  <c r="AV132"/>
  <c r="AY132" s="1"/>
  <c r="AI132"/>
  <c r="AR132" s="1"/>
  <c r="J343" i="7"/>
  <c r="G343"/>
  <c r="H343"/>
  <c r="K343"/>
  <c r="I343"/>
  <c r="M132" i="13"/>
  <c r="S132"/>
  <c r="AB133" s="1"/>
  <c r="BP132"/>
  <c r="I132"/>
  <c r="BM132"/>
  <c r="BK167"/>
  <c r="BI167"/>
  <c r="BB132" l="1"/>
  <c r="AU132"/>
  <c r="AX132" s="1"/>
  <c r="P132"/>
  <c r="L343" i="7"/>
  <c r="G243" i="12" s="1"/>
  <c r="L132" i="13"/>
  <c r="R132"/>
  <c r="AA133" s="1"/>
  <c r="BO132"/>
  <c r="H132"/>
  <c r="BL132"/>
  <c r="BJ167"/>
  <c r="H243" i="12" l="1"/>
  <c r="I243" s="1"/>
  <c r="BA132" i="13"/>
  <c r="BD132" s="1"/>
  <c r="AK133"/>
  <c r="AT133" s="1"/>
  <c r="BR132"/>
  <c r="BS133" s="1"/>
  <c r="K132"/>
  <c r="Q132"/>
  <c r="Z133" s="1"/>
  <c r="F343" i="7" s="1"/>
  <c r="O132" i="13"/>
  <c r="BI168"/>
  <c r="CC133" l="1"/>
  <c r="BZ133"/>
  <c r="CA133"/>
  <c r="BX133"/>
  <c r="BY133"/>
  <c r="CB133"/>
  <c r="BW133"/>
  <c r="BU133"/>
  <c r="BV133"/>
  <c r="J244" i="12"/>
  <c r="AJ133" i="13"/>
  <c r="AS133" s="1"/>
  <c r="BH133"/>
  <c r="N132"/>
  <c r="BK168"/>
  <c r="AW133" l="1"/>
  <c r="AZ133" s="1"/>
  <c r="AV133"/>
  <c r="AY133" s="1"/>
  <c r="BQ133"/>
  <c r="BN133"/>
  <c r="J133"/>
  <c r="M133" s="1"/>
  <c r="AI133"/>
  <c r="AR133" s="1"/>
  <c r="BP133"/>
  <c r="I133"/>
  <c r="BM133"/>
  <c r="G344" i="7"/>
  <c r="K344"/>
  <c r="J344"/>
  <c r="I344"/>
  <c r="H344"/>
  <c r="BJ168" i="13"/>
  <c r="BI169"/>
  <c r="BC133" l="1"/>
  <c r="BB133"/>
  <c r="S133"/>
  <c r="AB134" s="1"/>
  <c r="AU133"/>
  <c r="AX133" s="1"/>
  <c r="L133"/>
  <c r="R133"/>
  <c r="AA134" s="1"/>
  <c r="P133"/>
  <c r="BO133"/>
  <c r="H133"/>
  <c r="BL133"/>
  <c r="L344" i="7"/>
  <c r="G244" i="12" s="1"/>
  <c r="H244" l="1"/>
  <c r="I244" s="1"/>
  <c r="BA133" i="13"/>
  <c r="BD133" s="1"/>
  <c r="AK134"/>
  <c r="AT134" s="1"/>
  <c r="K133"/>
  <c r="BR133"/>
  <c r="BS134" s="1"/>
  <c r="Q133"/>
  <c r="Z134" s="1"/>
  <c r="F344" i="7" s="1"/>
  <c r="O133" i="13"/>
  <c r="BK169"/>
  <c r="CA134" l="1"/>
  <c r="CB134"/>
  <c r="CC134"/>
  <c r="BX134"/>
  <c r="BY134"/>
  <c r="BZ134"/>
  <c r="BU134"/>
  <c r="BV134"/>
  <c r="BW134"/>
  <c r="J245" i="12"/>
  <c r="AW134" i="13"/>
  <c r="AZ134" s="1"/>
  <c r="AJ134"/>
  <c r="AS134" s="1"/>
  <c r="BH134"/>
  <c r="BQ134"/>
  <c r="J134"/>
  <c r="BN134"/>
  <c r="N133"/>
  <c r="BJ169"/>
  <c r="BC134" l="1"/>
  <c r="AV134"/>
  <c r="AY134" s="1"/>
  <c r="AI134"/>
  <c r="AR134" s="1"/>
  <c r="M134"/>
  <c r="S134"/>
  <c r="AB135" s="1"/>
  <c r="J345" i="7"/>
  <c r="I345"/>
  <c r="H345"/>
  <c r="G345"/>
  <c r="K345"/>
  <c r="BP134" i="13"/>
  <c r="I134"/>
  <c r="BM134"/>
  <c r="BK170"/>
  <c r="BI170"/>
  <c r="BB134" l="1"/>
  <c r="AU134"/>
  <c r="AX134" s="1"/>
  <c r="BO134"/>
  <c r="H134"/>
  <c r="BL134"/>
  <c r="P134"/>
  <c r="L134"/>
  <c r="R134"/>
  <c r="AA135" s="1"/>
  <c r="L345" i="7"/>
  <c r="G245" i="12" s="1"/>
  <c r="H245" l="1"/>
  <c r="I245" s="1"/>
  <c r="BA134" i="13"/>
  <c r="BD134" s="1"/>
  <c r="AK135"/>
  <c r="AT135" s="1"/>
  <c r="Q134"/>
  <c r="Z135" s="1"/>
  <c r="F345" i="7" s="1"/>
  <c r="K134" i="13"/>
  <c r="BR134"/>
  <c r="BS135" s="1"/>
  <c r="O134"/>
  <c r="BJ170"/>
  <c r="CA135" l="1"/>
  <c r="CB135"/>
  <c r="CC135"/>
  <c r="BX135"/>
  <c r="BY135"/>
  <c r="BZ135"/>
  <c r="BU135"/>
  <c r="BV135"/>
  <c r="BW135"/>
  <c r="J246" i="12"/>
  <c r="AW135" i="13"/>
  <c r="AZ135" s="1"/>
  <c r="AJ135"/>
  <c r="AS135" s="1"/>
  <c r="BH135"/>
  <c r="N134"/>
  <c r="BQ135"/>
  <c r="J135"/>
  <c r="BN135"/>
  <c r="BI171"/>
  <c r="BK171"/>
  <c r="BC135" l="1"/>
  <c r="AV135"/>
  <c r="AY135" s="1"/>
  <c r="AI135"/>
  <c r="AR135" s="1"/>
  <c r="BP135"/>
  <c r="I135"/>
  <c r="BM135"/>
  <c r="K346" i="7"/>
  <c r="J346"/>
  <c r="H346"/>
  <c r="I346"/>
  <c r="G346"/>
  <c r="S135" i="13"/>
  <c r="AB136" s="1"/>
  <c r="M135"/>
  <c r="BB135" l="1"/>
  <c r="AU135"/>
  <c r="AX135" s="1"/>
  <c r="L346" i="7"/>
  <c r="G246" i="12" s="1"/>
  <c r="P135" i="13"/>
  <c r="BO135"/>
  <c r="H135"/>
  <c r="BL135"/>
  <c r="R135"/>
  <c r="AA136" s="1"/>
  <c r="L135"/>
  <c r="BI172"/>
  <c r="BJ171"/>
  <c r="BA135" l="1"/>
  <c r="BD135" s="1"/>
  <c r="H246" i="12"/>
  <c r="I246" s="1"/>
  <c r="AK136" i="13"/>
  <c r="AT136" s="1"/>
  <c r="K135"/>
  <c r="Q135"/>
  <c r="Z136" s="1"/>
  <c r="F346" i="7" s="1"/>
  <c r="BR135" i="13"/>
  <c r="BS136" s="1"/>
  <c r="O135"/>
  <c r="BK172"/>
  <c r="CB136" l="1"/>
  <c r="CC136"/>
  <c r="BY136"/>
  <c r="CA136"/>
  <c r="BZ136"/>
  <c r="BX136"/>
  <c r="BV136"/>
  <c r="BW136"/>
  <c r="BU136"/>
  <c r="J247" i="12"/>
  <c r="AW136" i="13"/>
  <c r="AZ136" s="1"/>
  <c r="AJ136"/>
  <c r="AS136" s="1"/>
  <c r="BH136"/>
  <c r="BQ136"/>
  <c r="J136"/>
  <c r="BN136"/>
  <c r="N135"/>
  <c r="BJ172"/>
  <c r="BC136" l="1"/>
  <c r="AV136"/>
  <c r="AY136" s="1"/>
  <c r="AI136"/>
  <c r="AR136" s="1"/>
  <c r="BP136"/>
  <c r="I136"/>
  <c r="BM136"/>
  <c r="M136"/>
  <c r="S136"/>
  <c r="AB137" s="1"/>
  <c r="J347" i="7"/>
  <c r="H347"/>
  <c r="I347"/>
  <c r="G347"/>
  <c r="K347"/>
  <c r="BB136" i="13" l="1"/>
  <c r="AU136"/>
  <c r="AX136" s="1"/>
  <c r="L347" i="7"/>
  <c r="G247" i="12" s="1"/>
  <c r="P136" i="13"/>
  <c r="L136"/>
  <c r="R136"/>
  <c r="AA137" s="1"/>
  <c r="BO136"/>
  <c r="H136"/>
  <c r="BL136"/>
  <c r="BI173"/>
  <c r="BK173"/>
  <c r="BJ173"/>
  <c r="BA136" l="1"/>
  <c r="BD136" s="1"/>
  <c r="H247" i="12"/>
  <c r="I247" s="1"/>
  <c r="AK137" i="13"/>
  <c r="AT137" s="1"/>
  <c r="K136"/>
  <c r="Q136"/>
  <c r="Z137" s="1"/>
  <c r="F347" i="7" s="1"/>
  <c r="BR136" i="13"/>
  <c r="BS137" s="1"/>
  <c r="O136"/>
  <c r="CC137" l="1"/>
  <c r="CA137"/>
  <c r="BZ137"/>
  <c r="CB137"/>
  <c r="BX137"/>
  <c r="BY137"/>
  <c r="BW137"/>
  <c r="BU137"/>
  <c r="BV137"/>
  <c r="J248" i="12"/>
  <c r="AW137" i="13"/>
  <c r="AZ137" s="1"/>
  <c r="AJ137"/>
  <c r="AS137" s="1"/>
  <c r="J137"/>
  <c r="BQ137"/>
  <c r="BN137"/>
  <c r="N136"/>
  <c r="BH137"/>
  <c r="BC137" l="1"/>
  <c r="AV137"/>
  <c r="AY137" s="1"/>
  <c r="AI137"/>
  <c r="AR137" s="1"/>
  <c r="K348" i="7"/>
  <c r="I348"/>
  <c r="H348"/>
  <c r="G348"/>
  <c r="J348"/>
  <c r="M137" i="13"/>
  <c r="S137"/>
  <c r="AB138" s="1"/>
  <c r="BP137"/>
  <c r="I137"/>
  <c r="BM137"/>
  <c r="BI174"/>
  <c r="BK174"/>
  <c r="BJ174"/>
  <c r="BB137" l="1"/>
  <c r="AU137"/>
  <c r="AX137" s="1"/>
  <c r="BO137"/>
  <c r="H137"/>
  <c r="BL137"/>
  <c r="R137"/>
  <c r="AA138" s="1"/>
  <c r="L137"/>
  <c r="P137"/>
  <c r="L348" i="7"/>
  <c r="G248" i="12" s="1"/>
  <c r="H248" l="1"/>
  <c r="I248" s="1"/>
  <c r="BA137" i="13"/>
  <c r="BD137" s="1"/>
  <c r="AK138"/>
  <c r="AT138" s="1"/>
  <c r="O137"/>
  <c r="K137"/>
  <c r="BR137"/>
  <c r="BS138" s="1"/>
  <c r="Q137"/>
  <c r="Z138" s="1"/>
  <c r="F348" i="7" s="1"/>
  <c r="BI175" i="13"/>
  <c r="CA138" l="1"/>
  <c r="CB138"/>
  <c r="BX138"/>
  <c r="BY138"/>
  <c r="CC138"/>
  <c r="BZ138"/>
  <c r="BU138"/>
  <c r="BV138"/>
  <c r="BW138"/>
  <c r="J249" i="12"/>
  <c r="AW138" i="13"/>
  <c r="AZ138" s="1"/>
  <c r="AJ138"/>
  <c r="AS138" s="1"/>
  <c r="N137"/>
  <c r="BH138"/>
  <c r="BQ138"/>
  <c r="J138"/>
  <c r="BN138"/>
  <c r="BK175"/>
  <c r="BC138" l="1"/>
  <c r="AV138"/>
  <c r="AY138" s="1"/>
  <c r="AI138"/>
  <c r="AR138" s="1"/>
  <c r="M138"/>
  <c r="S138"/>
  <c r="AB139" s="1"/>
  <c r="BP138"/>
  <c r="I138"/>
  <c r="BM138"/>
  <c r="J349" i="7"/>
  <c r="H349"/>
  <c r="G349"/>
  <c r="I349"/>
  <c r="K349"/>
  <c r="BJ175" i="13"/>
  <c r="BI176"/>
  <c r="BB138" l="1"/>
  <c r="AU138"/>
  <c r="AX138" s="1"/>
  <c r="BO138"/>
  <c r="H138"/>
  <c r="BL138"/>
  <c r="L138"/>
  <c r="R138"/>
  <c r="AA139" s="1"/>
  <c r="L349" i="7"/>
  <c r="G249" i="12" s="1"/>
  <c r="P138" i="13"/>
  <c r="BK176"/>
  <c r="BA138" l="1"/>
  <c r="BD138" s="1"/>
  <c r="H249" i="12"/>
  <c r="I249" s="1"/>
  <c r="AK139" i="13"/>
  <c r="AT139" s="1"/>
  <c r="O138"/>
  <c r="BR138"/>
  <c r="BS139" s="1"/>
  <c r="K138"/>
  <c r="Q138"/>
  <c r="Z139" s="1"/>
  <c r="F349" i="7" s="1"/>
  <c r="CA139" i="13" l="1"/>
  <c r="CB139"/>
  <c r="CC139"/>
  <c r="BX139"/>
  <c r="BY139"/>
  <c r="BZ139"/>
  <c r="BU139"/>
  <c r="BV139"/>
  <c r="BW139"/>
  <c r="J250" i="12"/>
  <c r="AW139" i="13"/>
  <c r="AZ139" s="1"/>
  <c r="AJ139"/>
  <c r="AS139" s="1"/>
  <c r="BH139"/>
  <c r="N138"/>
  <c r="BQ139"/>
  <c r="J139"/>
  <c r="BN139"/>
  <c r="BJ176"/>
  <c r="BC139" l="1"/>
  <c r="AV139"/>
  <c r="AY139" s="1"/>
  <c r="AI139"/>
  <c r="AR139" s="1"/>
  <c r="K350" i="7"/>
  <c r="G350"/>
  <c r="J350"/>
  <c r="H350"/>
  <c r="I350"/>
  <c r="BP139" i="13"/>
  <c r="I139"/>
  <c r="BM139"/>
  <c r="M139"/>
  <c r="S139"/>
  <c r="AB140" s="1"/>
  <c r="BB139" l="1"/>
  <c r="AU139"/>
  <c r="AX139" s="1"/>
  <c r="P139"/>
  <c r="H139"/>
  <c r="BO139"/>
  <c r="BL139"/>
  <c r="L139"/>
  <c r="R139"/>
  <c r="AA140" s="1"/>
  <c r="L350" i="7"/>
  <c r="G250" i="12" s="1"/>
  <c r="BK177" i="13"/>
  <c r="BI177"/>
  <c r="BA139" l="1"/>
  <c r="BD139" s="1"/>
  <c r="H250" i="12"/>
  <c r="I250" s="1"/>
  <c r="AK140" i="13"/>
  <c r="AT140" s="1"/>
  <c r="O139"/>
  <c r="Q139"/>
  <c r="Z140" s="1"/>
  <c r="F350" i="7" s="1"/>
  <c r="BR139" i="13"/>
  <c r="BS140" s="1"/>
  <c r="K139"/>
  <c r="BJ177"/>
  <c r="CB140" l="1"/>
  <c r="CC140"/>
  <c r="CA140"/>
  <c r="BY140"/>
  <c r="BZ140"/>
  <c r="BX140"/>
  <c r="BV140"/>
  <c r="BW140"/>
  <c r="BU140"/>
  <c r="J251" i="12"/>
  <c r="AW140" i="13"/>
  <c r="AZ140" s="1"/>
  <c r="AJ140"/>
  <c r="AS140" s="1"/>
  <c r="N139"/>
  <c r="J140"/>
  <c r="BQ140"/>
  <c r="BN140"/>
  <c r="BH140"/>
  <c r="BI178"/>
  <c r="BC140" l="1"/>
  <c r="AV140"/>
  <c r="AY140" s="1"/>
  <c r="AI140"/>
  <c r="AR140" s="1"/>
  <c r="BP140"/>
  <c r="I140"/>
  <c r="BM140"/>
  <c r="M140"/>
  <c r="S140"/>
  <c r="AB141" s="1"/>
  <c r="G351" i="7"/>
  <c r="I351"/>
  <c r="K351"/>
  <c r="J351"/>
  <c r="H351"/>
  <c r="BK178" i="13"/>
  <c r="BB140" l="1"/>
  <c r="AU140"/>
  <c r="AX140" s="1"/>
  <c r="L140"/>
  <c r="R140"/>
  <c r="AA141" s="1"/>
  <c r="L351" i="7"/>
  <c r="G251" i="12" s="1"/>
  <c r="P140" i="13"/>
  <c r="BO140"/>
  <c r="BL140"/>
  <c r="H140"/>
  <c r="BJ178"/>
  <c r="BI179"/>
  <c r="BA140" l="1"/>
  <c r="BD140" s="1"/>
  <c r="H251" i="12"/>
  <c r="I251" s="1"/>
  <c r="AK141" i="13"/>
  <c r="AT141" s="1"/>
  <c r="K140"/>
  <c r="Q140"/>
  <c r="Z141" s="1"/>
  <c r="F351" i="7" s="1"/>
  <c r="BR140" i="13"/>
  <c r="BS141" s="1"/>
  <c r="O140"/>
  <c r="BJ179"/>
  <c r="CC141" l="1"/>
  <c r="CA141"/>
  <c r="BZ141"/>
  <c r="CB141"/>
  <c r="BX141"/>
  <c r="BY141"/>
  <c r="BW141"/>
  <c r="BU141"/>
  <c r="BV141"/>
  <c r="J252" i="12"/>
  <c r="AW141" i="13"/>
  <c r="AZ141" s="1"/>
  <c r="AJ141"/>
  <c r="AS141" s="1"/>
  <c r="BQ141"/>
  <c r="J141"/>
  <c r="BN141"/>
  <c r="N140"/>
  <c r="BH141"/>
  <c r="BK179"/>
  <c r="BC141" l="1"/>
  <c r="AV141"/>
  <c r="AY141" s="1"/>
  <c r="AI141"/>
  <c r="AR141" s="1"/>
  <c r="S141"/>
  <c r="AB142" s="1"/>
  <c r="M141"/>
  <c r="BP141"/>
  <c r="I141"/>
  <c r="BM141"/>
  <c r="H352" i="7"/>
  <c r="K352"/>
  <c r="J352"/>
  <c r="G352"/>
  <c r="I352"/>
  <c r="BB141" i="13" l="1"/>
  <c r="AU141"/>
  <c r="AX141" s="1"/>
  <c r="L352" i="7"/>
  <c r="G252" i="12" s="1"/>
  <c r="R141" i="13"/>
  <c r="AA142" s="1"/>
  <c r="L141"/>
  <c r="BO141"/>
  <c r="H141"/>
  <c r="BL141"/>
  <c r="P141"/>
  <c r="BI180"/>
  <c r="BK180"/>
  <c r="BJ180"/>
  <c r="BA141" l="1"/>
  <c r="BD141" s="1"/>
  <c r="H252" i="12"/>
  <c r="I252" s="1"/>
  <c r="AK142" i="13"/>
  <c r="AT142" s="1"/>
  <c r="O141"/>
  <c r="Q141"/>
  <c r="Z142" s="1"/>
  <c r="F352" i="7" s="1"/>
  <c r="K141" i="13"/>
  <c r="BR141"/>
  <c r="BS142" s="1"/>
  <c r="CA142" l="1"/>
  <c r="CB142"/>
  <c r="BX142"/>
  <c r="CC142"/>
  <c r="BY142"/>
  <c r="BZ142"/>
  <c r="BU142"/>
  <c r="BV142"/>
  <c r="BW142"/>
  <c r="J253" i="12"/>
  <c r="AW142" i="13"/>
  <c r="AZ142" s="1"/>
  <c r="AJ142"/>
  <c r="AS142" s="1"/>
  <c r="BQ142"/>
  <c r="J142"/>
  <c r="BN142"/>
  <c r="BH142"/>
  <c r="N141"/>
  <c r="BC142" l="1"/>
  <c r="AV142"/>
  <c r="AY142" s="1"/>
  <c r="AI142"/>
  <c r="AR142" s="1"/>
  <c r="H353" i="7"/>
  <c r="J353"/>
  <c r="G353"/>
  <c r="K353"/>
  <c r="I353"/>
  <c r="M142" i="13"/>
  <c r="S142"/>
  <c r="AB143" s="1"/>
  <c r="I142"/>
  <c r="BP142"/>
  <c r="BM142"/>
  <c r="BJ181"/>
  <c r="BK181"/>
  <c r="BI181"/>
  <c r="BB142" l="1"/>
  <c r="AU142"/>
  <c r="AX142" s="1"/>
  <c r="BO142"/>
  <c r="H142"/>
  <c r="BL142"/>
  <c r="P142"/>
  <c r="L142"/>
  <c r="R142"/>
  <c r="AA143" s="1"/>
  <c r="L353" i="7"/>
  <c r="G253" i="12" s="1"/>
  <c r="BI182" i="13"/>
  <c r="H253" i="12" l="1"/>
  <c r="I253" s="1"/>
  <c r="BA142" i="13"/>
  <c r="BD142" s="1"/>
  <c r="AK143"/>
  <c r="AT143" s="1"/>
  <c r="O142"/>
  <c r="K142"/>
  <c r="Q142"/>
  <c r="Z143" s="1"/>
  <c r="F353" i="7" s="1"/>
  <c r="BR142" i="13"/>
  <c r="BS143" s="1"/>
  <c r="BJ182"/>
  <c r="BK182"/>
  <c r="CA143" l="1"/>
  <c r="CB143"/>
  <c r="CC143"/>
  <c r="BX143"/>
  <c r="BY143"/>
  <c r="BZ143"/>
  <c r="BU143"/>
  <c r="BV143"/>
  <c r="BW143"/>
  <c r="J254" i="12"/>
  <c r="AW143" i="13"/>
  <c r="AZ143" s="1"/>
  <c r="AJ143"/>
  <c r="AS143" s="1"/>
  <c r="BH143"/>
  <c r="BQ143"/>
  <c r="J143"/>
  <c r="BN143"/>
  <c r="N142"/>
  <c r="BI183"/>
  <c r="BJ183"/>
  <c r="BC143" l="1"/>
  <c r="AV143"/>
  <c r="AY143" s="1"/>
  <c r="AI143"/>
  <c r="AR143" s="1"/>
  <c r="BP143"/>
  <c r="I143"/>
  <c r="BM143"/>
  <c r="S143"/>
  <c r="AB144" s="1"/>
  <c r="M143"/>
  <c r="K354" i="7"/>
  <c r="H354"/>
  <c r="G354"/>
  <c r="J354"/>
  <c r="I354"/>
  <c r="BB143" i="13" l="1"/>
  <c r="AU143"/>
  <c r="AX143" s="1"/>
  <c r="H143"/>
  <c r="BO143"/>
  <c r="BL143"/>
  <c r="R143"/>
  <c r="AA144" s="1"/>
  <c r="L143"/>
  <c r="L354" i="7"/>
  <c r="G254" i="12" s="1"/>
  <c r="P143" i="13"/>
  <c r="BK183"/>
  <c r="BA143" l="1"/>
  <c r="BD143" s="1"/>
  <c r="H254" i="12"/>
  <c r="I254" s="1"/>
  <c r="AK144" i="13"/>
  <c r="AT144" s="1"/>
  <c r="K143"/>
  <c r="BR143"/>
  <c r="BS144" s="1"/>
  <c r="Q143"/>
  <c r="Z144" s="1"/>
  <c r="F354" i="7" s="1"/>
  <c r="O143" i="13"/>
  <c r="BJ184"/>
  <c r="CB144" l="1"/>
  <c r="CC144"/>
  <c r="BY144"/>
  <c r="BZ144"/>
  <c r="CA144"/>
  <c r="BX144"/>
  <c r="BV144"/>
  <c r="BW144"/>
  <c r="BU144"/>
  <c r="J255" i="12"/>
  <c r="AW144" i="13"/>
  <c r="AZ144" s="1"/>
  <c r="AJ144"/>
  <c r="AS144" s="1"/>
  <c r="BH144"/>
  <c r="BQ144"/>
  <c r="J144"/>
  <c r="BN144"/>
  <c r="N143"/>
  <c r="BI184"/>
  <c r="BC144" l="1"/>
  <c r="AV144"/>
  <c r="AY144" s="1"/>
  <c r="AI144"/>
  <c r="AR144" s="1"/>
  <c r="BP144"/>
  <c r="I144"/>
  <c r="BM144"/>
  <c r="M144"/>
  <c r="S144"/>
  <c r="AB145" s="1"/>
  <c r="I355" i="7"/>
  <c r="J355"/>
  <c r="K355"/>
  <c r="G355"/>
  <c r="H355"/>
  <c r="BK184" i="13"/>
  <c r="BB144" l="1"/>
  <c r="AU144"/>
  <c r="AX144" s="1"/>
  <c r="P144"/>
  <c r="L355" i="7"/>
  <c r="G255" i="12" s="1"/>
  <c r="BO144" i="13"/>
  <c r="H144"/>
  <c r="BL144"/>
  <c r="R144"/>
  <c r="AA145" s="1"/>
  <c r="L144"/>
  <c r="BK185"/>
  <c r="BA144" l="1"/>
  <c r="BD144" s="1"/>
  <c r="H255" i="12"/>
  <c r="I255" s="1"/>
  <c r="AK145" i="13"/>
  <c r="AT145" s="1"/>
  <c r="O144"/>
  <c r="K144"/>
  <c r="BR144"/>
  <c r="BS145" s="1"/>
  <c r="Q144"/>
  <c r="Z145" s="1"/>
  <c r="F355" i="7" s="1"/>
  <c r="BI185" i="13"/>
  <c r="BJ185"/>
  <c r="CC145" l="1"/>
  <c r="CA145"/>
  <c r="CB145"/>
  <c r="BZ145"/>
  <c r="BX145"/>
  <c r="BY145"/>
  <c r="BW145"/>
  <c r="BU145"/>
  <c r="BV145"/>
  <c r="J256" i="12"/>
  <c r="AW145" i="13"/>
  <c r="AZ145" s="1"/>
  <c r="AJ145"/>
  <c r="AS145" s="1"/>
  <c r="J145"/>
  <c r="BQ145"/>
  <c r="BN145"/>
  <c r="N144"/>
  <c r="BH145"/>
  <c r="BK186"/>
  <c r="BC145" l="1"/>
  <c r="AV145"/>
  <c r="AY145" s="1"/>
  <c r="AI145"/>
  <c r="AR145" s="1"/>
  <c r="S145"/>
  <c r="AB146" s="1"/>
  <c r="M145"/>
  <c r="BP145"/>
  <c r="I145"/>
  <c r="BM145"/>
  <c r="G356" i="7"/>
  <c r="I356"/>
  <c r="K356"/>
  <c r="J356"/>
  <c r="H356"/>
  <c r="BB145" i="13" l="1"/>
  <c r="AU145"/>
  <c r="AX145" s="1"/>
  <c r="L356" i="7"/>
  <c r="G256" i="12" s="1"/>
  <c r="R145" i="13"/>
  <c r="AA146" s="1"/>
  <c r="L145"/>
  <c r="P145"/>
  <c r="BO145"/>
  <c r="H145"/>
  <c r="BL145"/>
  <c r="BJ186"/>
  <c r="BI186"/>
  <c r="BA145" l="1"/>
  <c r="BD145" s="1"/>
  <c r="H256" i="12"/>
  <c r="I256" s="1"/>
  <c r="AK146" i="13"/>
  <c r="AT146" s="1"/>
  <c r="K145"/>
  <c r="Q145"/>
  <c r="Z146" s="1"/>
  <c r="F356" i="7" s="1"/>
  <c r="O145" i="13"/>
  <c r="BR145"/>
  <c r="BS146" s="1"/>
  <c r="BK187"/>
  <c r="CA146" l="1"/>
  <c r="CB146"/>
  <c r="CC146"/>
  <c r="BX146"/>
  <c r="BY146"/>
  <c r="BZ146"/>
  <c r="BU146"/>
  <c r="BV146"/>
  <c r="BW146"/>
  <c r="BD1"/>
  <c r="J257" i="12"/>
  <c r="AW146" i="13"/>
  <c r="AZ146" s="1"/>
  <c r="AJ146"/>
  <c r="AS146" s="1"/>
  <c r="BQ146"/>
  <c r="J146"/>
  <c r="BN146"/>
  <c r="N145"/>
  <c r="BH146"/>
  <c r="BI187"/>
  <c r="BJ187"/>
  <c r="BC146" l="1"/>
  <c r="AV146"/>
  <c r="AY146" s="1"/>
  <c r="AI146"/>
  <c r="AR146" s="1"/>
  <c r="I146"/>
  <c r="BP146"/>
  <c r="BM146"/>
  <c r="S146"/>
  <c r="AB147" s="1"/>
  <c r="M146"/>
  <c r="G357" i="7"/>
  <c r="H357"/>
  <c r="I357"/>
  <c r="K357"/>
  <c r="J357"/>
  <c r="BK188" i="13"/>
  <c r="BB146" l="1"/>
  <c r="AU146"/>
  <c r="AX146" s="1"/>
  <c r="L146"/>
  <c r="R146"/>
  <c r="AA147" s="1"/>
  <c r="P146"/>
  <c r="BO146"/>
  <c r="H146"/>
  <c r="BL146"/>
  <c r="L357" i="7"/>
  <c r="G257" i="12" s="1"/>
  <c r="BI188" i="13"/>
  <c r="H257" i="12" l="1"/>
  <c r="I257" s="1"/>
  <c r="BA146" i="13"/>
  <c r="BD146" s="1"/>
  <c r="AK147"/>
  <c r="AT147" s="1"/>
  <c r="K146"/>
  <c r="BR146"/>
  <c r="BS147" s="1"/>
  <c r="Q146"/>
  <c r="Z147" s="1"/>
  <c r="F357" i="7" s="1"/>
  <c r="O146" i="13"/>
  <c r="BJ188"/>
  <c r="CA147" l="1"/>
  <c r="CB147"/>
  <c r="CC147"/>
  <c r="BX147"/>
  <c r="BY147"/>
  <c r="BZ147"/>
  <c r="BU147"/>
  <c r="BV147"/>
  <c r="BW147"/>
  <c r="J258" i="12"/>
  <c r="AW147" i="13"/>
  <c r="AZ147" s="1"/>
  <c r="AJ147"/>
  <c r="AS147" s="1"/>
  <c r="BH147"/>
  <c r="BQ147"/>
  <c r="J147"/>
  <c r="BN147"/>
  <c r="N146"/>
  <c r="BC147" l="1"/>
  <c r="AV147"/>
  <c r="AY147" s="1"/>
  <c r="AI147"/>
  <c r="AR147" s="1"/>
  <c r="BP147"/>
  <c r="I147"/>
  <c r="BM147"/>
  <c r="I358" i="7"/>
  <c r="G358"/>
  <c r="J358"/>
  <c r="K358"/>
  <c r="H358"/>
  <c r="S147" i="13"/>
  <c r="AB148" s="1"/>
  <c r="M147"/>
  <c r="BJ189"/>
  <c r="BB147" l="1"/>
  <c r="AU147"/>
  <c r="AX147" s="1"/>
  <c r="R147"/>
  <c r="AA148" s="1"/>
  <c r="L147"/>
  <c r="P147"/>
  <c r="BO147"/>
  <c r="H147"/>
  <c r="BL147"/>
  <c r="L358" i="7"/>
  <c r="G258" i="12" s="1"/>
  <c r="BK189" i="13"/>
  <c r="BI189"/>
  <c r="H258" i="12" l="1"/>
  <c r="I258" s="1"/>
  <c r="BA147" i="13"/>
  <c r="BD147" s="1"/>
  <c r="AK148"/>
  <c r="AT148" s="1"/>
  <c r="Q147"/>
  <c r="Z148" s="1"/>
  <c r="F358" i="7" s="1"/>
  <c r="K147" i="13"/>
  <c r="BR147"/>
  <c r="BS148" s="1"/>
  <c r="O147"/>
  <c r="BK190"/>
  <c r="CB148" l="1"/>
  <c r="CC148"/>
  <c r="BY148"/>
  <c r="BZ148"/>
  <c r="CA148"/>
  <c r="BX148"/>
  <c r="BV148"/>
  <c r="BW148"/>
  <c r="BU148"/>
  <c r="J259" i="12"/>
  <c r="AW148" i="13"/>
  <c r="AZ148" s="1"/>
  <c r="AJ148"/>
  <c r="AS148" s="1"/>
  <c r="BQ148"/>
  <c r="J148"/>
  <c r="BN148"/>
  <c r="N147"/>
  <c r="BH148"/>
  <c r="BJ190"/>
  <c r="BC148" l="1"/>
  <c r="AV148"/>
  <c r="AY148" s="1"/>
  <c r="AI148"/>
  <c r="AR148" s="1"/>
  <c r="BP148"/>
  <c r="I148"/>
  <c r="BM148"/>
  <c r="M148"/>
  <c r="S148"/>
  <c r="AB149" s="1"/>
  <c r="I359" i="7"/>
  <c r="H359"/>
  <c r="G359"/>
  <c r="J359"/>
  <c r="K359"/>
  <c r="BI190" i="13"/>
  <c r="BB148" l="1"/>
  <c r="AU148"/>
  <c r="AX148" s="1"/>
  <c r="L359" i="7"/>
  <c r="G259" i="12" s="1"/>
  <c r="BO148" i="13"/>
  <c r="H148"/>
  <c r="BL148"/>
  <c r="P148"/>
  <c r="L148"/>
  <c r="R148"/>
  <c r="AA149" s="1"/>
  <c r="BJ191"/>
  <c r="BA148" l="1"/>
  <c r="BD148" s="1"/>
  <c r="H259" i="12"/>
  <c r="I259" s="1"/>
  <c r="AK149" i="13"/>
  <c r="AT149" s="1"/>
  <c r="Q148"/>
  <c r="Z149" s="1"/>
  <c r="K148"/>
  <c r="BR148"/>
  <c r="BS149" s="1"/>
  <c r="O148"/>
  <c r="BK191"/>
  <c r="BH149" l="1"/>
  <c r="F359" i="7"/>
  <c r="CC149" i="13"/>
  <c r="CA149"/>
  <c r="BZ149"/>
  <c r="BX149"/>
  <c r="CB149"/>
  <c r="BY149"/>
  <c r="BW149"/>
  <c r="BU149"/>
  <c r="BV149"/>
  <c r="J260" i="12"/>
  <c r="AW149" i="13"/>
  <c r="AZ149" s="1"/>
  <c r="AJ149"/>
  <c r="AS149" s="1"/>
  <c r="J149"/>
  <c r="BQ149"/>
  <c r="BN149"/>
  <c r="N148"/>
  <c r="BI191"/>
  <c r="BC149" l="1"/>
  <c r="AV149"/>
  <c r="AY149" s="1"/>
  <c r="AI149"/>
  <c r="AR149" s="1"/>
  <c r="BP149"/>
  <c r="I149"/>
  <c r="BM149"/>
  <c r="S149"/>
  <c r="AB150" s="1"/>
  <c r="M149"/>
  <c r="K360" i="7"/>
  <c r="G360"/>
  <c r="I360"/>
  <c r="H360"/>
  <c r="J360"/>
  <c r="BJ192" i="13"/>
  <c r="BB149" l="1"/>
  <c r="AU149"/>
  <c r="AX149" s="1"/>
  <c r="L360" i="7"/>
  <c r="G260" i="12" s="1"/>
  <c r="BO149" i="13"/>
  <c r="H149"/>
  <c r="BL149"/>
  <c r="P149"/>
  <c r="L149"/>
  <c r="R149"/>
  <c r="AA150" s="1"/>
  <c r="BK192"/>
  <c r="BI192"/>
  <c r="H260" i="12" l="1"/>
  <c r="I260" s="1"/>
  <c r="BA149" i="13"/>
  <c r="BD149" s="1"/>
  <c r="AK150"/>
  <c r="AT150" s="1"/>
  <c r="O149"/>
  <c r="Q149"/>
  <c r="Z150" s="1"/>
  <c r="F360" i="7" s="1"/>
  <c r="K149" i="13"/>
  <c r="BR149"/>
  <c r="BS150" s="1"/>
  <c r="BK193"/>
  <c r="CA150" l="1"/>
  <c r="CB150"/>
  <c r="CC150"/>
  <c r="BX150"/>
  <c r="BY150"/>
  <c r="BZ150"/>
  <c r="BU150"/>
  <c r="BV150"/>
  <c r="BW150"/>
  <c r="J261" i="12"/>
  <c r="AW150" i="13"/>
  <c r="AZ150" s="1"/>
  <c r="AJ150"/>
  <c r="AS150" s="1"/>
  <c r="BQ150"/>
  <c r="J150"/>
  <c r="BN150"/>
  <c r="BH150"/>
  <c r="N149"/>
  <c r="BI193"/>
  <c r="BJ193"/>
  <c r="BC150" l="1"/>
  <c r="AV150"/>
  <c r="AY150" s="1"/>
  <c r="AI150"/>
  <c r="AR150" s="1"/>
  <c r="M150"/>
  <c r="S150"/>
  <c r="AB151" s="1"/>
  <c r="I150"/>
  <c r="BP150"/>
  <c r="BM150"/>
  <c r="K361" i="7"/>
  <c r="G361"/>
  <c r="H361"/>
  <c r="I361"/>
  <c r="J361"/>
  <c r="BB150" i="13" l="1"/>
  <c r="AU150"/>
  <c r="AX150" s="1"/>
  <c r="L361" i="7"/>
  <c r="G261" i="12" s="1"/>
  <c r="L150" i="13"/>
  <c r="R150"/>
  <c r="AA151" s="1"/>
  <c r="BO150"/>
  <c r="H150"/>
  <c r="BL150"/>
  <c r="P150"/>
  <c r="BA150" l="1"/>
  <c r="BD150" s="1"/>
  <c r="H261" i="12"/>
  <c r="I261" s="1"/>
  <c r="AK151" i="13"/>
  <c r="AT151" s="1"/>
  <c r="Q150"/>
  <c r="Z151" s="1"/>
  <c r="F361" i="7" s="1"/>
  <c r="K150" i="13"/>
  <c r="BR150"/>
  <c r="BS151" s="1"/>
  <c r="O150"/>
  <c r="BK194"/>
  <c r="BJ194"/>
  <c r="BI194"/>
  <c r="CA151" l="1"/>
  <c r="CB151"/>
  <c r="CC151"/>
  <c r="BX151"/>
  <c r="BY151"/>
  <c r="BZ151"/>
  <c r="BU151"/>
  <c r="BV151"/>
  <c r="BW151"/>
  <c r="J262" i="12"/>
  <c r="AW151" i="13"/>
  <c r="AZ151" s="1"/>
  <c r="AJ151"/>
  <c r="AS151" s="1"/>
  <c r="BH151"/>
  <c r="J151"/>
  <c r="BQ151"/>
  <c r="BN151"/>
  <c r="N150"/>
  <c r="BC151" l="1"/>
  <c r="AV151"/>
  <c r="AY151" s="1"/>
  <c r="AI151"/>
  <c r="AR151" s="1"/>
  <c r="K362" i="7"/>
  <c r="I362"/>
  <c r="G362"/>
  <c r="J362"/>
  <c r="H362"/>
  <c r="I151" i="13"/>
  <c r="BP151"/>
  <c r="BM151"/>
  <c r="S151"/>
  <c r="AB152" s="1"/>
  <c r="M151"/>
  <c r="BK195"/>
  <c r="BB151" l="1"/>
  <c r="AU151"/>
  <c r="AX151" s="1"/>
  <c r="L151"/>
  <c r="R151"/>
  <c r="AA152" s="1"/>
  <c r="L362" i="7"/>
  <c r="G262" i="12" s="1"/>
  <c r="BO151" i="13"/>
  <c r="H151"/>
  <c r="BL151"/>
  <c r="P151"/>
  <c r="BI195"/>
  <c r="BJ195"/>
  <c r="BA151" l="1"/>
  <c r="BD151" s="1"/>
  <c r="H262" i="12"/>
  <c r="I262" s="1"/>
  <c r="AK152" i="13"/>
  <c r="AT152" s="1"/>
  <c r="K151"/>
  <c r="BR151"/>
  <c r="BS152" s="1"/>
  <c r="Q151"/>
  <c r="Z152" s="1"/>
  <c r="F362" i="7" s="1"/>
  <c r="O151" i="13"/>
  <c r="CB152" l="1"/>
  <c r="CC152"/>
  <c r="BY152"/>
  <c r="CA152"/>
  <c r="BZ152"/>
  <c r="BX152"/>
  <c r="BV152"/>
  <c r="BW152"/>
  <c r="BU152"/>
  <c r="J263" i="12"/>
  <c r="AW152" i="13"/>
  <c r="AZ152" s="1"/>
  <c r="AJ152"/>
  <c r="AS152" s="1"/>
  <c r="N151"/>
  <c r="BH152"/>
  <c r="BQ152"/>
  <c r="J152"/>
  <c r="BN152"/>
  <c r="BK196"/>
  <c r="BJ196"/>
  <c r="BC152" l="1"/>
  <c r="AV152"/>
  <c r="AY152" s="1"/>
  <c r="AI152"/>
  <c r="AR152" s="1"/>
  <c r="BP152"/>
  <c r="I152"/>
  <c r="BM152"/>
  <c r="M152"/>
  <c r="S152"/>
  <c r="AB153" s="1"/>
  <c r="H363" i="7"/>
  <c r="I363"/>
  <c r="J363"/>
  <c r="K363"/>
  <c r="G363"/>
  <c r="BI196" i="13"/>
  <c r="BB152" l="1"/>
  <c r="AU152"/>
  <c r="AX152" s="1"/>
  <c r="L363" i="7"/>
  <c r="G263" i="12" s="1"/>
  <c r="P152" i="13"/>
  <c r="BO152"/>
  <c r="H152"/>
  <c r="BL152"/>
  <c r="L152"/>
  <c r="R152"/>
  <c r="AA153" s="1"/>
  <c r="BA152" l="1"/>
  <c r="BD152" s="1"/>
  <c r="H263" i="12"/>
  <c r="I263" s="1"/>
  <c r="AK153" i="13"/>
  <c r="AT153" s="1"/>
  <c r="O152"/>
  <c r="Q152"/>
  <c r="Z153" s="1"/>
  <c r="F363" i="7" s="1"/>
  <c r="K152" i="13"/>
  <c r="BR152"/>
  <c r="BS153" s="1"/>
  <c r="BK197"/>
  <c r="BI197"/>
  <c r="BJ197"/>
  <c r="CC153" l="1"/>
  <c r="CA153"/>
  <c r="BZ153"/>
  <c r="CB153"/>
  <c r="BX153"/>
  <c r="BY153"/>
  <c r="BW153"/>
  <c r="BU153"/>
  <c r="BV153"/>
  <c r="J264" i="12"/>
  <c r="AW153" i="13"/>
  <c r="AZ153" s="1"/>
  <c r="AJ153"/>
  <c r="AS153" s="1"/>
  <c r="J153"/>
  <c r="BQ153"/>
  <c r="BN153"/>
  <c r="BH153"/>
  <c r="N152"/>
  <c r="BC153" l="1"/>
  <c r="AV153"/>
  <c r="AY153" s="1"/>
  <c r="AI153"/>
  <c r="AR153" s="1"/>
  <c r="M153"/>
  <c r="S153"/>
  <c r="AB154" s="1"/>
  <c r="BP153"/>
  <c r="I153"/>
  <c r="BM153"/>
  <c r="I364" i="7"/>
  <c r="K364"/>
  <c r="J364"/>
  <c r="G364"/>
  <c r="H364"/>
  <c r="BK198" i="13"/>
  <c r="BB153" l="1"/>
  <c r="AU153"/>
  <c r="AX153" s="1"/>
  <c r="R153"/>
  <c r="AA154" s="1"/>
  <c r="L153"/>
  <c r="L364" i="7"/>
  <c r="G264" i="12" s="1"/>
  <c r="P153" i="13"/>
  <c r="H153"/>
  <c r="BO153"/>
  <c r="BL153"/>
  <c r="BJ198"/>
  <c r="BI198"/>
  <c r="H264" i="12" l="1"/>
  <c r="I264" s="1"/>
  <c r="BA153" i="13"/>
  <c r="BD153" s="1"/>
  <c r="AK154"/>
  <c r="AT154" s="1"/>
  <c r="Q153"/>
  <c r="Z154" s="1"/>
  <c r="F364" i="7" s="1"/>
  <c r="K153" i="13"/>
  <c r="BR153"/>
  <c r="BS154" s="1"/>
  <c r="O153"/>
  <c r="CA154" l="1"/>
  <c r="CB154"/>
  <c r="BX154"/>
  <c r="BY154"/>
  <c r="BZ154"/>
  <c r="CC154"/>
  <c r="BU154"/>
  <c r="BV154"/>
  <c r="BW154"/>
  <c r="J265" i="12"/>
  <c r="AW154" i="13"/>
  <c r="AZ154" s="1"/>
  <c r="AJ154"/>
  <c r="AS154" s="1"/>
  <c r="BQ154"/>
  <c r="J154"/>
  <c r="BN154"/>
  <c r="BH154"/>
  <c r="N153"/>
  <c r="BJ199"/>
  <c r="BK199"/>
  <c r="BI199"/>
  <c r="BC154" l="1"/>
  <c r="AV154"/>
  <c r="AY154" s="1"/>
  <c r="AI154"/>
  <c r="AR154" s="1"/>
  <c r="M154"/>
  <c r="S154"/>
  <c r="AB155" s="1"/>
  <c r="K365" i="7"/>
  <c r="H365"/>
  <c r="I365"/>
  <c r="J365"/>
  <c r="G365"/>
  <c r="I154" i="13"/>
  <c r="BP154"/>
  <c r="BM154"/>
  <c r="BB154" l="1"/>
  <c r="AU154"/>
  <c r="AX154" s="1"/>
  <c r="R154"/>
  <c r="AA155" s="1"/>
  <c r="L154"/>
  <c r="L365" i="7"/>
  <c r="G265" i="12" s="1"/>
  <c r="BO154" i="13"/>
  <c r="H154"/>
  <c r="BL154"/>
  <c r="P154"/>
  <c r="BK200"/>
  <c r="H265" i="12" l="1"/>
  <c r="I265" s="1"/>
  <c r="BA154" i="13"/>
  <c r="BD154" s="1"/>
  <c r="AK155"/>
  <c r="AT155" s="1"/>
  <c r="O154"/>
  <c r="K154"/>
  <c r="Q154"/>
  <c r="Z155" s="1"/>
  <c r="F365" i="7" s="1"/>
  <c r="BR154" i="13"/>
  <c r="BS155" s="1"/>
  <c r="BJ200"/>
  <c r="BI200"/>
  <c r="CA155" l="1"/>
  <c r="CB155"/>
  <c r="CC155"/>
  <c r="BX155"/>
  <c r="BY155"/>
  <c r="BZ155"/>
  <c r="BU155"/>
  <c r="BV155"/>
  <c r="BW155"/>
  <c r="J266" i="12"/>
  <c r="AW155" i="13"/>
  <c r="AZ155" s="1"/>
  <c r="AJ155"/>
  <c r="AS155" s="1"/>
  <c r="BH155"/>
  <c r="BQ155"/>
  <c r="J155"/>
  <c r="BN155"/>
  <c r="N154"/>
  <c r="BK201"/>
  <c r="BC155" l="1"/>
  <c r="AV155"/>
  <c r="AY155" s="1"/>
  <c r="AI155"/>
  <c r="AR155" s="1"/>
  <c r="BP155"/>
  <c r="I155"/>
  <c r="BM155"/>
  <c r="S155"/>
  <c r="AB156" s="1"/>
  <c r="M155"/>
  <c r="G366" i="7"/>
  <c r="H366"/>
  <c r="K366"/>
  <c r="I366"/>
  <c r="J366"/>
  <c r="BJ201" i="13"/>
  <c r="BB155" l="1"/>
  <c r="AU155"/>
  <c r="AX155" s="1"/>
  <c r="L366" i="7"/>
  <c r="G266" i="12" s="1"/>
  <c r="P155" i="13"/>
  <c r="BO155"/>
  <c r="H155"/>
  <c r="BL155"/>
  <c r="L155"/>
  <c r="R155"/>
  <c r="AA156" s="1"/>
  <c r="BI201"/>
  <c r="BA155" l="1"/>
  <c r="BD155" s="1"/>
  <c r="H266" i="12"/>
  <c r="I266" s="1"/>
  <c r="AK156" i="13"/>
  <c r="AT156" s="1"/>
  <c r="K155"/>
  <c r="Q155"/>
  <c r="Z156" s="1"/>
  <c r="F366" i="7" s="1"/>
  <c r="BR155" i="13"/>
  <c r="BS156" s="1"/>
  <c r="O155"/>
  <c r="BJ202"/>
  <c r="CB156" l="1"/>
  <c r="CC156"/>
  <c r="CA156"/>
  <c r="BY156"/>
  <c r="BZ156"/>
  <c r="BX156"/>
  <c r="BV156"/>
  <c r="BW156"/>
  <c r="BU156"/>
  <c r="J267" i="12"/>
  <c r="AW156" i="13"/>
  <c r="AZ156" s="1"/>
  <c r="AJ156"/>
  <c r="AS156" s="1"/>
  <c r="BH156"/>
  <c r="BQ156"/>
  <c r="J156"/>
  <c r="BN156"/>
  <c r="N155"/>
  <c r="BK202"/>
  <c r="BI202"/>
  <c r="BC156" l="1"/>
  <c r="AV156"/>
  <c r="AY156" s="1"/>
  <c r="AI156"/>
  <c r="AR156" s="1"/>
  <c r="K367" i="7"/>
  <c r="I367"/>
  <c r="H367"/>
  <c r="G367"/>
  <c r="J367"/>
  <c r="BP156" i="13"/>
  <c r="I156"/>
  <c r="BM156"/>
  <c r="M156"/>
  <c r="S156"/>
  <c r="AB157" s="1"/>
  <c r="BB156" l="1"/>
  <c r="AU156"/>
  <c r="AX156" s="1"/>
  <c r="P156"/>
  <c r="H156"/>
  <c r="BO156"/>
  <c r="BL156"/>
  <c r="R156"/>
  <c r="AA157" s="1"/>
  <c r="L156"/>
  <c r="L367" i="7"/>
  <c r="G267" i="12" s="1"/>
  <c r="H267" l="1"/>
  <c r="I267" s="1"/>
  <c r="BA156" i="13"/>
  <c r="BD156" s="1"/>
  <c r="AK157"/>
  <c r="AT157" s="1"/>
  <c r="O156"/>
  <c r="Q156"/>
  <c r="Z157" s="1"/>
  <c r="F367" i="7" s="1"/>
  <c r="K156" i="13"/>
  <c r="BR156"/>
  <c r="BS157" s="1"/>
  <c r="BK203"/>
  <c r="BJ203"/>
  <c r="BI203"/>
  <c r="CC157" l="1"/>
  <c r="CA157"/>
  <c r="BZ157"/>
  <c r="CB157"/>
  <c r="BX157"/>
  <c r="BY157"/>
  <c r="BW157"/>
  <c r="BU157"/>
  <c r="BV157"/>
  <c r="J268" i="12"/>
  <c r="AW157" i="13"/>
  <c r="AZ157" s="1"/>
  <c r="AJ157"/>
  <c r="AS157" s="1"/>
  <c r="BH157"/>
  <c r="N156"/>
  <c r="BQ157"/>
  <c r="J157"/>
  <c r="BN157"/>
  <c r="BC157" l="1"/>
  <c r="AV157"/>
  <c r="AY157" s="1"/>
  <c r="AI157"/>
  <c r="AR157" s="1"/>
  <c r="BP157"/>
  <c r="I157"/>
  <c r="BM157"/>
  <c r="K368" i="7"/>
  <c r="I368"/>
  <c r="G368"/>
  <c r="J368"/>
  <c r="H368"/>
  <c r="S157" i="13"/>
  <c r="AB158" s="1"/>
  <c r="M157"/>
  <c r="BK204"/>
  <c r="BB157" l="1"/>
  <c r="AU157"/>
  <c r="AX157" s="1"/>
  <c r="P157"/>
  <c r="BO157"/>
  <c r="H157"/>
  <c r="BL157"/>
  <c r="L368" i="7"/>
  <c r="G268" i="12" s="1"/>
  <c r="R157" i="13"/>
  <c r="AA158" s="1"/>
  <c r="L157"/>
  <c r="BJ204"/>
  <c r="BI204"/>
  <c r="BA157" l="1"/>
  <c r="BD157" s="1"/>
  <c r="H268" i="12"/>
  <c r="I268" s="1"/>
  <c r="AK158" i="13"/>
  <c r="AT158" s="1"/>
  <c r="O157"/>
  <c r="K157"/>
  <c r="Q157"/>
  <c r="Z158" s="1"/>
  <c r="BR157"/>
  <c r="BS158" s="1"/>
  <c r="BK205"/>
  <c r="BH158" l="1"/>
  <c r="F368" i="7"/>
  <c r="CA158" i="13"/>
  <c r="CB158"/>
  <c r="BX158"/>
  <c r="CC158"/>
  <c r="BY158"/>
  <c r="BZ158"/>
  <c r="BU158"/>
  <c r="BV158"/>
  <c r="BW158"/>
  <c r="J269" i="12"/>
  <c r="AW158" i="13"/>
  <c r="AZ158" s="1"/>
  <c r="AJ158"/>
  <c r="AS158" s="1"/>
  <c r="N157"/>
  <c r="J158"/>
  <c r="BQ158"/>
  <c r="BN158"/>
  <c r="BJ205"/>
  <c r="BC158" l="1"/>
  <c r="AV158"/>
  <c r="AY158" s="1"/>
  <c r="AI158"/>
  <c r="AR158" s="1"/>
  <c r="H369" i="7"/>
  <c r="G369"/>
  <c r="J369"/>
  <c r="K369"/>
  <c r="I369"/>
  <c r="BP158" i="13"/>
  <c r="I158"/>
  <c r="BM158"/>
  <c r="M158"/>
  <c r="S158"/>
  <c r="AB159" s="1"/>
  <c r="BI205"/>
  <c r="BB158" l="1"/>
  <c r="AU158"/>
  <c r="AX158" s="1"/>
  <c r="L369" i="7"/>
  <c r="G269" i="12" s="1"/>
  <c r="BO158" i="13"/>
  <c r="H158"/>
  <c r="BL158"/>
  <c r="L158"/>
  <c r="R158"/>
  <c r="AA159" s="1"/>
  <c r="P158"/>
  <c r="BA158" l="1"/>
  <c r="BD158" s="1"/>
  <c r="H269" i="12"/>
  <c r="I269" s="1"/>
  <c r="AK159" i="13"/>
  <c r="AT159" s="1"/>
  <c r="Q158"/>
  <c r="Z159" s="1"/>
  <c r="F369" i="7" s="1"/>
  <c r="K158" i="13"/>
  <c r="BR158"/>
  <c r="BS159" s="1"/>
  <c r="O158"/>
  <c r="BK206"/>
  <c r="BJ206"/>
  <c r="CA159" l="1"/>
  <c r="CB159"/>
  <c r="CC159"/>
  <c r="BX159"/>
  <c r="BY159"/>
  <c r="BZ159"/>
  <c r="BU159"/>
  <c r="BV159"/>
  <c r="BW159"/>
  <c r="J270" i="12"/>
  <c r="AW159" i="13"/>
  <c r="AZ159" s="1"/>
  <c r="AJ159"/>
  <c r="AS159" s="1"/>
  <c r="BQ159"/>
  <c r="J159"/>
  <c r="BN159"/>
  <c r="BH159"/>
  <c r="N158"/>
  <c r="BK207"/>
  <c r="BI206"/>
  <c r="BC159" l="1"/>
  <c r="AV159"/>
  <c r="AY159" s="1"/>
  <c r="AI159"/>
  <c r="AR159" s="1"/>
  <c r="G370" i="7"/>
  <c r="H370"/>
  <c r="J370"/>
  <c r="I370"/>
  <c r="K370"/>
  <c r="S159" i="13"/>
  <c r="AB160" s="1"/>
  <c r="M159"/>
  <c r="I159"/>
  <c r="BP159"/>
  <c r="BM159"/>
  <c r="BJ207"/>
  <c r="BI207"/>
  <c r="BB159" l="1"/>
  <c r="AU159"/>
  <c r="AX159" s="1"/>
  <c r="P159"/>
  <c r="R159"/>
  <c r="AA160" s="1"/>
  <c r="L159"/>
  <c r="L370" i="7"/>
  <c r="G270" i="12" s="1"/>
  <c r="BO159" i="13"/>
  <c r="H159"/>
  <c r="BL159"/>
  <c r="H270" i="12" l="1"/>
  <c r="I270" s="1"/>
  <c r="BA159" i="13"/>
  <c r="BD159" s="1"/>
  <c r="AK160"/>
  <c r="AT160" s="1"/>
  <c r="Q159"/>
  <c r="Z160" s="1"/>
  <c r="F370" i="7" s="1"/>
  <c r="BR159" i="13"/>
  <c r="BS160" s="1"/>
  <c r="K159"/>
  <c r="O159"/>
  <c r="BK208"/>
  <c r="BJ208"/>
  <c r="CB160" l="1"/>
  <c r="CC160"/>
  <c r="BY160"/>
  <c r="BZ160"/>
  <c r="CA160"/>
  <c r="BX160"/>
  <c r="BV160"/>
  <c r="BW160"/>
  <c r="BU160"/>
  <c r="J271" i="12"/>
  <c r="AW160" i="13"/>
  <c r="AZ160" s="1"/>
  <c r="AJ160"/>
  <c r="AS160" s="1"/>
  <c r="BH160"/>
  <c r="N159"/>
  <c r="BQ160"/>
  <c r="J160"/>
  <c r="BN160"/>
  <c r="BI208"/>
  <c r="BC160" l="1"/>
  <c r="AV160"/>
  <c r="AY160" s="1"/>
  <c r="AI160"/>
  <c r="AR160" s="1"/>
  <c r="M160"/>
  <c r="S160"/>
  <c r="AB161" s="1"/>
  <c r="I160"/>
  <c r="BP160"/>
  <c r="BM160"/>
  <c r="K371" i="7"/>
  <c r="H371"/>
  <c r="G371"/>
  <c r="I371"/>
  <c r="J371"/>
  <c r="BB160" i="13" l="1"/>
  <c r="AU160"/>
  <c r="AX160" s="1"/>
  <c r="L371" i="7"/>
  <c r="G271" i="12" s="1"/>
  <c r="P160" i="13"/>
  <c r="R160"/>
  <c r="AA161" s="1"/>
  <c r="L160"/>
  <c r="BO160"/>
  <c r="H160"/>
  <c r="BL160"/>
  <c r="BK209"/>
  <c r="BJ209"/>
  <c r="BI209"/>
  <c r="H271" i="12" l="1"/>
  <c r="I271" s="1"/>
  <c r="BA160" i="13"/>
  <c r="BD160" s="1"/>
  <c r="AK161"/>
  <c r="AT161" s="1"/>
  <c r="O160"/>
  <c r="Q160"/>
  <c r="Z161" s="1"/>
  <c r="F371" i="7" s="1"/>
  <c r="BR160" i="13"/>
  <c r="BS161" s="1"/>
  <c r="K160"/>
  <c r="CC161" l="1"/>
  <c r="CA161"/>
  <c r="CB161"/>
  <c r="BZ161"/>
  <c r="BX161"/>
  <c r="BY161"/>
  <c r="BW161"/>
  <c r="BU161"/>
  <c r="BV161"/>
  <c r="J272" i="12"/>
  <c r="AW161" i="13"/>
  <c r="AZ161" s="1"/>
  <c r="AJ161"/>
  <c r="AS161" s="1"/>
  <c r="BQ161"/>
  <c r="J161"/>
  <c r="BN161"/>
  <c r="BH161"/>
  <c r="N160"/>
  <c r="BC161" l="1"/>
  <c r="AV161"/>
  <c r="AY161" s="1"/>
  <c r="AI161"/>
  <c r="AR161" s="1"/>
  <c r="M161"/>
  <c r="S161"/>
  <c r="AB162" s="1"/>
  <c r="G372" i="7"/>
  <c r="H372"/>
  <c r="J372"/>
  <c r="I372"/>
  <c r="K372"/>
  <c r="I161" i="13"/>
  <c r="BP161"/>
  <c r="BM161"/>
  <c r="BK210"/>
  <c r="BJ210"/>
  <c r="BI210"/>
  <c r="BB161" l="1"/>
  <c r="AU161"/>
  <c r="AX161" s="1"/>
  <c r="R161"/>
  <c r="AA162" s="1"/>
  <c r="L161"/>
  <c r="L372" i="7"/>
  <c r="G272" i="12" s="1"/>
  <c r="H161" i="13"/>
  <c r="BO161"/>
  <c r="BL161"/>
  <c r="P161"/>
  <c r="BJ211"/>
  <c r="BK211"/>
  <c r="BA161" l="1"/>
  <c r="BD161" s="1"/>
  <c r="H272" i="12"/>
  <c r="I272" s="1"/>
  <c r="AK162" i="13"/>
  <c r="AT162" s="1"/>
  <c r="O161"/>
  <c r="K161"/>
  <c r="BR161"/>
  <c r="BS162" s="1"/>
  <c r="Q161"/>
  <c r="Z162" s="1"/>
  <c r="F372" i="7" s="1"/>
  <c r="BI211" i="13"/>
  <c r="CA162" l="1"/>
  <c r="CB162"/>
  <c r="CC162"/>
  <c r="BX162"/>
  <c r="BY162"/>
  <c r="BZ162"/>
  <c r="BU162"/>
  <c r="BV162"/>
  <c r="BW162"/>
  <c r="J273" i="12"/>
  <c r="AW162" i="13"/>
  <c r="AZ162" s="1"/>
  <c r="AJ162"/>
  <c r="AS162" s="1"/>
  <c r="BH162"/>
  <c r="N161"/>
  <c r="BQ162"/>
  <c r="J162"/>
  <c r="BN162"/>
  <c r="BC162" l="1"/>
  <c r="AV162"/>
  <c r="AY162" s="1"/>
  <c r="AI162"/>
  <c r="AR162" s="1"/>
  <c r="BP162"/>
  <c r="I162"/>
  <c r="BM162"/>
  <c r="M162"/>
  <c r="S162"/>
  <c r="AB163" s="1"/>
  <c r="G373" i="7"/>
  <c r="K373"/>
  <c r="I373"/>
  <c r="H373"/>
  <c r="J373"/>
  <c r="BB162" i="13" l="1"/>
  <c r="AU162"/>
  <c r="AX162" s="1"/>
  <c r="P162"/>
  <c r="BO162"/>
  <c r="H162"/>
  <c r="BL162"/>
  <c r="L373" i="7"/>
  <c r="G273" i="12" s="1"/>
  <c r="L162" i="13"/>
  <c r="R162"/>
  <c r="AA163" s="1"/>
  <c r="BK212"/>
  <c r="BJ212"/>
  <c r="BI212"/>
  <c r="BA162" l="1"/>
  <c r="BD162" s="1"/>
  <c r="H273" i="12"/>
  <c r="I273" s="1"/>
  <c r="AK163" i="13"/>
  <c r="AT163" s="1"/>
  <c r="O162"/>
  <c r="K162"/>
  <c r="BR162"/>
  <c r="BS163" s="1"/>
  <c r="Q162"/>
  <c r="Z163" s="1"/>
  <c r="F373" i="7" s="1"/>
  <c r="BK213" i="13"/>
  <c r="CA163" l="1"/>
  <c r="CB163"/>
  <c r="CC163"/>
  <c r="BX163"/>
  <c r="BY163"/>
  <c r="BZ163"/>
  <c r="BU163"/>
  <c r="BV163"/>
  <c r="BW163"/>
  <c r="J274" i="12"/>
  <c r="AW163" i="13"/>
  <c r="AZ163" s="1"/>
  <c r="AJ163"/>
  <c r="AS163" s="1"/>
  <c r="BQ163"/>
  <c r="J163"/>
  <c r="BN163"/>
  <c r="N162"/>
  <c r="BH163"/>
  <c r="BJ213"/>
  <c r="BI213"/>
  <c r="BC163" l="1"/>
  <c r="AV163"/>
  <c r="AY163" s="1"/>
  <c r="AI163"/>
  <c r="AR163" s="1"/>
  <c r="I163"/>
  <c r="BP163"/>
  <c r="BM163"/>
  <c r="S163"/>
  <c r="AB164" s="1"/>
  <c r="M163"/>
  <c r="J374" i="7"/>
  <c r="G374"/>
  <c r="K374"/>
  <c r="H374"/>
  <c r="I374"/>
  <c r="BB163" i="13" l="1"/>
  <c r="AU163"/>
  <c r="AX163" s="1"/>
  <c r="L374" i="7"/>
  <c r="G274" i="12" s="1"/>
  <c r="R163" i="13"/>
  <c r="AA164" s="1"/>
  <c r="L163"/>
  <c r="H163"/>
  <c r="BO163"/>
  <c r="BL163"/>
  <c r="P163"/>
  <c r="H274" i="12" l="1"/>
  <c r="I274" s="1"/>
  <c r="BA163" i="13"/>
  <c r="BD163" s="1"/>
  <c r="AK164"/>
  <c r="AT164" s="1"/>
  <c r="Q163"/>
  <c r="Z164" s="1"/>
  <c r="F374" i="7" s="1"/>
  <c r="K163" i="13"/>
  <c r="BR163"/>
  <c r="BS164" s="1"/>
  <c r="O163"/>
  <c r="BJ214"/>
  <c r="BK214"/>
  <c r="BI214"/>
  <c r="CB164" l="1"/>
  <c r="CC164"/>
  <c r="BY164"/>
  <c r="BZ164"/>
  <c r="CA164"/>
  <c r="BX164"/>
  <c r="BV164"/>
  <c r="BW164"/>
  <c r="BU164"/>
  <c r="J275" i="12"/>
  <c r="AW164" i="13"/>
  <c r="AZ164" s="1"/>
  <c r="AJ164"/>
  <c r="AS164" s="1"/>
  <c r="N163"/>
  <c r="BH164"/>
  <c r="BQ164"/>
  <c r="J164"/>
  <c r="BN164"/>
  <c r="BK215"/>
  <c r="BJ215"/>
  <c r="BC164" l="1"/>
  <c r="AV164"/>
  <c r="AY164" s="1"/>
  <c r="AI164"/>
  <c r="AR164" s="1"/>
  <c r="K375" i="7"/>
  <c r="I375"/>
  <c r="H375"/>
  <c r="G375"/>
  <c r="J375"/>
  <c r="BP164" i="13"/>
  <c r="I164"/>
  <c r="BM164"/>
  <c r="S164"/>
  <c r="AB165" s="1"/>
  <c r="M164"/>
  <c r="BB164" l="1"/>
  <c r="AU164"/>
  <c r="AX164" s="1"/>
  <c r="L375" i="7"/>
  <c r="G275" i="12" s="1"/>
  <c r="H164" i="13"/>
  <c r="BO164"/>
  <c r="BL164"/>
  <c r="L164"/>
  <c r="R164"/>
  <c r="AA165" s="1"/>
  <c r="P164"/>
  <c r="BI215"/>
  <c r="H275" i="12" l="1"/>
  <c r="I275" s="1"/>
  <c r="BA164" i="13"/>
  <c r="BD164" s="1"/>
  <c r="AK165"/>
  <c r="AT165" s="1"/>
  <c r="K164"/>
  <c r="Q164"/>
  <c r="Z165" s="1"/>
  <c r="F375" i="7" s="1"/>
  <c r="BR164" i="13"/>
  <c r="BS165" s="1"/>
  <c r="O164"/>
  <c r="CC165" l="1"/>
  <c r="CA165"/>
  <c r="BZ165"/>
  <c r="BX165"/>
  <c r="BY165"/>
  <c r="CB165"/>
  <c r="BW165"/>
  <c r="BU165"/>
  <c r="BV165"/>
  <c r="J276" i="12"/>
  <c r="AW165" i="13"/>
  <c r="AZ165" s="1"/>
  <c r="AJ165"/>
  <c r="AS165" s="1"/>
  <c r="N164"/>
  <c r="BQ165"/>
  <c r="J165"/>
  <c r="BN165"/>
  <c r="BH165"/>
  <c r="BK216"/>
  <c r="BJ216"/>
  <c r="BC165" l="1"/>
  <c r="AV165"/>
  <c r="AY165" s="1"/>
  <c r="AI165"/>
  <c r="AR165" s="1"/>
  <c r="J376" i="7"/>
  <c r="G376"/>
  <c r="K376"/>
  <c r="H376"/>
  <c r="I376"/>
  <c r="BP165" i="13"/>
  <c r="I165"/>
  <c r="BM165"/>
  <c r="S165"/>
  <c r="AB166" s="1"/>
  <c r="M165"/>
  <c r="BI216"/>
  <c r="BB165" l="1"/>
  <c r="AU165"/>
  <c r="AX165" s="1"/>
  <c r="R165"/>
  <c r="AA166" s="1"/>
  <c r="L165"/>
  <c r="L376" i="7"/>
  <c r="G276" i="12" s="1"/>
  <c r="H165" i="13"/>
  <c r="BO165"/>
  <c r="BL165"/>
  <c r="P165"/>
  <c r="BI217"/>
  <c r="H276" i="12" l="1"/>
  <c r="I276" s="1"/>
  <c r="BA165" i="13"/>
  <c r="BD165" s="1"/>
  <c r="AK166"/>
  <c r="AT166" s="1"/>
  <c r="K165"/>
  <c r="BR165"/>
  <c r="BS166" s="1"/>
  <c r="Q165"/>
  <c r="Z166" s="1"/>
  <c r="F376" i="7" s="1"/>
  <c r="O165" i="13"/>
  <c r="BJ217"/>
  <c r="BK217"/>
  <c r="CA166" l="1"/>
  <c r="CB166"/>
  <c r="CC166"/>
  <c r="BX166"/>
  <c r="BY166"/>
  <c r="BZ166"/>
  <c r="BU166"/>
  <c r="BV166"/>
  <c r="BW166"/>
  <c r="J277" i="12"/>
  <c r="AJ166" i="13"/>
  <c r="AS166" s="1"/>
  <c r="BH166"/>
  <c r="N165"/>
  <c r="AW166" l="1"/>
  <c r="AZ166" s="1"/>
  <c r="AV166"/>
  <c r="AY166" s="1"/>
  <c r="BQ166"/>
  <c r="J166"/>
  <c r="S166" s="1"/>
  <c r="AB167" s="1"/>
  <c r="BN166"/>
  <c r="AI166"/>
  <c r="AR166" s="1"/>
  <c r="BP166"/>
  <c r="I166"/>
  <c r="BM166"/>
  <c r="J377" i="7"/>
  <c r="G377"/>
  <c r="H377"/>
  <c r="K377"/>
  <c r="I377"/>
  <c r="M166" i="13" l="1"/>
  <c r="BC166"/>
  <c r="BB166"/>
  <c r="AU166"/>
  <c r="AX166" s="1"/>
  <c r="L377" i="7"/>
  <c r="G277" i="12" s="1"/>
  <c r="L166" i="13"/>
  <c r="R166"/>
  <c r="AA167" s="1"/>
  <c r="BO166"/>
  <c r="H166"/>
  <c r="BL166"/>
  <c r="P166" l="1"/>
  <c r="BA166"/>
  <c r="BD166" s="1"/>
  <c r="H277" i="12"/>
  <c r="I277" s="1"/>
  <c r="AK167" i="13"/>
  <c r="AT167" s="1"/>
  <c r="K166"/>
  <c r="Q166"/>
  <c r="Z167" s="1"/>
  <c r="F377" i="7" s="1"/>
  <c r="BR166" i="13"/>
  <c r="BS167" s="1"/>
  <c r="O166"/>
  <c r="BK218"/>
  <c r="BI218"/>
  <c r="BJ218"/>
  <c r="CA167" l="1"/>
  <c r="CB167"/>
  <c r="CC167"/>
  <c r="BX167"/>
  <c r="BY167"/>
  <c r="BZ167"/>
  <c r="BU167"/>
  <c r="BV167"/>
  <c r="BW167"/>
  <c r="BN167"/>
  <c r="J278" i="12"/>
  <c r="AJ167" i="13"/>
  <c r="AS167" s="1"/>
  <c r="N166"/>
  <c r="BH167"/>
  <c r="BQ167" l="1"/>
  <c r="J167"/>
  <c r="S167" s="1"/>
  <c r="AB168" s="1"/>
  <c r="AW167"/>
  <c r="AZ167" s="1"/>
  <c r="BC167" s="1"/>
  <c r="AV167"/>
  <c r="AY167" s="1"/>
  <c r="AI167"/>
  <c r="AR167" s="1"/>
  <c r="I167"/>
  <c r="BP167"/>
  <c r="BM167"/>
  <c r="K378" i="7"/>
  <c r="J378"/>
  <c r="H378"/>
  <c r="G378"/>
  <c r="I378"/>
  <c r="M167" i="13" l="1"/>
  <c r="BB167"/>
  <c r="AU167"/>
  <c r="AX167" s="1"/>
  <c r="R167"/>
  <c r="AA168" s="1"/>
  <c r="L167"/>
  <c r="L378" i="7"/>
  <c r="G278" i="12" s="1"/>
  <c r="H167" i="13"/>
  <c r="BR167" s="1"/>
  <c r="BS168" s="1"/>
  <c r="BO167"/>
  <c r="BL167"/>
  <c r="P167" l="1"/>
  <c r="H278" i="12"/>
  <c r="I278" s="1"/>
  <c r="BA167" i="13"/>
  <c r="BD167" s="1"/>
  <c r="AK168"/>
  <c r="AT168" s="1"/>
  <c r="K167"/>
  <c r="Q167"/>
  <c r="Z168" s="1"/>
  <c r="F378" i="7" s="1"/>
  <c r="O167" i="13"/>
  <c r="CB168" l="1"/>
  <c r="CC168"/>
  <c r="BY168"/>
  <c r="CA168"/>
  <c r="BZ168"/>
  <c r="BX168"/>
  <c r="BV168"/>
  <c r="BW168"/>
  <c r="BU168"/>
  <c r="BQ168"/>
  <c r="J279" i="12"/>
  <c r="AJ168" i="13"/>
  <c r="AS168" s="1"/>
  <c r="N167"/>
  <c r="BH168"/>
  <c r="J168" l="1"/>
  <c r="S168" s="1"/>
  <c r="AB169" s="1"/>
  <c r="BN168"/>
  <c r="AW168"/>
  <c r="AZ168" s="1"/>
  <c r="BC168" s="1"/>
  <c r="AV168"/>
  <c r="AY168" s="1"/>
  <c r="AI168"/>
  <c r="AR168" s="1"/>
  <c r="I168"/>
  <c r="BP168"/>
  <c r="BM168"/>
  <c r="K379" i="7"/>
  <c r="I379"/>
  <c r="G379"/>
  <c r="J379"/>
  <c r="H379"/>
  <c r="BK219" i="13"/>
  <c r="BK220"/>
  <c r="BI219"/>
  <c r="BJ219"/>
  <c r="BK221"/>
  <c r="BI220"/>
  <c r="BJ220"/>
  <c r="BK222"/>
  <c r="BI221"/>
  <c r="BJ221"/>
  <c r="BK223"/>
  <c r="BI222"/>
  <c r="BJ222"/>
  <c r="BK224"/>
  <c r="BI223"/>
  <c r="BJ223"/>
  <c r="BK225"/>
  <c r="BI224"/>
  <c r="BJ224"/>
  <c r="BK226"/>
  <c r="BI225"/>
  <c r="BJ225"/>
  <c r="BK227"/>
  <c r="BI226"/>
  <c r="BJ226"/>
  <c r="BK228"/>
  <c r="BI227"/>
  <c r="BJ227"/>
  <c r="BK229"/>
  <c r="BI228"/>
  <c r="BJ228"/>
  <c r="BK230"/>
  <c r="BI229"/>
  <c r="BJ229"/>
  <c r="BK231"/>
  <c r="BI230"/>
  <c r="BJ230"/>
  <c r="BK232"/>
  <c r="BI231"/>
  <c r="BJ231"/>
  <c r="BK233"/>
  <c r="BI232"/>
  <c r="BJ232"/>
  <c r="BK234"/>
  <c r="BI233"/>
  <c r="BJ233"/>
  <c r="BK235"/>
  <c r="BI234"/>
  <c r="BJ234"/>
  <c r="BK236"/>
  <c r="BI235"/>
  <c r="BJ235"/>
  <c r="BK237"/>
  <c r="BI236"/>
  <c r="BJ236"/>
  <c r="BK238"/>
  <c r="BI237"/>
  <c r="BJ237"/>
  <c r="BK239"/>
  <c r="BI238"/>
  <c r="BJ238"/>
  <c r="BK240"/>
  <c r="BI239"/>
  <c r="BJ239"/>
  <c r="BK241"/>
  <c r="BI240"/>
  <c r="BJ240"/>
  <c r="BK242"/>
  <c r="BI241"/>
  <c r="BJ241"/>
  <c r="BK243"/>
  <c r="BI242"/>
  <c r="BJ242"/>
  <c r="BK244"/>
  <c r="BI243"/>
  <c r="BJ243"/>
  <c r="BK245"/>
  <c r="BI244"/>
  <c r="BJ244"/>
  <c r="BI245"/>
  <c r="BI246"/>
  <c r="BJ245"/>
  <c r="BJ246"/>
  <c r="BK246"/>
  <c r="BJ247"/>
  <c r="BI247"/>
  <c r="BK247"/>
  <c r="BJ248"/>
  <c r="BJ249"/>
  <c r="BI248"/>
  <c r="BK248"/>
  <c r="BJ250"/>
  <c r="BI249"/>
  <c r="BK249"/>
  <c r="BI250"/>
  <c r="BK250"/>
  <c r="BJ251"/>
  <c r="BI251"/>
  <c r="BK251"/>
  <c r="BJ252"/>
  <c r="BJ253"/>
  <c r="BI252"/>
  <c r="BK252"/>
  <c r="BI253"/>
  <c r="BK253"/>
  <c r="BJ254"/>
  <c r="BJ255"/>
  <c r="BI254"/>
  <c r="BK254"/>
  <c r="BJ256"/>
  <c r="BI255"/>
  <c r="BK255"/>
  <c r="BJ257"/>
  <c r="BI256"/>
  <c r="BK256"/>
  <c r="BJ258"/>
  <c r="BI257"/>
  <c r="BK257"/>
  <c r="BK258"/>
  <c r="BI258"/>
  <c r="BK259"/>
  <c r="BI259"/>
  <c r="BJ259"/>
  <c r="BK260"/>
  <c r="BK261"/>
  <c r="BI260"/>
  <c r="BJ260"/>
  <c r="BI261"/>
  <c r="BJ261"/>
  <c r="BI262"/>
  <c r="BI263"/>
  <c r="BJ262"/>
  <c r="BK262"/>
  <c r="BI264"/>
  <c r="BJ263"/>
  <c r="BK263"/>
  <c r="BI265"/>
  <c r="BJ264"/>
  <c r="BK264"/>
  <c r="BI266"/>
  <c r="BJ265"/>
  <c r="BK265"/>
  <c r="BI267"/>
  <c r="BJ266"/>
  <c r="BK266"/>
  <c r="BJ267"/>
  <c r="BJ268"/>
  <c r="BK267"/>
  <c r="BI268"/>
  <c r="BK268"/>
  <c r="BI269"/>
  <c r="BI270"/>
  <c r="BK269"/>
  <c r="BJ269"/>
  <c r="BI271"/>
  <c r="BJ270"/>
  <c r="BK270"/>
  <c r="BJ271"/>
  <c r="BK271"/>
  <c r="BJ272"/>
  <c r="BI272"/>
  <c r="BK272"/>
  <c r="BJ273"/>
  <c r="BI273"/>
  <c r="BK273"/>
  <c r="BJ274"/>
  <c r="BJ275"/>
  <c r="BK274"/>
  <c r="BI274"/>
  <c r="BK275"/>
  <c r="BI275"/>
  <c r="BK276"/>
  <c r="BI276"/>
  <c r="BJ276"/>
  <c r="BK277"/>
  <c r="BI277"/>
  <c r="BJ277"/>
  <c r="BK278"/>
  <c r="BK279"/>
  <c r="BI278"/>
  <c r="BJ278"/>
  <c r="BI279"/>
  <c r="BJ279"/>
  <c r="BK280"/>
  <c r="BI280"/>
  <c r="BJ280"/>
  <c r="BK281"/>
  <c r="BK282"/>
  <c r="BI281"/>
  <c r="BJ281"/>
  <c r="BJ282"/>
  <c r="BJ283"/>
  <c r="BI282"/>
  <c r="BJ284"/>
  <c r="BI283"/>
  <c r="BK283"/>
  <c r="BJ285"/>
  <c r="BI284"/>
  <c r="BK284"/>
  <c r="BJ286"/>
  <c r="BI285"/>
  <c r="BK285"/>
  <c r="BI286"/>
  <c r="BK286"/>
  <c r="BJ287"/>
  <c r="BJ288"/>
  <c r="BK287"/>
  <c r="BI287"/>
  <c r="BI288"/>
  <c r="BK288"/>
  <c r="BI289"/>
  <c r="BJ289"/>
  <c r="BK289"/>
  <c r="BI290"/>
  <c r="BI291"/>
  <c r="BK290"/>
  <c r="BK291"/>
  <c r="BJ290"/>
  <c r="BJ291"/>
  <c r="BJ292"/>
  <c r="BJ293"/>
  <c r="BI292"/>
  <c r="BI293"/>
  <c r="BK292"/>
  <c r="BK293"/>
  <c r="BK294"/>
  <c r="BI294"/>
  <c r="BJ294"/>
  <c r="BK295"/>
  <c r="BK296"/>
  <c r="BI295"/>
  <c r="BJ295"/>
  <c r="BJ296"/>
  <c r="BJ297"/>
  <c r="BI296"/>
  <c r="BI297"/>
  <c r="BK297"/>
  <c r="BI298"/>
  <c r="BJ298"/>
  <c r="BK298"/>
  <c r="BI299"/>
  <c r="BI300"/>
  <c r="BJ299"/>
  <c r="BJ300"/>
  <c r="BK299"/>
  <c r="BK300"/>
  <c r="BK301"/>
  <c r="BK302"/>
  <c r="BI301"/>
  <c r="BJ301"/>
  <c r="BJ302"/>
  <c r="BI302"/>
  <c r="BJ303"/>
  <c r="BI303"/>
  <c r="BK303"/>
  <c r="BJ304"/>
  <c r="BJ305"/>
  <c r="BK304"/>
  <c r="BK305"/>
  <c r="BI304"/>
  <c r="BI305"/>
  <c r="BJ306"/>
  <c r="BJ307"/>
  <c r="BI306"/>
  <c r="BK306"/>
  <c r="BI307"/>
  <c r="BK307"/>
  <c r="BJ308"/>
  <c r="BI308"/>
  <c r="BK308"/>
  <c r="BJ309"/>
  <c r="BJ310"/>
  <c r="BI309"/>
  <c r="BK309"/>
  <c r="BI310"/>
  <c r="BK310"/>
  <c r="BJ311"/>
  <c r="BI311"/>
  <c r="BK311"/>
  <c r="BJ312"/>
  <c r="BI312"/>
  <c r="BK312"/>
  <c r="BJ313"/>
  <c r="BI313"/>
  <c r="BK313"/>
  <c r="BJ314"/>
  <c r="BJ315"/>
  <c r="BK314"/>
  <c r="BI314"/>
  <c r="BK315"/>
  <c r="BK316"/>
  <c r="BI315"/>
  <c r="BI316"/>
  <c r="BJ316"/>
  <c r="BK317"/>
  <c r="BK318"/>
  <c r="BJ317"/>
  <c r="BI317"/>
  <c r="BI318"/>
  <c r="BJ318"/>
  <c r="BJ319"/>
  <c r="BJ320"/>
  <c r="BK319"/>
  <c r="BK320"/>
  <c r="BI319"/>
  <c r="BK321"/>
  <c r="BI320"/>
  <c r="BI321"/>
  <c r="BJ321"/>
  <c r="BI322"/>
  <c r="BJ322"/>
  <c r="BK322"/>
  <c r="BI323"/>
  <c r="BJ323"/>
  <c r="BK323"/>
  <c r="BI324"/>
  <c r="BI325"/>
  <c r="BK324"/>
  <c r="BK325"/>
  <c r="BJ324"/>
  <c r="BK326"/>
  <c r="BJ325"/>
  <c r="BJ326"/>
  <c r="BJ327"/>
  <c r="BI326"/>
  <c r="BI327"/>
  <c r="BK327"/>
  <c r="BI328"/>
  <c r="BJ328"/>
  <c r="BK328"/>
  <c r="BI329"/>
  <c r="BJ329"/>
  <c r="BK329"/>
  <c r="BI330"/>
  <c r="BJ330"/>
  <c r="BK330"/>
  <c r="BI331"/>
  <c r="BJ331"/>
  <c r="BK331"/>
  <c r="BI332"/>
  <c r="BI333"/>
  <c r="BK332"/>
  <c r="BK333"/>
  <c r="BJ332"/>
  <c r="BK334"/>
  <c r="BJ333"/>
  <c r="BK335"/>
  <c r="BI334"/>
  <c r="BJ334"/>
  <c r="BK336"/>
  <c r="BI335"/>
  <c r="BJ335"/>
  <c r="BI336"/>
  <c r="BJ336"/>
  <c r="BK337"/>
  <c r="BI337"/>
  <c r="BJ337"/>
  <c r="BK338"/>
  <c r="BI338"/>
  <c r="BJ338"/>
  <c r="BK339"/>
  <c r="BI339"/>
  <c r="BJ339"/>
  <c r="BK340"/>
  <c r="BI340"/>
  <c r="BJ340"/>
  <c r="BK341"/>
  <c r="BK342"/>
  <c r="BJ341"/>
  <c r="BJ342"/>
  <c r="BI341"/>
  <c r="BJ343"/>
  <c r="BI342"/>
  <c r="BI343"/>
  <c r="BI344"/>
  <c r="BK343"/>
  <c r="BI345"/>
  <c r="BJ344"/>
  <c r="BJ345"/>
  <c r="BK344"/>
  <c r="BK345"/>
  <c r="BK346"/>
  <c r="BJ346"/>
  <c r="BI346"/>
  <c r="M168" l="1"/>
  <c r="BB168"/>
  <c r="AU168"/>
  <c r="AX168" s="1"/>
  <c r="L168"/>
  <c r="R168"/>
  <c r="AA169" s="1"/>
  <c r="BO168"/>
  <c r="H168"/>
  <c r="BL168"/>
  <c r="L379" i="7"/>
  <c r="G279" i="12" s="1"/>
  <c r="P168" i="13" l="1"/>
  <c r="H279" i="12"/>
  <c r="I279" s="1"/>
  <c r="BA168" i="13"/>
  <c r="BD168" s="1"/>
  <c r="AK169"/>
  <c r="AT169" s="1"/>
  <c r="Q168"/>
  <c r="Z169" s="1"/>
  <c r="F379" i="7" s="1"/>
  <c r="K168" i="13"/>
  <c r="BR168"/>
  <c r="BS169" s="1"/>
  <c r="O168"/>
  <c r="CC169" l="1"/>
  <c r="CA169"/>
  <c r="BZ169"/>
  <c r="CB169"/>
  <c r="BX169"/>
  <c r="BY169"/>
  <c r="BW169"/>
  <c r="BU169"/>
  <c r="BV169"/>
  <c r="BN169"/>
  <c r="J280" i="12"/>
  <c r="AJ169" i="13"/>
  <c r="AS169" s="1"/>
  <c r="N168"/>
  <c r="BH169"/>
  <c r="BQ169" l="1"/>
  <c r="J169"/>
  <c r="M169" s="1"/>
  <c r="AW169"/>
  <c r="AZ169" s="1"/>
  <c r="BC169" s="1"/>
  <c r="AV169"/>
  <c r="AY169" s="1"/>
  <c r="AI169"/>
  <c r="AR169" s="1"/>
  <c r="I169"/>
  <c r="BP169"/>
  <c r="BM169"/>
  <c r="I380" i="7"/>
  <c r="J380"/>
  <c r="G380"/>
  <c r="H380"/>
  <c r="K380"/>
  <c r="S169" i="13" l="1"/>
  <c r="AB170" s="1"/>
  <c r="BB169"/>
  <c r="AU169"/>
  <c r="AX169" s="1"/>
  <c r="BO169"/>
  <c r="H169"/>
  <c r="BL169"/>
  <c r="L380" i="7"/>
  <c r="G280" i="12" s="1"/>
  <c r="R169" i="13"/>
  <c r="AA170" s="1"/>
  <c r="L169"/>
  <c r="P169"/>
  <c r="H280" i="12" l="1"/>
  <c r="I280" s="1"/>
  <c r="BA169" i="13"/>
  <c r="BD169" s="1"/>
  <c r="AK170"/>
  <c r="AT170" s="1"/>
  <c r="O169"/>
  <c r="Q169"/>
  <c r="Z170" s="1"/>
  <c r="F380" i="7" s="1"/>
  <c r="K169" i="13"/>
  <c r="BR169"/>
  <c r="BS170" s="1"/>
  <c r="CA170" l="1"/>
  <c r="CB170"/>
  <c r="BX170"/>
  <c r="BY170"/>
  <c r="CC170"/>
  <c r="BZ170"/>
  <c r="BU170"/>
  <c r="BV170"/>
  <c r="BW170"/>
  <c r="J281" i="12"/>
  <c r="AW170" i="13"/>
  <c r="AZ170" s="1"/>
  <c r="AJ170"/>
  <c r="AS170" s="1"/>
  <c r="N169"/>
  <c r="BQ170"/>
  <c r="J170"/>
  <c r="BN170"/>
  <c r="BH170"/>
  <c r="BC170" l="1"/>
  <c r="AV170"/>
  <c r="AY170" s="1"/>
  <c r="AI170"/>
  <c r="AR170" s="1"/>
  <c r="K381" i="7"/>
  <c r="I381"/>
  <c r="J381"/>
  <c r="G381"/>
  <c r="H381"/>
  <c r="S170" i="13"/>
  <c r="AB171" s="1"/>
  <c r="M170"/>
  <c r="BP170"/>
  <c r="I170"/>
  <c r="BM170"/>
  <c r="BB170" l="1"/>
  <c r="AU170"/>
  <c r="AX170" s="1"/>
  <c r="L170"/>
  <c r="R170"/>
  <c r="AA171" s="1"/>
  <c r="P170"/>
  <c r="L381" i="7"/>
  <c r="G281" i="12" s="1"/>
  <c r="H170" i="13"/>
  <c r="BO170"/>
  <c r="BL170"/>
  <c r="H281" i="12" l="1"/>
  <c r="I281" s="1"/>
  <c r="BA170" i="13"/>
  <c r="BD170" s="1"/>
  <c r="AK171"/>
  <c r="AT171" s="1"/>
  <c r="O170"/>
  <c r="Q170"/>
  <c r="Z171" s="1"/>
  <c r="F381" i="7" s="1"/>
  <c r="K170" i="13"/>
  <c r="BR170"/>
  <c r="BS171" s="1"/>
  <c r="CA171" l="1"/>
  <c r="CB171"/>
  <c r="CC171"/>
  <c r="BX171"/>
  <c r="BY171"/>
  <c r="BZ171"/>
  <c r="BU171"/>
  <c r="BV171"/>
  <c r="BW171"/>
  <c r="J282" i="12"/>
  <c r="AW171" i="13"/>
  <c r="AZ171" s="1"/>
  <c r="AJ171"/>
  <c r="AS171" s="1"/>
  <c r="BH171"/>
  <c r="J171"/>
  <c r="BQ171"/>
  <c r="BN171"/>
  <c r="N170"/>
  <c r="BC171" l="1"/>
  <c r="AV171"/>
  <c r="AY171" s="1"/>
  <c r="AI171"/>
  <c r="AR171" s="1"/>
  <c r="J382" i="7"/>
  <c r="H382"/>
  <c r="K382"/>
  <c r="G382"/>
  <c r="I382"/>
  <c r="M171" i="13"/>
  <c r="S171"/>
  <c r="AB172" s="1"/>
  <c r="BP171"/>
  <c r="I171"/>
  <c r="BM171"/>
  <c r="BB171" l="1"/>
  <c r="AU171"/>
  <c r="AX171" s="1"/>
  <c r="R171"/>
  <c r="AA172" s="1"/>
  <c r="L171"/>
  <c r="L382" i="7"/>
  <c r="G282" i="12" s="1"/>
  <c r="BO171" i="13"/>
  <c r="H171"/>
  <c r="BL171"/>
  <c r="P171"/>
  <c r="H282" i="12" l="1"/>
  <c r="I282" s="1"/>
  <c r="BA171" i="13"/>
  <c r="BD171" s="1"/>
  <c r="AK172"/>
  <c r="AT172" s="1"/>
  <c r="O171"/>
  <c r="K171"/>
  <c r="Q171"/>
  <c r="Z172" s="1"/>
  <c r="F382" i="7" s="1"/>
  <c r="BR171" i="13"/>
  <c r="BS172" s="1"/>
  <c r="CB172" l="1"/>
  <c r="CC172"/>
  <c r="CA172"/>
  <c r="BY172"/>
  <c r="BZ172"/>
  <c r="BX172"/>
  <c r="BV172"/>
  <c r="BW172"/>
  <c r="BU172"/>
  <c r="J283" i="12"/>
  <c r="AW172" i="13"/>
  <c r="AZ172" s="1"/>
  <c r="AJ172"/>
  <c r="AS172" s="1"/>
  <c r="BH172"/>
  <c r="N171"/>
  <c r="J172"/>
  <c r="BQ172"/>
  <c r="BN172"/>
  <c r="BC172" l="1"/>
  <c r="AV172"/>
  <c r="AY172" s="1"/>
  <c r="AI172"/>
  <c r="AR172" s="1"/>
  <c r="G383" i="7"/>
  <c r="H383"/>
  <c r="J383"/>
  <c r="K383"/>
  <c r="I383"/>
  <c r="BP172" i="13"/>
  <c r="I172"/>
  <c r="BM172"/>
  <c r="M172"/>
  <c r="S172"/>
  <c r="AB173" s="1"/>
  <c r="BB172" l="1"/>
  <c r="AU172"/>
  <c r="AX172" s="1"/>
  <c r="P172"/>
  <c r="L383" i="7"/>
  <c r="G283" i="12" s="1"/>
  <c r="R172" i="13"/>
  <c r="AA173" s="1"/>
  <c r="L172"/>
  <c r="BO172"/>
  <c r="H172"/>
  <c r="BL172"/>
  <c r="H283" i="12" l="1"/>
  <c r="I283" s="1"/>
  <c r="BA172" i="13"/>
  <c r="BD172" s="1"/>
  <c r="AK173"/>
  <c r="AT173" s="1"/>
  <c r="Q172"/>
  <c r="Z173" s="1"/>
  <c r="F383" i="7" s="1"/>
  <c r="K172" i="13"/>
  <c r="O172"/>
  <c r="BR172"/>
  <c r="BS173" s="1"/>
  <c r="CC173" l="1"/>
  <c r="CA173"/>
  <c r="BZ173"/>
  <c r="CB173"/>
  <c r="BX173"/>
  <c r="BY173"/>
  <c r="BW173"/>
  <c r="BU173"/>
  <c r="BV173"/>
  <c r="J284" i="12"/>
  <c r="AW173" i="13"/>
  <c r="AZ173" s="1"/>
  <c r="AJ173"/>
  <c r="AS173" s="1"/>
  <c r="BH173"/>
  <c r="BQ173"/>
  <c r="J173"/>
  <c r="BN173"/>
  <c r="N172"/>
  <c r="BC173" l="1"/>
  <c r="AV173"/>
  <c r="AY173" s="1"/>
  <c r="AI173"/>
  <c r="AR173" s="1"/>
  <c r="H384" i="7"/>
  <c r="K384"/>
  <c r="G384"/>
  <c r="J384"/>
  <c r="I384"/>
  <c r="M173" i="13"/>
  <c r="S173"/>
  <c r="AB174" s="1"/>
  <c r="BP173"/>
  <c r="I173"/>
  <c r="BM173"/>
  <c r="BB173" l="1"/>
  <c r="AU173"/>
  <c r="AX173" s="1"/>
  <c r="P173"/>
  <c r="BO173"/>
  <c r="H173"/>
  <c r="BL173"/>
  <c r="L384" i="7"/>
  <c r="G284" i="12" s="1"/>
  <c r="R173" i="13"/>
  <c r="AA174" s="1"/>
  <c r="L173"/>
  <c r="BA173" l="1"/>
  <c r="BD173" s="1"/>
  <c r="H284" i="12"/>
  <c r="I284" s="1"/>
  <c r="AK174" i="13"/>
  <c r="AT174" s="1"/>
  <c r="Q173"/>
  <c r="Z174" s="1"/>
  <c r="F384" i="7" s="1"/>
  <c r="BR173" i="13"/>
  <c r="BS174" s="1"/>
  <c r="K173"/>
  <c r="O173"/>
  <c r="CA174" l="1"/>
  <c r="CB174"/>
  <c r="BX174"/>
  <c r="CC174"/>
  <c r="BY174"/>
  <c r="BZ174"/>
  <c r="BU174"/>
  <c r="BV174"/>
  <c r="BW174"/>
  <c r="J285" i="12"/>
  <c r="AW174" i="13"/>
  <c r="AZ174" s="1"/>
  <c r="AJ174"/>
  <c r="AS174" s="1"/>
  <c r="BH174"/>
  <c r="BQ174"/>
  <c r="J174"/>
  <c r="BN174"/>
  <c r="N173"/>
  <c r="BC174" l="1"/>
  <c r="AV174"/>
  <c r="AY174" s="1"/>
  <c r="AI174"/>
  <c r="AR174" s="1"/>
  <c r="G385" i="7"/>
  <c r="K385"/>
  <c r="H385"/>
  <c r="J385"/>
  <c r="I385"/>
  <c r="BP174" i="13"/>
  <c r="I174"/>
  <c r="BM174"/>
  <c r="M174"/>
  <c r="S174"/>
  <c r="AB175" s="1"/>
  <c r="BB174" l="1"/>
  <c r="AU174"/>
  <c r="AX174" s="1"/>
  <c r="P174"/>
  <c r="BO174"/>
  <c r="H174"/>
  <c r="BL174"/>
  <c r="R174"/>
  <c r="AA175" s="1"/>
  <c r="L174"/>
  <c r="L385" i="7"/>
  <c r="G285" i="12" s="1"/>
  <c r="H285" l="1"/>
  <c r="I285" s="1"/>
  <c r="BA174" i="13"/>
  <c r="BD174" s="1"/>
  <c r="AK175"/>
  <c r="AT175" s="1"/>
  <c r="O174"/>
  <c r="K174"/>
  <c r="Q174"/>
  <c r="Z175" s="1"/>
  <c r="F385" i="7" s="1"/>
  <c r="BR174" i="13"/>
  <c r="BS175" s="1"/>
  <c r="CA175" l="1"/>
  <c r="CB175"/>
  <c r="CC175"/>
  <c r="BX175"/>
  <c r="BY175"/>
  <c r="BZ175"/>
  <c r="BU175"/>
  <c r="BV175"/>
  <c r="BW175"/>
  <c r="J286" i="12"/>
  <c r="AW175" i="13"/>
  <c r="AZ175" s="1"/>
  <c r="AJ175"/>
  <c r="AS175" s="1"/>
  <c r="N174"/>
  <c r="BQ175"/>
  <c r="J175"/>
  <c r="BN175"/>
  <c r="BH175"/>
  <c r="BC175" l="1"/>
  <c r="AV175"/>
  <c r="AY175" s="1"/>
  <c r="AI175"/>
  <c r="AR175" s="1"/>
  <c r="I386" i="7"/>
  <c r="H386"/>
  <c r="J386"/>
  <c r="G386"/>
  <c r="K386"/>
  <c r="M175" i="13"/>
  <c r="S175"/>
  <c r="AB176" s="1"/>
  <c r="BP175"/>
  <c r="I175"/>
  <c r="BM175"/>
  <c r="BB175" l="1"/>
  <c r="AU175"/>
  <c r="AX175" s="1"/>
  <c r="R175"/>
  <c r="AA176" s="1"/>
  <c r="L175"/>
  <c r="L386" i="7"/>
  <c r="G286" i="12" s="1"/>
  <c r="BO175" i="13"/>
  <c r="H175"/>
  <c r="BL175"/>
  <c r="P175"/>
  <c r="H286" i="12" l="1"/>
  <c r="I286" s="1"/>
  <c r="BA175" i="13"/>
  <c r="BD175" s="1"/>
  <c r="AK176"/>
  <c r="AT176" s="1"/>
  <c r="O175"/>
  <c r="K175"/>
  <c r="Q175"/>
  <c r="Z176" s="1"/>
  <c r="BR175"/>
  <c r="BS176" s="1"/>
  <c r="BH176" l="1"/>
  <c r="F386" i="7"/>
  <c r="CB176" i="13"/>
  <c r="CC176"/>
  <c r="BY176"/>
  <c r="BZ176"/>
  <c r="BX176"/>
  <c r="CA176"/>
  <c r="BV176"/>
  <c r="BW176"/>
  <c r="BU176"/>
  <c r="J287" i="12"/>
  <c r="AW176" i="13"/>
  <c r="AZ176" s="1"/>
  <c r="AJ176"/>
  <c r="AS176" s="1"/>
  <c r="J176"/>
  <c r="BQ176"/>
  <c r="BN176"/>
  <c r="N175"/>
  <c r="BC176" l="1"/>
  <c r="AV176"/>
  <c r="AY176" s="1"/>
  <c r="AI176"/>
  <c r="AR176" s="1"/>
  <c r="M176"/>
  <c r="S176"/>
  <c r="AB177" s="1"/>
  <c r="BP176"/>
  <c r="I176"/>
  <c r="BM176"/>
  <c r="H387" i="7"/>
  <c r="K387"/>
  <c r="I387"/>
  <c r="G387"/>
  <c r="J387"/>
  <c r="BB176" i="13" l="1"/>
  <c r="AU176"/>
  <c r="AX176" s="1"/>
  <c r="L176"/>
  <c r="R176"/>
  <c r="AA177" s="1"/>
  <c r="L387" i="7"/>
  <c r="G287" i="12" s="1"/>
  <c r="P176" i="13"/>
  <c r="BO176"/>
  <c r="H176"/>
  <c r="BL176"/>
  <c r="H287" i="12" l="1"/>
  <c r="I287" s="1"/>
  <c r="BA176" i="13"/>
  <c r="BD176" s="1"/>
  <c r="AK177"/>
  <c r="AT177" s="1"/>
  <c r="O176"/>
  <c r="K176"/>
  <c r="Q176"/>
  <c r="Z177" s="1"/>
  <c r="F387" i="7" s="1"/>
  <c r="BR176" i="13"/>
  <c r="BS177" s="1"/>
  <c r="CC177" l="1"/>
  <c r="CA177"/>
  <c r="CB177"/>
  <c r="BZ177"/>
  <c r="BX177"/>
  <c r="BY177"/>
  <c r="BW177"/>
  <c r="BU177"/>
  <c r="BV177"/>
  <c r="J288" i="12"/>
  <c r="AW177" i="13"/>
  <c r="AZ177" s="1"/>
  <c r="AJ177"/>
  <c r="AS177" s="1"/>
  <c r="N176"/>
  <c r="J177"/>
  <c r="BQ177"/>
  <c r="BN177"/>
  <c r="BH177"/>
  <c r="BC177" l="1"/>
  <c r="AV177"/>
  <c r="AY177" s="1"/>
  <c r="AI177"/>
  <c r="AR177" s="1"/>
  <c r="M177"/>
  <c r="S177"/>
  <c r="AB178" s="1"/>
  <c r="G388" i="7"/>
  <c r="K388"/>
  <c r="H388"/>
  <c r="J388"/>
  <c r="I388"/>
  <c r="I177" i="13"/>
  <c r="BP177"/>
  <c r="BM177"/>
  <c r="BB177" l="1"/>
  <c r="R177"/>
  <c r="AA178" s="1"/>
  <c r="L177"/>
  <c r="P177"/>
  <c r="L388" i="7"/>
  <c r="G288" i="12" s="1"/>
  <c r="H288" l="1"/>
  <c r="I288" s="1"/>
  <c r="AU177" i="13"/>
  <c r="AX177" s="1"/>
  <c r="BL177"/>
  <c r="H177"/>
  <c r="Q177" s="1"/>
  <c r="Z178" s="1"/>
  <c r="F388" i="7" s="1"/>
  <c r="BO177" i="13"/>
  <c r="AK178"/>
  <c r="AT178" s="1"/>
  <c r="O177"/>
  <c r="CA178" l="1"/>
  <c r="CB178"/>
  <c r="CC178"/>
  <c r="BX178"/>
  <c r="BY178"/>
  <c r="BZ178"/>
  <c r="BU178"/>
  <c r="BV178"/>
  <c r="BW178"/>
  <c r="BA177"/>
  <c r="BD177" s="1"/>
  <c r="J289" i="12"/>
  <c r="BR177" i="13"/>
  <c r="BS178" s="1"/>
  <c r="K177"/>
  <c r="AW178"/>
  <c r="AZ178" s="1"/>
  <c r="AJ178"/>
  <c r="AS178" s="1"/>
  <c r="BQ178"/>
  <c r="J178"/>
  <c r="BN178"/>
  <c r="BH178"/>
  <c r="BC178" l="1"/>
  <c r="N177"/>
  <c r="AV178"/>
  <c r="AY178" s="1"/>
  <c r="AI178"/>
  <c r="AR178" s="1"/>
  <c r="BP178"/>
  <c r="I178"/>
  <c r="BM178"/>
  <c r="S178"/>
  <c r="AB179" s="1"/>
  <c r="M178"/>
  <c r="J389" i="7"/>
  <c r="K389"/>
  <c r="G389"/>
  <c r="H389"/>
  <c r="I389"/>
  <c r="BL178" i="13" l="1"/>
  <c r="BB178"/>
  <c r="L178"/>
  <c r="R178"/>
  <c r="AA179" s="1"/>
  <c r="L389" i="7"/>
  <c r="G289" i="12" s="1"/>
  <c r="P178" i="13"/>
  <c r="AU178" l="1"/>
  <c r="AX178" s="1"/>
  <c r="BA178" s="1"/>
  <c r="BD178" s="1"/>
  <c r="BO178"/>
  <c r="H178"/>
  <c r="BR178" s="1"/>
  <c r="BS179" s="1"/>
  <c r="H289" i="12"/>
  <c r="I289" s="1"/>
  <c r="AK179" i="13"/>
  <c r="AT179" s="1"/>
  <c r="O178"/>
  <c r="CA179" l="1"/>
  <c r="CB179"/>
  <c r="CC179"/>
  <c r="BX179"/>
  <c r="BY179"/>
  <c r="BZ179"/>
  <c r="BU179"/>
  <c r="BV179"/>
  <c r="BW179"/>
  <c r="Q178"/>
  <c r="Z179" s="1"/>
  <c r="F389" i="7" s="1"/>
  <c r="K178" i="13"/>
  <c r="J290" i="12"/>
  <c r="AW179" i="13"/>
  <c r="AZ179" s="1"/>
  <c r="AJ179"/>
  <c r="AS179" s="1"/>
  <c r="BQ179"/>
  <c r="J179"/>
  <c r="BN179"/>
  <c r="N178" l="1"/>
  <c r="BH179"/>
  <c r="BC179"/>
  <c r="AV179"/>
  <c r="AY179" s="1"/>
  <c r="AI179"/>
  <c r="AR179" s="1"/>
  <c r="I179"/>
  <c r="BM179"/>
  <c r="BP179"/>
  <c r="S179"/>
  <c r="AB180" s="1"/>
  <c r="M179"/>
  <c r="K390" i="7"/>
  <c r="I390"/>
  <c r="H390"/>
  <c r="G390"/>
  <c r="J390"/>
  <c r="H179" i="13" l="1"/>
  <c r="BB179"/>
  <c r="P179"/>
  <c r="R179"/>
  <c r="AA180" s="1"/>
  <c r="L179"/>
  <c r="L390" i="7"/>
  <c r="G290" i="12" s="1"/>
  <c r="BL179" i="13" l="1"/>
  <c r="AU179"/>
  <c r="AX179" s="1"/>
  <c r="BA179" s="1"/>
  <c r="BD179" s="1"/>
  <c r="BO179"/>
  <c r="H290" i="12"/>
  <c r="I290" s="1"/>
  <c r="AK180" i="13"/>
  <c r="AT180" s="1"/>
  <c r="O179"/>
  <c r="K179"/>
  <c r="Q179"/>
  <c r="Z180" s="1"/>
  <c r="F390" i="7" s="1"/>
  <c r="BR179" i="13"/>
  <c r="BS180" s="1"/>
  <c r="CB180" l="1"/>
  <c r="CC180"/>
  <c r="BY180"/>
  <c r="BZ180"/>
  <c r="CA180"/>
  <c r="BX180"/>
  <c r="BV180"/>
  <c r="BW180"/>
  <c r="BU180"/>
  <c r="J291" i="12"/>
  <c r="BQ180" i="13"/>
  <c r="AJ180"/>
  <c r="AS180" s="1"/>
  <c r="BH180"/>
  <c r="N179"/>
  <c r="AW180" l="1"/>
  <c r="AZ180" s="1"/>
  <c r="AV180"/>
  <c r="AY180" s="1"/>
  <c r="J180"/>
  <c r="M180" s="1"/>
  <c r="BN180"/>
  <c r="AI180"/>
  <c r="AR180" s="1"/>
  <c r="J391" i="7"/>
  <c r="G391"/>
  <c r="K391"/>
  <c r="H391"/>
  <c r="I391"/>
  <c r="BP180" i="13"/>
  <c r="I180"/>
  <c r="BM180"/>
  <c r="BC180" l="1"/>
  <c r="BB180"/>
  <c r="AU180"/>
  <c r="AX180" s="1"/>
  <c r="S180"/>
  <c r="AB181" s="1"/>
  <c r="H180"/>
  <c r="BO180"/>
  <c r="BL180"/>
  <c r="P180"/>
  <c r="L180"/>
  <c r="R180"/>
  <c r="AA181" s="1"/>
  <c r="L391" i="7"/>
  <c r="G291" i="12" s="1"/>
  <c r="BA180" i="13" l="1"/>
  <c r="BD180" s="1"/>
  <c r="H291" i="12"/>
  <c r="I291" s="1"/>
  <c r="AK181" i="13"/>
  <c r="AT181" s="1"/>
  <c r="Q180"/>
  <c r="Z181" s="1"/>
  <c r="F391" i="7" s="1"/>
  <c r="K180" i="13"/>
  <c r="BR180"/>
  <c r="BS181" s="1"/>
  <c r="O180"/>
  <c r="CC181" l="1"/>
  <c r="CA181"/>
  <c r="BZ181"/>
  <c r="BX181"/>
  <c r="CB181"/>
  <c r="BY181"/>
  <c r="BW181"/>
  <c r="BU181"/>
  <c r="BV181"/>
  <c r="J292" i="12"/>
  <c r="AW181" i="13"/>
  <c r="AZ181" s="1"/>
  <c r="AJ181"/>
  <c r="AS181" s="1"/>
  <c r="N180"/>
  <c r="BQ181"/>
  <c r="J181"/>
  <c r="BN181"/>
  <c r="BH181"/>
  <c r="BC181" l="1"/>
  <c r="AV181"/>
  <c r="AY181" s="1"/>
  <c r="AI181"/>
  <c r="AR181" s="1"/>
  <c r="BP181"/>
  <c r="I181"/>
  <c r="BM181"/>
  <c r="J392" i="7"/>
  <c r="K392"/>
  <c r="I392"/>
  <c r="G392"/>
  <c r="H392"/>
  <c r="S181" i="13"/>
  <c r="AB182" s="1"/>
  <c r="M181"/>
  <c r="BB181" l="1"/>
  <c r="AU181"/>
  <c r="AX181" s="1"/>
  <c r="P181"/>
  <c r="L392" i="7"/>
  <c r="G292" i="12" s="1"/>
  <c r="L181" i="13"/>
  <c r="R181"/>
  <c r="AA182" s="1"/>
  <c r="BO181"/>
  <c r="H181"/>
  <c r="BL181"/>
  <c r="BA181" l="1"/>
  <c r="BD181" s="1"/>
  <c r="H292" i="12"/>
  <c r="I292" s="1"/>
  <c r="AK182" i="13"/>
  <c r="AT182" s="1"/>
  <c r="O181"/>
  <c r="K181"/>
  <c r="Q181"/>
  <c r="Z182" s="1"/>
  <c r="F392" i="7" s="1"/>
  <c r="BR181" i="13"/>
  <c r="BS182" s="1"/>
  <c r="CA182" l="1"/>
  <c r="CB182"/>
  <c r="CC182"/>
  <c r="BX182"/>
  <c r="BY182"/>
  <c r="BZ182"/>
  <c r="BU182"/>
  <c r="BV182"/>
  <c r="BW182"/>
  <c r="J293" i="12"/>
  <c r="AW182" i="13"/>
  <c r="AZ182" s="1"/>
  <c r="AJ182"/>
  <c r="AS182" s="1"/>
  <c r="BH182"/>
  <c r="BQ182"/>
  <c r="J182"/>
  <c r="BN182"/>
  <c r="N181"/>
  <c r="BC182" l="1"/>
  <c r="AV182"/>
  <c r="AY182" s="1"/>
  <c r="AI182"/>
  <c r="AR182" s="1"/>
  <c r="J393" i="7"/>
  <c r="K393"/>
  <c r="G393"/>
  <c r="H393"/>
  <c r="I393"/>
  <c r="S182" i="13"/>
  <c r="AB183" s="1"/>
  <c r="M182"/>
  <c r="I182"/>
  <c r="BP182"/>
  <c r="BM182"/>
  <c r="BB182" l="1"/>
  <c r="AU182"/>
  <c r="AX182" s="1"/>
  <c r="P182"/>
  <c r="BO182"/>
  <c r="BL182"/>
  <c r="H182"/>
  <c r="R182"/>
  <c r="AA183" s="1"/>
  <c r="L182"/>
  <c r="L393" i="7"/>
  <c r="G293" i="12" s="1"/>
  <c r="H293" l="1"/>
  <c r="I293" s="1"/>
  <c r="BA182" i="13"/>
  <c r="BD182" s="1"/>
  <c r="AK183"/>
  <c r="AT183" s="1"/>
  <c r="Q182"/>
  <c r="Z183" s="1"/>
  <c r="F393" i="7" s="1"/>
  <c r="K182" i="13"/>
  <c r="BR182"/>
  <c r="BS183" s="1"/>
  <c r="O182"/>
  <c r="CA183" l="1"/>
  <c r="CB183"/>
  <c r="CC183"/>
  <c r="BX183"/>
  <c r="BY183"/>
  <c r="BZ183"/>
  <c r="BU183"/>
  <c r="BV183"/>
  <c r="BW183"/>
  <c r="J294" i="12"/>
  <c r="AW183" i="13"/>
  <c r="AZ183" s="1"/>
  <c r="AJ183"/>
  <c r="AS183" s="1"/>
  <c r="N182"/>
  <c r="J183"/>
  <c r="BQ183"/>
  <c r="BN183"/>
  <c r="BH183"/>
  <c r="BC183" l="1"/>
  <c r="AV183"/>
  <c r="AY183" s="1"/>
  <c r="AI183"/>
  <c r="AR183" s="1"/>
  <c r="S183"/>
  <c r="AB184" s="1"/>
  <c r="M183"/>
  <c r="I183"/>
  <c r="BM183"/>
  <c r="BP183"/>
  <c r="G394" i="7"/>
  <c r="J394"/>
  <c r="K394"/>
  <c r="I394"/>
  <c r="H394"/>
  <c r="BB183" i="13" l="1"/>
  <c r="AU183"/>
  <c r="AX183" s="1"/>
  <c r="L394" i="7"/>
  <c r="G294" i="12" s="1"/>
  <c r="P183" i="13"/>
  <c r="H183"/>
  <c r="BO183"/>
  <c r="BL183"/>
  <c r="L183"/>
  <c r="R183"/>
  <c r="AA184" s="1"/>
  <c r="H294" i="12" l="1"/>
  <c r="I294" s="1"/>
  <c r="BA183" i="13"/>
  <c r="BD183" s="1"/>
  <c r="AK184"/>
  <c r="AT184" s="1"/>
  <c r="O183"/>
  <c r="K183"/>
  <c r="Q183"/>
  <c r="Z184" s="1"/>
  <c r="F394" i="7" s="1"/>
  <c r="BR183" i="13"/>
  <c r="BS184" s="1"/>
  <c r="CB184" l="1"/>
  <c r="CC184"/>
  <c r="BY184"/>
  <c r="CA184"/>
  <c r="BZ184"/>
  <c r="BX184"/>
  <c r="BV184"/>
  <c r="BW184"/>
  <c r="BU184"/>
  <c r="J295" i="12"/>
  <c r="AW184" i="13"/>
  <c r="AZ184" s="1"/>
  <c r="AJ184"/>
  <c r="AS184" s="1"/>
  <c r="BQ184"/>
  <c r="J184"/>
  <c r="BN184"/>
  <c r="BH184"/>
  <c r="N183"/>
  <c r="BC184" l="1"/>
  <c r="AV184"/>
  <c r="AY184" s="1"/>
  <c r="AI184"/>
  <c r="AR184" s="1"/>
  <c r="BP184"/>
  <c r="I184"/>
  <c r="BM184"/>
  <c r="H395" i="7"/>
  <c r="G395"/>
  <c r="J395"/>
  <c r="I395"/>
  <c r="K395"/>
  <c r="M184" i="13"/>
  <c r="S184"/>
  <c r="AB185" s="1"/>
  <c r="BB184" l="1"/>
  <c r="AU184"/>
  <c r="AX184" s="1"/>
  <c r="P184"/>
  <c r="L395" i="7"/>
  <c r="G295" i="12" s="1"/>
  <c r="H184" i="13"/>
  <c r="BO184"/>
  <c r="BL184"/>
  <c r="L184"/>
  <c r="R184"/>
  <c r="AA185" s="1"/>
  <c r="BA184" l="1"/>
  <c r="BD184" s="1"/>
  <c r="H295" i="12"/>
  <c r="I295" s="1"/>
  <c r="AK185" i="13"/>
  <c r="AT185" s="1"/>
  <c r="Q184"/>
  <c r="Z185" s="1"/>
  <c r="F395" i="7" s="1"/>
  <c r="K184" i="13"/>
  <c r="BR184"/>
  <c r="BS185" s="1"/>
  <c r="O184"/>
  <c r="CC185" l="1"/>
  <c r="CA185"/>
  <c r="BZ185"/>
  <c r="CB185"/>
  <c r="BX185"/>
  <c r="BY185"/>
  <c r="BW185"/>
  <c r="BU185"/>
  <c r="BV185"/>
  <c r="J296" i="12"/>
  <c r="AW185" i="13"/>
  <c r="AZ185" s="1"/>
  <c r="AJ185"/>
  <c r="AS185" s="1"/>
  <c r="BH185"/>
  <c r="N184"/>
  <c r="BQ185"/>
  <c r="BN185"/>
  <c r="J185"/>
  <c r="BC185" l="1"/>
  <c r="AV185"/>
  <c r="AY185" s="1"/>
  <c r="AI185"/>
  <c r="AR185" s="1"/>
  <c r="I185"/>
  <c r="BP185"/>
  <c r="BM185"/>
  <c r="S185"/>
  <c r="AB186" s="1"/>
  <c r="M185"/>
  <c r="G396" i="7"/>
  <c r="I396"/>
  <c r="K396"/>
  <c r="H396"/>
  <c r="J396"/>
  <c r="BB185" i="13" l="1"/>
  <c r="AU185"/>
  <c r="AX185" s="1"/>
  <c r="BO185"/>
  <c r="H185"/>
  <c r="BL185"/>
  <c r="R185"/>
  <c r="AA186" s="1"/>
  <c r="L185"/>
  <c r="P185"/>
  <c r="L396" i="7"/>
  <c r="G296" i="12" s="1"/>
  <c r="BA185" i="13" l="1"/>
  <c r="BD185" s="1"/>
  <c r="H296" i="12"/>
  <c r="I296" s="1"/>
  <c r="AK186" i="13"/>
  <c r="AT186" s="1"/>
  <c r="K185"/>
  <c r="Q185"/>
  <c r="Z186" s="1"/>
  <c r="F396" i="7" s="1"/>
  <c r="BR185" i="13"/>
  <c r="BS186" s="1"/>
  <c r="O185"/>
  <c r="CA186" l="1"/>
  <c r="CB186"/>
  <c r="BX186"/>
  <c r="BY186"/>
  <c r="CC186"/>
  <c r="BZ186"/>
  <c r="BU186"/>
  <c r="BV186"/>
  <c r="BW186"/>
  <c r="J297" i="12"/>
  <c r="AW186" i="13"/>
  <c r="AZ186" s="1"/>
  <c r="AJ186"/>
  <c r="AS186" s="1"/>
  <c r="J186"/>
  <c r="BN186"/>
  <c r="BQ186"/>
  <c r="N185"/>
  <c r="BH186"/>
  <c r="BC186" l="1"/>
  <c r="AV186"/>
  <c r="AY186" s="1"/>
  <c r="AI186"/>
  <c r="AR186" s="1"/>
  <c r="BP186"/>
  <c r="I186"/>
  <c r="BM186"/>
  <c r="S186"/>
  <c r="AB187" s="1"/>
  <c r="M186"/>
  <c r="I397" i="7"/>
  <c r="J397"/>
  <c r="G397"/>
  <c r="H397"/>
  <c r="K397"/>
  <c r="BB186" i="13" l="1"/>
  <c r="AU186"/>
  <c r="AX186" s="1"/>
  <c r="L397" i="7"/>
  <c r="G297" i="12" s="1"/>
  <c r="BO186" i="13"/>
  <c r="H186"/>
  <c r="BL186"/>
  <c r="L186"/>
  <c r="R186"/>
  <c r="AA187" s="1"/>
  <c r="P186"/>
  <c r="H297" i="12" l="1"/>
  <c r="I297" s="1"/>
  <c r="BA186" i="13"/>
  <c r="BD186" s="1"/>
  <c r="AK187"/>
  <c r="AT187" s="1"/>
  <c r="O186"/>
  <c r="Q186"/>
  <c r="Z187" s="1"/>
  <c r="F397" i="7" s="1"/>
  <c r="K186" i="13"/>
  <c r="BR186"/>
  <c r="BS187" s="1"/>
  <c r="CA187" l="1"/>
  <c r="CB187"/>
  <c r="CC187"/>
  <c r="BX187"/>
  <c r="BY187"/>
  <c r="BZ187"/>
  <c r="BU187"/>
  <c r="BV187"/>
  <c r="BW187"/>
  <c r="J298" i="12"/>
  <c r="AW187" i="13"/>
  <c r="AZ187" s="1"/>
  <c r="AJ187"/>
  <c r="AS187" s="1"/>
  <c r="BQ187"/>
  <c r="J187"/>
  <c r="BN187"/>
  <c r="N186"/>
  <c r="BH187"/>
  <c r="BC187" l="1"/>
  <c r="AV187"/>
  <c r="AY187" s="1"/>
  <c r="AI187"/>
  <c r="AR187" s="1"/>
  <c r="BP187"/>
  <c r="I187"/>
  <c r="BM187"/>
  <c r="M187"/>
  <c r="S187"/>
  <c r="AB188" s="1"/>
  <c r="I398" i="7"/>
  <c r="G398"/>
  <c r="H398"/>
  <c r="K398"/>
  <c r="J398"/>
  <c r="BB187" i="13" l="1"/>
  <c r="AU187"/>
  <c r="AX187" s="1"/>
  <c r="BO187"/>
  <c r="H187"/>
  <c r="BR187" s="1"/>
  <c r="BS188" s="1"/>
  <c r="BL187"/>
  <c r="R187"/>
  <c r="AA188" s="1"/>
  <c r="L187"/>
  <c r="P187"/>
  <c r="L398" i="7"/>
  <c r="G298" i="12" s="1"/>
  <c r="BA187" i="13" l="1"/>
  <c r="BD187" s="1"/>
  <c r="H298" i="12"/>
  <c r="I298" s="1"/>
  <c r="AK188" i="13"/>
  <c r="AT188" s="1"/>
  <c r="O187"/>
  <c r="Q187"/>
  <c r="Z188" s="1"/>
  <c r="F398" i="7" s="1"/>
  <c r="K187" i="13"/>
  <c r="CB188" l="1"/>
  <c r="CC188"/>
  <c r="CA188"/>
  <c r="BY188"/>
  <c r="BZ188"/>
  <c r="BX188"/>
  <c r="BV188"/>
  <c r="BW188"/>
  <c r="BU188"/>
  <c r="J299" i="12"/>
  <c r="AW188" i="13"/>
  <c r="AZ188" s="1"/>
  <c r="AJ188"/>
  <c r="AS188" s="1"/>
  <c r="J188"/>
  <c r="BN188"/>
  <c r="BQ188"/>
  <c r="N187"/>
  <c r="BH188"/>
  <c r="BC188" l="1"/>
  <c r="AV188"/>
  <c r="AY188" s="1"/>
  <c r="AI188"/>
  <c r="AR188" s="1"/>
  <c r="BP188"/>
  <c r="I188"/>
  <c r="BM188"/>
  <c r="I399" i="7"/>
  <c r="K399"/>
  <c r="G399"/>
  <c r="J399"/>
  <c r="H399"/>
  <c r="M188" i="13"/>
  <c r="S188"/>
  <c r="AB189" s="1"/>
  <c r="BB188" l="1"/>
  <c r="AU188"/>
  <c r="AX188" s="1"/>
  <c r="P188"/>
  <c r="L399" i="7"/>
  <c r="G299" i="12" s="1"/>
  <c r="H188" i="13"/>
  <c r="BO188"/>
  <c r="BL188"/>
  <c r="L188"/>
  <c r="R188"/>
  <c r="AA189" s="1"/>
  <c r="BA188" l="1"/>
  <c r="BD188" s="1"/>
  <c r="H299" i="12"/>
  <c r="I299" s="1"/>
  <c r="AK189" i="13"/>
  <c r="AT189" s="1"/>
  <c r="O188"/>
  <c r="Q188"/>
  <c r="Z189" s="1"/>
  <c r="F399" i="7" s="1"/>
  <c r="K188" i="13"/>
  <c r="BR188"/>
  <c r="BS189" s="1"/>
  <c r="CC189" l="1"/>
  <c r="CA189"/>
  <c r="BZ189"/>
  <c r="CB189"/>
  <c r="BX189"/>
  <c r="BY189"/>
  <c r="BW189"/>
  <c r="BU189"/>
  <c r="BV189"/>
  <c r="J300" i="12"/>
  <c r="AW189" i="13"/>
  <c r="AZ189" s="1"/>
  <c r="AJ189"/>
  <c r="AS189" s="1"/>
  <c r="BH189"/>
  <c r="BQ189"/>
  <c r="J189"/>
  <c r="BN189"/>
  <c r="N188"/>
  <c r="BC189" l="1"/>
  <c r="AV189"/>
  <c r="AY189" s="1"/>
  <c r="AI189"/>
  <c r="AR189" s="1"/>
  <c r="S189"/>
  <c r="AB190" s="1"/>
  <c r="M189"/>
  <c r="BP189"/>
  <c r="I189"/>
  <c r="BM189"/>
  <c r="I400" i="7"/>
  <c r="J400"/>
  <c r="G400"/>
  <c r="K400"/>
  <c r="H400"/>
  <c r="BB189" i="13" l="1"/>
  <c r="AU189"/>
  <c r="AX189" s="1"/>
  <c r="H189"/>
  <c r="BO189"/>
  <c r="BL189"/>
  <c r="R189"/>
  <c r="AA190" s="1"/>
  <c r="L189"/>
  <c r="L400" i="7"/>
  <c r="G300" i="12" s="1"/>
  <c r="P189" i="13"/>
  <c r="BA189" l="1"/>
  <c r="BD189" s="1"/>
  <c r="H300" i="12"/>
  <c r="I300" s="1"/>
  <c r="AK190" i="13"/>
  <c r="AT190" s="1"/>
  <c r="O189"/>
  <c r="K189"/>
  <c r="Q189"/>
  <c r="Z190" s="1"/>
  <c r="F400" i="7" s="1"/>
  <c r="BR189" i="13"/>
  <c r="BS190" s="1"/>
  <c r="CA190" l="1"/>
  <c r="CB190"/>
  <c r="BX190"/>
  <c r="CC190"/>
  <c r="BY190"/>
  <c r="BZ190"/>
  <c r="BU190"/>
  <c r="BV190"/>
  <c r="BW190"/>
  <c r="J301" i="12"/>
  <c r="AW190" i="13"/>
  <c r="AZ190" s="1"/>
  <c r="AJ190"/>
  <c r="AS190" s="1"/>
  <c r="BH190"/>
  <c r="N189"/>
  <c r="J190"/>
  <c r="BN190"/>
  <c r="BQ190"/>
  <c r="BC190" l="1"/>
  <c r="AV190"/>
  <c r="AY190" s="1"/>
  <c r="AI190"/>
  <c r="AR190" s="1"/>
  <c r="S190"/>
  <c r="AB191" s="1"/>
  <c r="M190"/>
  <c r="G401" i="7"/>
  <c r="I401"/>
  <c r="K401"/>
  <c r="H401"/>
  <c r="J401"/>
  <c r="I190" i="13"/>
  <c r="BP190"/>
  <c r="BM190"/>
  <c r="BB190" l="1"/>
  <c r="AU190"/>
  <c r="AX190" s="1"/>
  <c r="L401" i="7"/>
  <c r="G301" i="12" s="1"/>
  <c r="R190" i="13"/>
  <c r="AA191" s="1"/>
  <c r="L190"/>
  <c r="BO190"/>
  <c r="H190"/>
  <c r="BL190"/>
  <c r="P190"/>
  <c r="H301" i="12" l="1"/>
  <c r="I301" s="1"/>
  <c r="BA190" i="13"/>
  <c r="BD190" s="1"/>
  <c r="AK191"/>
  <c r="AT191" s="1"/>
  <c r="Q190"/>
  <c r="Z191" s="1"/>
  <c r="F401" i="7" s="1"/>
  <c r="K190" i="13"/>
  <c r="BR190"/>
  <c r="BS191" s="1"/>
  <c r="O190"/>
  <c r="CA191" l="1"/>
  <c r="CB191"/>
  <c r="CC191"/>
  <c r="BX191"/>
  <c r="BY191"/>
  <c r="BZ191"/>
  <c r="BU191"/>
  <c r="BV191"/>
  <c r="BW191"/>
  <c r="J302" i="12"/>
  <c r="AW191" i="13"/>
  <c r="AZ191" s="1"/>
  <c r="AJ191"/>
  <c r="AS191" s="1"/>
  <c r="BQ191"/>
  <c r="J191"/>
  <c r="BN191"/>
  <c r="BH191"/>
  <c r="N190"/>
  <c r="BC191" l="1"/>
  <c r="AV191"/>
  <c r="AY191" s="1"/>
  <c r="AI191"/>
  <c r="AR191" s="1"/>
  <c r="BP191"/>
  <c r="I191"/>
  <c r="BM191"/>
  <c r="H402" i="7"/>
  <c r="K402"/>
  <c r="J402"/>
  <c r="I402"/>
  <c r="G402"/>
  <c r="M191" i="13"/>
  <c r="S191"/>
  <c r="AB192" s="1"/>
  <c r="BB191" l="1"/>
  <c r="AU191"/>
  <c r="AX191" s="1"/>
  <c r="L191"/>
  <c r="R191"/>
  <c r="AA192" s="1"/>
  <c r="BO191"/>
  <c r="H191"/>
  <c r="BL191"/>
  <c r="P191"/>
  <c r="L402" i="7"/>
  <c r="G302" i="12" s="1"/>
  <c r="BA191" i="13" l="1"/>
  <c r="BD191" s="1"/>
  <c r="H302" i="12"/>
  <c r="I302" s="1"/>
  <c r="AK192" i="13"/>
  <c r="AT192" s="1"/>
  <c r="O191"/>
  <c r="K191"/>
  <c r="BR191"/>
  <c r="BS192" s="1"/>
  <c r="Q191"/>
  <c r="Z192" s="1"/>
  <c r="F402" i="7" s="1"/>
  <c r="CB192" i="13" l="1"/>
  <c r="CC192"/>
  <c r="BY192"/>
  <c r="BZ192"/>
  <c r="CA192"/>
  <c r="BX192"/>
  <c r="BV192"/>
  <c r="BW192"/>
  <c r="BU192"/>
  <c r="J303" i="12"/>
  <c r="AW192" i="13"/>
  <c r="AZ192" s="1"/>
  <c r="AJ192"/>
  <c r="AS192" s="1"/>
  <c r="N191"/>
  <c r="BH192"/>
  <c r="BQ192"/>
  <c r="J192"/>
  <c r="BN192"/>
  <c r="BC192" l="1"/>
  <c r="AV192"/>
  <c r="AY192" s="1"/>
  <c r="AI192"/>
  <c r="AR192" s="1"/>
  <c r="I192"/>
  <c r="BP192"/>
  <c r="BM192"/>
  <c r="S192"/>
  <c r="AB193" s="1"/>
  <c r="M192"/>
  <c r="I403" i="7"/>
  <c r="G403"/>
  <c r="H403"/>
  <c r="J403"/>
  <c r="K403"/>
  <c r="BB192" i="13" l="1"/>
  <c r="AU192"/>
  <c r="AX192" s="1"/>
  <c r="L403" i="7"/>
  <c r="G303" i="12" s="1"/>
  <c r="R192" i="13"/>
  <c r="AA193" s="1"/>
  <c r="L192"/>
  <c r="P192"/>
  <c r="H192"/>
  <c r="BO192"/>
  <c r="BL192"/>
  <c r="H303" i="12" l="1"/>
  <c r="I303" s="1"/>
  <c r="BA192" i="13"/>
  <c r="BD192" s="1"/>
  <c r="AK193"/>
  <c r="AT193" s="1"/>
  <c r="O192"/>
  <c r="K192"/>
  <c r="Q192"/>
  <c r="Z193" s="1"/>
  <c r="F403" i="7" s="1"/>
  <c r="BR192" i="13"/>
  <c r="BS193" s="1"/>
  <c r="CC193" l="1"/>
  <c r="CA193"/>
  <c r="CB193"/>
  <c r="BZ193"/>
  <c r="BX193"/>
  <c r="BY193"/>
  <c r="BW193"/>
  <c r="BU193"/>
  <c r="BV193"/>
  <c r="J304" i="12"/>
  <c r="AW193" i="13"/>
  <c r="AZ193" s="1"/>
  <c r="AJ193"/>
  <c r="AS193" s="1"/>
  <c r="BH193"/>
  <c r="BQ193"/>
  <c r="BN193"/>
  <c r="J193"/>
  <c r="N192"/>
  <c r="BC193" l="1"/>
  <c r="AV193"/>
  <c r="AY193" s="1"/>
  <c r="AI193"/>
  <c r="AR193" s="1"/>
  <c r="I404" i="7"/>
  <c r="H404"/>
  <c r="K404"/>
  <c r="G404"/>
  <c r="J404"/>
  <c r="M193" i="13"/>
  <c r="S193"/>
  <c r="AB194" s="1"/>
  <c r="BP193"/>
  <c r="I193"/>
  <c r="BM193"/>
  <c r="BB193" l="1"/>
  <c r="AU193"/>
  <c r="AX193" s="1"/>
  <c r="P193"/>
  <c r="R193"/>
  <c r="AA194" s="1"/>
  <c r="L193"/>
  <c r="BO193"/>
  <c r="H193"/>
  <c r="BL193"/>
  <c r="L404" i="7"/>
  <c r="G304" i="12" s="1"/>
  <c r="BA193" i="13" l="1"/>
  <c r="BD193" s="1"/>
  <c r="H304" i="12"/>
  <c r="I304" s="1"/>
  <c r="AK194" i="13"/>
  <c r="AT194" s="1"/>
  <c r="O193"/>
  <c r="K193"/>
  <c r="BR193"/>
  <c r="BS194" s="1"/>
  <c r="Q193"/>
  <c r="Z194" s="1"/>
  <c r="F404" i="7" s="1"/>
  <c r="CA194" i="13" l="1"/>
  <c r="CB194"/>
  <c r="CC194"/>
  <c r="BX194"/>
  <c r="BY194"/>
  <c r="BZ194"/>
  <c r="BU194"/>
  <c r="BV194"/>
  <c r="BW194"/>
  <c r="J305" i="12"/>
  <c r="AW194" i="13"/>
  <c r="AZ194" s="1"/>
  <c r="AJ194"/>
  <c r="AS194" s="1"/>
  <c r="BH194"/>
  <c r="BQ194"/>
  <c r="J194"/>
  <c r="BN194"/>
  <c r="N193"/>
  <c r="BC194" l="1"/>
  <c r="AV194"/>
  <c r="AY194" s="1"/>
  <c r="AI194"/>
  <c r="AR194" s="1"/>
  <c r="I405" i="7"/>
  <c r="J405"/>
  <c r="G405"/>
  <c r="H405"/>
  <c r="K405"/>
  <c r="I194" i="13"/>
  <c r="BP194"/>
  <c r="BM194"/>
  <c r="S194"/>
  <c r="AB195" s="1"/>
  <c r="M194"/>
  <c r="BB194" l="1"/>
  <c r="AU194"/>
  <c r="AX194" s="1"/>
  <c r="BO194"/>
  <c r="H194"/>
  <c r="BL194"/>
  <c r="R194"/>
  <c r="AA195" s="1"/>
  <c r="L194"/>
  <c r="P194"/>
  <c r="L405" i="7"/>
  <c r="G305" i="12" s="1"/>
  <c r="H305" l="1"/>
  <c r="I305" s="1"/>
  <c r="BA194" i="13"/>
  <c r="BD194" s="1"/>
  <c r="AK195"/>
  <c r="AT195" s="1"/>
  <c r="Q194"/>
  <c r="Z195" s="1"/>
  <c r="F405" i="7" s="1"/>
  <c r="K194" i="13"/>
  <c r="BR194"/>
  <c r="BS195" s="1"/>
  <c r="O194"/>
  <c r="CA195" l="1"/>
  <c r="CB195"/>
  <c r="CC195"/>
  <c r="BX195"/>
  <c r="BY195"/>
  <c r="BZ195"/>
  <c r="BU195"/>
  <c r="BV195"/>
  <c r="BW195"/>
  <c r="J306" i="12"/>
  <c r="AW195" i="13"/>
  <c r="AZ195" s="1"/>
  <c r="AJ195"/>
  <c r="AS195" s="1"/>
  <c r="BQ195"/>
  <c r="J195"/>
  <c r="BN195"/>
  <c r="N194"/>
  <c r="BH195"/>
  <c r="BC195" l="1"/>
  <c r="AV195"/>
  <c r="AY195" s="1"/>
  <c r="AI195"/>
  <c r="AR195" s="1"/>
  <c r="I195"/>
  <c r="BP195"/>
  <c r="BM195"/>
  <c r="H406" i="7"/>
  <c r="K406"/>
  <c r="J406"/>
  <c r="I406"/>
  <c r="G406"/>
  <c r="M195" i="13"/>
  <c r="S195"/>
  <c r="AB196" s="1"/>
  <c r="BB195" l="1"/>
  <c r="AU195"/>
  <c r="AX195" s="1"/>
  <c r="L406" i="7"/>
  <c r="G306" i="12" s="1"/>
  <c r="R195" i="13"/>
  <c r="AA196" s="1"/>
  <c r="L195"/>
  <c r="H195"/>
  <c r="BO195"/>
  <c r="BL195"/>
  <c r="P195"/>
  <c r="H306" i="12" l="1"/>
  <c r="I306" s="1"/>
  <c r="BA195" i="13"/>
  <c r="BD195" s="1"/>
  <c r="AK196"/>
  <c r="AT196" s="1"/>
  <c r="O195"/>
  <c r="K195"/>
  <c r="Q195"/>
  <c r="Z196" s="1"/>
  <c r="F406" i="7" s="1"/>
  <c r="BR195" i="13"/>
  <c r="BS196" s="1"/>
  <c r="CB196" l="1"/>
  <c r="CC196"/>
  <c r="BY196"/>
  <c r="BZ196"/>
  <c r="CA196"/>
  <c r="BX196"/>
  <c r="BV196"/>
  <c r="BW196"/>
  <c r="BU196"/>
  <c r="J307" i="12"/>
  <c r="AW196" i="13"/>
  <c r="AZ196" s="1"/>
  <c r="AJ196"/>
  <c r="AS196" s="1"/>
  <c r="BH196"/>
  <c r="BQ196"/>
  <c r="J196"/>
  <c r="BN196"/>
  <c r="N195"/>
  <c r="BC196" l="1"/>
  <c r="AV196"/>
  <c r="AY196" s="1"/>
  <c r="AI196"/>
  <c r="AR196" s="1"/>
  <c r="G407" i="7"/>
  <c r="J407"/>
  <c r="I407"/>
  <c r="K407"/>
  <c r="H407"/>
  <c r="S196" i="13"/>
  <c r="AB197" s="1"/>
  <c r="M196"/>
  <c r="BP196"/>
  <c r="I196"/>
  <c r="BM196"/>
  <c r="BB196" l="1"/>
  <c r="AU196"/>
  <c r="AX196" s="1"/>
  <c r="BO196"/>
  <c r="H196"/>
  <c r="BL196"/>
  <c r="P196"/>
  <c r="L196"/>
  <c r="R196"/>
  <c r="AA197" s="1"/>
  <c r="L407" i="7"/>
  <c r="G307" i="12" s="1"/>
  <c r="H307" l="1"/>
  <c r="I307" s="1"/>
  <c r="BA196" i="13"/>
  <c r="BD196" s="1"/>
  <c r="AK197"/>
  <c r="AT197" s="1"/>
  <c r="O196"/>
  <c r="Q196"/>
  <c r="Z197" s="1"/>
  <c r="F407" i="7" s="1"/>
  <c r="BR196" i="13"/>
  <c r="BS197" s="1"/>
  <c r="K196"/>
  <c r="CC197" l="1"/>
  <c r="CA197"/>
  <c r="BZ197"/>
  <c r="BX197"/>
  <c r="BY197"/>
  <c r="CB197"/>
  <c r="BW197"/>
  <c r="BU197"/>
  <c r="BV197"/>
  <c r="J308" i="12"/>
  <c r="AW197" i="13"/>
  <c r="AZ197" s="1"/>
  <c r="AJ197"/>
  <c r="AS197" s="1"/>
  <c r="J197"/>
  <c r="BQ197"/>
  <c r="BN197"/>
  <c r="N196"/>
  <c r="BH197"/>
  <c r="BC197" l="1"/>
  <c r="AV197"/>
  <c r="AY197" s="1"/>
  <c r="AI197"/>
  <c r="AR197" s="1"/>
  <c r="S197"/>
  <c r="AB198" s="1"/>
  <c r="M197"/>
  <c r="I197"/>
  <c r="BP197"/>
  <c r="BM197"/>
  <c r="K408" i="7"/>
  <c r="G408"/>
  <c r="H408"/>
  <c r="I408"/>
  <c r="J408"/>
  <c r="BB197" i="13" l="1"/>
  <c r="AU197"/>
  <c r="AX197" s="1"/>
  <c r="L408" i="7"/>
  <c r="G308" i="12" s="1"/>
  <c r="BO197" i="13"/>
  <c r="H197"/>
  <c r="BL197"/>
  <c r="P197"/>
  <c r="R197"/>
  <c r="AA198" s="1"/>
  <c r="L197"/>
  <c r="BA197" l="1"/>
  <c r="BD197" s="1"/>
  <c r="H308" i="12"/>
  <c r="I308" s="1"/>
  <c r="AK198" i="13"/>
  <c r="AT198" s="1"/>
  <c r="Q197"/>
  <c r="Z198" s="1"/>
  <c r="F408" i="7" s="1"/>
  <c r="BR197" i="13"/>
  <c r="BS198" s="1"/>
  <c r="K197"/>
  <c r="O197"/>
  <c r="CA198" l="1"/>
  <c r="CB198"/>
  <c r="CC198"/>
  <c r="BX198"/>
  <c r="BY198"/>
  <c r="BZ198"/>
  <c r="BU198"/>
  <c r="BV198"/>
  <c r="BW198"/>
  <c r="J309" i="12"/>
  <c r="AW198" i="13"/>
  <c r="AZ198" s="1"/>
  <c r="AJ198"/>
  <c r="AS198" s="1"/>
  <c r="J198"/>
  <c r="BQ198"/>
  <c r="BN198"/>
  <c r="BH198"/>
  <c r="N197"/>
  <c r="BC198" l="1"/>
  <c r="AV198"/>
  <c r="AY198" s="1"/>
  <c r="AI198"/>
  <c r="AR198" s="1"/>
  <c r="G409" i="7"/>
  <c r="H409"/>
  <c r="K409"/>
  <c r="I409"/>
  <c r="J409"/>
  <c r="BP198" i="13"/>
  <c r="I198"/>
  <c r="BM198"/>
  <c r="S198"/>
  <c r="AB199" s="1"/>
  <c r="M198"/>
  <c r="BB198" l="1"/>
  <c r="AU198"/>
  <c r="AX198" s="1"/>
  <c r="H198"/>
  <c r="BO198"/>
  <c r="BL198"/>
  <c r="L409" i="7"/>
  <c r="G309" i="12" s="1"/>
  <c r="L198" i="13"/>
  <c r="R198"/>
  <c r="AA199" s="1"/>
  <c r="P198"/>
  <c r="BA198" l="1"/>
  <c r="BD198" s="1"/>
  <c r="H309" i="12"/>
  <c r="I309" s="1"/>
  <c r="AK199" i="13"/>
  <c r="AT199" s="1"/>
  <c r="O198"/>
  <c r="K198"/>
  <c r="Q198"/>
  <c r="Z199" s="1"/>
  <c r="F409" i="7" s="1"/>
  <c r="BR198" i="13"/>
  <c r="BS199" s="1"/>
  <c r="CA199" l="1"/>
  <c r="CB199"/>
  <c r="CC199"/>
  <c r="BX199"/>
  <c r="BY199"/>
  <c r="BZ199"/>
  <c r="BU199"/>
  <c r="BV199"/>
  <c r="BW199"/>
  <c r="J310" i="12"/>
  <c r="AW199" i="13"/>
  <c r="AZ199" s="1"/>
  <c r="AJ199"/>
  <c r="AS199" s="1"/>
  <c r="BQ199"/>
  <c r="J199"/>
  <c r="BN199"/>
  <c r="BH199"/>
  <c r="N198"/>
  <c r="BC199" l="1"/>
  <c r="AV199"/>
  <c r="AY199" s="1"/>
  <c r="AI199"/>
  <c r="AR199" s="1"/>
  <c r="I410" i="7"/>
  <c r="G410"/>
  <c r="J410"/>
  <c r="K410"/>
  <c r="H410"/>
  <c r="S199" i="13"/>
  <c r="AB200" s="1"/>
  <c r="M199"/>
  <c r="I199"/>
  <c r="BP199"/>
  <c r="BM199"/>
  <c r="BB199" l="1"/>
  <c r="AU199"/>
  <c r="AX199" s="1"/>
  <c r="L199"/>
  <c r="R199"/>
  <c r="AA200" s="1"/>
  <c r="L410" i="7"/>
  <c r="G310" i="12" s="1"/>
  <c r="P199" i="13"/>
  <c r="BO199"/>
  <c r="H199"/>
  <c r="BL199"/>
  <c r="H310" i="12" l="1"/>
  <c r="I310" s="1"/>
  <c r="BA199" i="13"/>
  <c r="BD199" s="1"/>
  <c r="AK200"/>
  <c r="AT200" s="1"/>
  <c r="BR199"/>
  <c r="BS200" s="1"/>
  <c r="Q199"/>
  <c r="Z200" s="1"/>
  <c r="F410" i="7" s="1"/>
  <c r="K199" i="13"/>
  <c r="O199"/>
  <c r="CB200" l="1"/>
  <c r="CC200"/>
  <c r="BY200"/>
  <c r="CA200"/>
  <c r="BZ200"/>
  <c r="BX200"/>
  <c r="BV200"/>
  <c r="BW200"/>
  <c r="BU200"/>
  <c r="J311" i="12"/>
  <c r="AW200" i="13"/>
  <c r="AZ200" s="1"/>
  <c r="AJ200"/>
  <c r="AS200" s="1"/>
  <c r="BH200"/>
  <c r="J200"/>
  <c r="BQ200"/>
  <c r="BN200"/>
  <c r="N199"/>
  <c r="BC200" l="1"/>
  <c r="AV200"/>
  <c r="AY200" s="1"/>
  <c r="AI200"/>
  <c r="AR200" s="1"/>
  <c r="I200"/>
  <c r="BP200"/>
  <c r="BM200"/>
  <c r="G411" i="7"/>
  <c r="J411"/>
  <c r="K411"/>
  <c r="H411"/>
  <c r="I411"/>
  <c r="S200" i="13"/>
  <c r="AB201" s="1"/>
  <c r="M200"/>
  <c r="BB200" l="1"/>
  <c r="AU200"/>
  <c r="AX200" s="1"/>
  <c r="L411" i="7"/>
  <c r="G311" i="12" s="1"/>
  <c r="R200" i="13"/>
  <c r="AA201" s="1"/>
  <c r="L200"/>
  <c r="P200"/>
  <c r="BO200"/>
  <c r="H200"/>
  <c r="BL200"/>
  <c r="BA200" l="1"/>
  <c r="BD200" s="1"/>
  <c r="H311" i="12"/>
  <c r="I311" s="1"/>
  <c r="AK201" i="13"/>
  <c r="AT201" s="1"/>
  <c r="O200"/>
  <c r="BR200"/>
  <c r="BS201" s="1"/>
  <c r="Q200"/>
  <c r="Z201" s="1"/>
  <c r="F411" i="7" s="1"/>
  <c r="K200" i="13"/>
  <c r="CC201" l="1"/>
  <c r="CA201"/>
  <c r="BZ201"/>
  <c r="CB201"/>
  <c r="BX201"/>
  <c r="BY201"/>
  <c r="BW201"/>
  <c r="BU201"/>
  <c r="BV201"/>
  <c r="J312" i="12"/>
  <c r="AW201" i="13"/>
  <c r="AZ201" s="1"/>
  <c r="AJ201"/>
  <c r="AS201" s="1"/>
  <c r="BH201"/>
  <c r="N200"/>
  <c r="J201"/>
  <c r="BQ201"/>
  <c r="BN201"/>
  <c r="BC201" l="1"/>
  <c r="AV201"/>
  <c r="AY201" s="1"/>
  <c r="AI201"/>
  <c r="AR201" s="1"/>
  <c r="M201"/>
  <c r="S201"/>
  <c r="AB202" s="1"/>
  <c r="H412" i="7"/>
  <c r="I412"/>
  <c r="J412"/>
  <c r="G412"/>
  <c r="K412"/>
  <c r="BP201" i="13"/>
  <c r="I201"/>
  <c r="BM201"/>
  <c r="BB201" l="1"/>
  <c r="AU201"/>
  <c r="AX201" s="1"/>
  <c r="R201"/>
  <c r="AA202" s="1"/>
  <c r="L201"/>
  <c r="BO201"/>
  <c r="H201"/>
  <c r="BL201"/>
  <c r="P201"/>
  <c r="L412" i="7"/>
  <c r="G312" i="12" s="1"/>
  <c r="BA201" i="13" l="1"/>
  <c r="BD201" s="1"/>
  <c r="H312" i="12"/>
  <c r="I312" s="1"/>
  <c r="AK202" i="13"/>
  <c r="AT202" s="1"/>
  <c r="BR201"/>
  <c r="BS202" s="1"/>
  <c r="Q201"/>
  <c r="Z202" s="1"/>
  <c r="F412" i="7" s="1"/>
  <c r="K201" i="13"/>
  <c r="O201"/>
  <c r="CA202" l="1"/>
  <c r="CB202"/>
  <c r="BX202"/>
  <c r="BY202"/>
  <c r="CC202"/>
  <c r="BZ202"/>
  <c r="BU202"/>
  <c r="BV202"/>
  <c r="BW202"/>
  <c r="J313" i="12"/>
  <c r="AW202" i="13"/>
  <c r="AZ202" s="1"/>
  <c r="AJ202"/>
  <c r="AS202" s="1"/>
  <c r="N201"/>
  <c r="BQ202"/>
  <c r="J202"/>
  <c r="BN202"/>
  <c r="BH202"/>
  <c r="BC202" l="1"/>
  <c r="AV202"/>
  <c r="AY202" s="1"/>
  <c r="AI202"/>
  <c r="AR202" s="1"/>
  <c r="M202"/>
  <c r="S202"/>
  <c r="AB203" s="1"/>
  <c r="I202"/>
  <c r="BP202"/>
  <c r="BM202"/>
  <c r="I413" i="7"/>
  <c r="K413"/>
  <c r="G413"/>
  <c r="J413"/>
  <c r="H413"/>
  <c r="BB202" i="13" l="1"/>
  <c r="AU202"/>
  <c r="AX202" s="1"/>
  <c r="L202"/>
  <c r="R202"/>
  <c r="AA203" s="1"/>
  <c r="BO202"/>
  <c r="H202"/>
  <c r="BL202"/>
  <c r="P202"/>
  <c r="L413" i="7"/>
  <c r="G313" i="12" s="1"/>
  <c r="H313" l="1"/>
  <c r="I313" s="1"/>
  <c r="BA202" i="13"/>
  <c r="BD202" s="1"/>
  <c r="AK203"/>
  <c r="AT203" s="1"/>
  <c r="BR202"/>
  <c r="BS203" s="1"/>
  <c r="Q202"/>
  <c r="Z203" s="1"/>
  <c r="F413" i="7" s="1"/>
  <c r="K202" i="13"/>
  <c r="O202"/>
  <c r="CA203" l="1"/>
  <c r="CB203"/>
  <c r="CC203"/>
  <c r="BX203"/>
  <c r="BY203"/>
  <c r="BZ203"/>
  <c r="BU203"/>
  <c r="BV203"/>
  <c r="BW203"/>
  <c r="J314" i="12"/>
  <c r="AW203" i="13"/>
  <c r="AZ203" s="1"/>
  <c r="AJ203"/>
  <c r="AS203" s="1"/>
  <c r="BH203"/>
  <c r="N202"/>
  <c r="BQ203"/>
  <c r="J203"/>
  <c r="BN203"/>
  <c r="BC203" l="1"/>
  <c r="AV203"/>
  <c r="AY203" s="1"/>
  <c r="AI203"/>
  <c r="AR203" s="1"/>
  <c r="M203"/>
  <c r="S203"/>
  <c r="AB204" s="1"/>
  <c r="J414" i="7"/>
  <c r="K414"/>
  <c r="I414"/>
  <c r="G414"/>
  <c r="H414"/>
  <c r="I203" i="13"/>
  <c r="BP203"/>
  <c r="BM203"/>
  <c r="BB203" l="1"/>
  <c r="AU203"/>
  <c r="AX203" s="1"/>
  <c r="L414" i="7"/>
  <c r="G314" i="12" s="1"/>
  <c r="BO203" i="13"/>
  <c r="H203"/>
  <c r="BL203"/>
  <c r="R203"/>
  <c r="AA204" s="1"/>
  <c r="L203"/>
  <c r="P203"/>
  <c r="BA203" l="1"/>
  <c r="BD203" s="1"/>
  <c r="H314" i="12"/>
  <c r="I314" s="1"/>
  <c r="AK204" i="13"/>
  <c r="AT204" s="1"/>
  <c r="O203"/>
  <c r="K203"/>
  <c r="Q203"/>
  <c r="Z204" s="1"/>
  <c r="F414" i="7" s="1"/>
  <c r="BR203" i="13"/>
  <c r="BS204" s="1"/>
  <c r="CB204" l="1"/>
  <c r="CC204"/>
  <c r="CA204"/>
  <c r="BY204"/>
  <c r="BZ204"/>
  <c r="BX204"/>
  <c r="BV204"/>
  <c r="BW204"/>
  <c r="BU204"/>
  <c r="J315" i="12"/>
  <c r="AW204" i="13"/>
  <c r="AZ204" s="1"/>
  <c r="AJ204"/>
  <c r="AS204" s="1"/>
  <c r="BH204"/>
  <c r="J204"/>
  <c r="BQ204"/>
  <c r="BN204"/>
  <c r="N203"/>
  <c r="BC204" l="1"/>
  <c r="AV204"/>
  <c r="AY204" s="1"/>
  <c r="AI204"/>
  <c r="AR204" s="1"/>
  <c r="G415" i="7"/>
  <c r="K415"/>
  <c r="H415"/>
  <c r="I415"/>
  <c r="J415"/>
  <c r="M204" i="13"/>
  <c r="S204"/>
  <c r="AB205" s="1"/>
  <c r="BP204"/>
  <c r="I204"/>
  <c r="BM204"/>
  <c r="BB204" l="1"/>
  <c r="AU204"/>
  <c r="AX204" s="1"/>
  <c r="L415" i="7"/>
  <c r="G315" i="12" s="1"/>
  <c r="L204" i="13"/>
  <c r="R204"/>
  <c r="AA205" s="1"/>
  <c r="P204"/>
  <c r="BO204"/>
  <c r="H204"/>
  <c r="BL204"/>
  <c r="H315" i="12" l="1"/>
  <c r="I315" s="1"/>
  <c r="BA204" i="13"/>
  <c r="BD204" s="1"/>
  <c r="AK205"/>
  <c r="AT205" s="1"/>
  <c r="K204"/>
  <c r="Q204"/>
  <c r="Z205" s="1"/>
  <c r="F415" i="7" s="1"/>
  <c r="BR204" i="13"/>
  <c r="BS205" s="1"/>
  <c r="O204"/>
  <c r="CC205" l="1"/>
  <c r="CA205"/>
  <c r="BZ205"/>
  <c r="CB205"/>
  <c r="BX205"/>
  <c r="BY205"/>
  <c r="BW205"/>
  <c r="BU205"/>
  <c r="BV205"/>
  <c r="J316" i="12"/>
  <c r="AW205" i="13"/>
  <c r="AZ205" s="1"/>
  <c r="AJ205"/>
  <c r="AS205" s="1"/>
  <c r="BQ205"/>
  <c r="J205"/>
  <c r="BN205"/>
  <c r="N204"/>
  <c r="BH205"/>
  <c r="BC205" l="1"/>
  <c r="AV205"/>
  <c r="AY205" s="1"/>
  <c r="AI205"/>
  <c r="AR205" s="1"/>
  <c r="BP205"/>
  <c r="I205"/>
  <c r="BM205"/>
  <c r="G416" i="7"/>
  <c r="K416"/>
  <c r="H416"/>
  <c r="J416"/>
  <c r="I416"/>
  <c r="M205" i="13"/>
  <c r="S205"/>
  <c r="AB206" s="1"/>
  <c r="BB205" l="1"/>
  <c r="AU205"/>
  <c r="AX205" s="1"/>
  <c r="L416" i="7"/>
  <c r="G316" i="12" s="1"/>
  <c r="L205" i="13"/>
  <c r="R205"/>
  <c r="AA206" s="1"/>
  <c r="BO205"/>
  <c r="H205"/>
  <c r="BL205"/>
  <c r="P205"/>
  <c r="BA205" l="1"/>
  <c r="BD205" s="1"/>
  <c r="H316" i="12"/>
  <c r="I316" s="1"/>
  <c r="AK206" i="13"/>
  <c r="AT206" s="1"/>
  <c r="Q205"/>
  <c r="Z206" s="1"/>
  <c r="F416" i="7" s="1"/>
  <c r="K205" i="13"/>
  <c r="BR205"/>
  <c r="BS206" s="1"/>
  <c r="O205"/>
  <c r="CA206" l="1"/>
  <c r="CB206"/>
  <c r="BX206"/>
  <c r="CC206"/>
  <c r="BY206"/>
  <c r="BZ206"/>
  <c r="BU206"/>
  <c r="BV206"/>
  <c r="BW206"/>
  <c r="J317" i="12"/>
  <c r="AW206" i="13"/>
  <c r="AZ206" s="1"/>
  <c r="AJ206"/>
  <c r="AS206" s="1"/>
  <c r="N205"/>
  <c r="J206"/>
  <c r="BQ206"/>
  <c r="BN206"/>
  <c r="BH206"/>
  <c r="BC206" l="1"/>
  <c r="AV206"/>
  <c r="AY206" s="1"/>
  <c r="AI206"/>
  <c r="AR206" s="1"/>
  <c r="BP206"/>
  <c r="I206"/>
  <c r="BM206"/>
  <c r="I417" i="7"/>
  <c r="G417"/>
  <c r="K417"/>
  <c r="J417"/>
  <c r="H417"/>
  <c r="S206" i="13"/>
  <c r="AB207" s="1"/>
  <c r="M206"/>
  <c r="BB206" l="1"/>
  <c r="AU206"/>
  <c r="AX206" s="1"/>
  <c r="BO206"/>
  <c r="H206"/>
  <c r="BL206"/>
  <c r="P206"/>
  <c r="L206"/>
  <c r="R206"/>
  <c r="AA207" s="1"/>
  <c r="L417" i="7"/>
  <c r="G317" i="12" s="1"/>
  <c r="H317" l="1"/>
  <c r="I317" s="1"/>
  <c r="BA206" i="13"/>
  <c r="BD206" s="1"/>
  <c r="AK207"/>
  <c r="AT207" s="1"/>
  <c r="Q206"/>
  <c r="Z207" s="1"/>
  <c r="F417" i="7" s="1"/>
  <c r="K206" i="13"/>
  <c r="BR206"/>
  <c r="BS207" s="1"/>
  <c r="O206"/>
  <c r="CA207" l="1"/>
  <c r="CB207"/>
  <c r="CC207"/>
  <c r="BX207"/>
  <c r="BY207"/>
  <c r="BZ207"/>
  <c r="BU207"/>
  <c r="BV207"/>
  <c r="BW207"/>
  <c r="J318" i="12"/>
  <c r="AW207" i="13"/>
  <c r="AZ207" s="1"/>
  <c r="AJ207"/>
  <c r="AS207" s="1"/>
  <c r="BQ207"/>
  <c r="J207"/>
  <c r="BN207"/>
  <c r="BH207"/>
  <c r="N206"/>
  <c r="BC207" l="1"/>
  <c r="AV207"/>
  <c r="AY207" s="1"/>
  <c r="AI207"/>
  <c r="AR207" s="1"/>
  <c r="M207"/>
  <c r="S207"/>
  <c r="AB208" s="1"/>
  <c r="I418" i="7"/>
  <c r="G418"/>
  <c r="K418"/>
  <c r="J418"/>
  <c r="H418"/>
  <c r="I207" i="13"/>
  <c r="BP207"/>
  <c r="BM207"/>
  <c r="BB207" l="1"/>
  <c r="AU207"/>
  <c r="AX207" s="1"/>
  <c r="L418" i="7"/>
  <c r="G318" i="12" s="1"/>
  <c r="BO207" i="13"/>
  <c r="BL207"/>
  <c r="H207"/>
  <c r="P207"/>
  <c r="L207"/>
  <c r="R207"/>
  <c r="AA208" s="1"/>
  <c r="BA207" l="1"/>
  <c r="BD207" s="1"/>
  <c r="H318" i="12"/>
  <c r="I318" s="1"/>
  <c r="AK208" i="13"/>
  <c r="AT208" s="1"/>
  <c r="BR207"/>
  <c r="BS208" s="1"/>
  <c r="Q207"/>
  <c r="Z208" s="1"/>
  <c r="F418" i="7" s="1"/>
  <c r="K207" i="13"/>
  <c r="O207"/>
  <c r="CB208" l="1"/>
  <c r="CC208"/>
  <c r="BY208"/>
  <c r="BZ208"/>
  <c r="BX208"/>
  <c r="CA208"/>
  <c r="BV208"/>
  <c r="BW208"/>
  <c r="BU208"/>
  <c r="J319" i="12"/>
  <c r="AW208" i="13"/>
  <c r="AZ208" s="1"/>
  <c r="AJ208"/>
  <c r="AS208" s="1"/>
  <c r="N207"/>
  <c r="BH208"/>
  <c r="BQ208"/>
  <c r="J208"/>
  <c r="BN208"/>
  <c r="BC208" l="1"/>
  <c r="AV208"/>
  <c r="AY208" s="1"/>
  <c r="AI208"/>
  <c r="AR208" s="1"/>
  <c r="I208"/>
  <c r="BP208"/>
  <c r="BM208"/>
  <c r="M208"/>
  <c r="S208"/>
  <c r="AB209" s="1"/>
  <c r="I419" i="7"/>
  <c r="H419"/>
  <c r="K419"/>
  <c r="G419"/>
  <c r="J419"/>
  <c r="BB208" i="13" l="1"/>
  <c r="AU208"/>
  <c r="AX208" s="1"/>
  <c r="P208"/>
  <c r="L208"/>
  <c r="R208"/>
  <c r="AA209" s="1"/>
  <c r="H208"/>
  <c r="BO208"/>
  <c r="BL208"/>
  <c r="L419" i="7"/>
  <c r="G319" i="12" s="1"/>
  <c r="BA208" i="13" l="1"/>
  <c r="BD208" s="1"/>
  <c r="H319" i="12"/>
  <c r="I319" s="1"/>
  <c r="AK209" i="13"/>
  <c r="AT209" s="1"/>
  <c r="BR208"/>
  <c r="BS209" s="1"/>
  <c r="K208"/>
  <c r="Q208"/>
  <c r="Z209" s="1"/>
  <c r="F419" i="7" s="1"/>
  <c r="O208" i="13"/>
  <c r="CC209" l="1"/>
  <c r="CA209"/>
  <c r="CB209"/>
  <c r="BZ209"/>
  <c r="BX209"/>
  <c r="BY209"/>
  <c r="BW209"/>
  <c r="BU209"/>
  <c r="BV209"/>
  <c r="J320" i="12"/>
  <c r="AW209" i="13"/>
  <c r="AZ209" s="1"/>
  <c r="AJ209"/>
  <c r="AS209" s="1"/>
  <c r="N208"/>
  <c r="J209"/>
  <c r="BQ209"/>
  <c r="BN209"/>
  <c r="BH209"/>
  <c r="BC209" l="1"/>
  <c r="AV209"/>
  <c r="AY209" s="1"/>
  <c r="AI209"/>
  <c r="AR209" s="1"/>
  <c r="BP209"/>
  <c r="I209"/>
  <c r="BM209"/>
  <c r="K420" i="7"/>
  <c r="G420"/>
  <c r="I420"/>
  <c r="J420"/>
  <c r="H420"/>
  <c r="M209" i="13"/>
  <c r="S209"/>
  <c r="AB210" s="1"/>
  <c r="BB209" l="1"/>
  <c r="AU209"/>
  <c r="AX209" s="1"/>
  <c r="BO209"/>
  <c r="H209"/>
  <c r="BL209"/>
  <c r="L209"/>
  <c r="R209"/>
  <c r="AA210" s="1"/>
  <c r="P209"/>
  <c r="L420" i="7"/>
  <c r="G320" i="12" s="1"/>
  <c r="H320" l="1"/>
  <c r="I320" s="1"/>
  <c r="BA209" i="13"/>
  <c r="BD209" s="1"/>
  <c r="AK210"/>
  <c r="AT210" s="1"/>
  <c r="Q209"/>
  <c r="Z210" s="1"/>
  <c r="F420" i="7" s="1"/>
  <c r="K209" i="13"/>
  <c r="BR209"/>
  <c r="BS210" s="1"/>
  <c r="O209"/>
  <c r="CA210" l="1"/>
  <c r="CB210"/>
  <c r="CC210"/>
  <c r="BX210"/>
  <c r="BY210"/>
  <c r="BZ210"/>
  <c r="BU210"/>
  <c r="BV210"/>
  <c r="BW210"/>
  <c r="J321" i="12"/>
  <c r="AW210" i="13"/>
  <c r="AZ210" s="1"/>
  <c r="AJ210"/>
  <c r="AS210" s="1"/>
  <c r="J210"/>
  <c r="BQ210"/>
  <c r="BN210"/>
  <c r="N209"/>
  <c r="BH210"/>
  <c r="BC210" l="1"/>
  <c r="AV210"/>
  <c r="AY210" s="1"/>
  <c r="AI210"/>
  <c r="AR210" s="1"/>
  <c r="BP210"/>
  <c r="I210"/>
  <c r="BM210"/>
  <c r="S210"/>
  <c r="AB211" s="1"/>
  <c r="M210"/>
  <c r="K421" i="7"/>
  <c r="G421"/>
  <c r="J421"/>
  <c r="H421"/>
  <c r="I421"/>
  <c r="BB210" i="13" l="1"/>
  <c r="AU210"/>
  <c r="AX210" s="1"/>
  <c r="H210"/>
  <c r="BO210"/>
  <c r="BL210"/>
  <c r="R210"/>
  <c r="AA211" s="1"/>
  <c r="L210"/>
  <c r="P210"/>
  <c r="L421" i="7"/>
  <c r="G321" i="12" s="1"/>
  <c r="H321" l="1"/>
  <c r="I321" s="1"/>
  <c r="BA210" i="13"/>
  <c r="BD210" s="1"/>
  <c r="AK211"/>
  <c r="AT211" s="1"/>
  <c r="O210"/>
  <c r="K210"/>
  <c r="BR210"/>
  <c r="BS211" s="1"/>
  <c r="Q210"/>
  <c r="Z211" s="1"/>
  <c r="F421" i="7" s="1"/>
  <c r="CA211" i="13" l="1"/>
  <c r="CB211"/>
  <c r="CC211"/>
  <c r="BX211"/>
  <c r="BY211"/>
  <c r="BZ211"/>
  <c r="BU211"/>
  <c r="BV211"/>
  <c r="BW211"/>
  <c r="J322" i="12"/>
  <c r="AW211" i="13"/>
  <c r="AZ211" s="1"/>
  <c r="AJ211"/>
  <c r="AS211" s="1"/>
  <c r="BQ211"/>
  <c r="BN211"/>
  <c r="J211"/>
  <c r="N210"/>
  <c r="BH211"/>
  <c r="BC211" l="1"/>
  <c r="AV211"/>
  <c r="AY211" s="1"/>
  <c r="AI211"/>
  <c r="AR211" s="1"/>
  <c r="M211"/>
  <c r="S211"/>
  <c r="AB212" s="1"/>
  <c r="I211"/>
  <c r="BP211"/>
  <c r="BM211"/>
  <c r="I422" i="7"/>
  <c r="K422"/>
  <c r="G422"/>
  <c r="J422"/>
  <c r="H422"/>
  <c r="BB211" i="13" l="1"/>
  <c r="AU211"/>
  <c r="AX211" s="1"/>
  <c r="L422" i="7"/>
  <c r="G322" i="12" s="1"/>
  <c r="P211" i="13"/>
  <c r="L211"/>
  <c r="R211"/>
  <c r="AA212" s="1"/>
  <c r="H211"/>
  <c r="BO211"/>
  <c r="BL211"/>
  <c r="BA211" l="1"/>
  <c r="BD211" s="1"/>
  <c r="H322" i="12"/>
  <c r="I322" s="1"/>
  <c r="AK212" i="13"/>
  <c r="AT212" s="1"/>
  <c r="K211"/>
  <c r="BR211"/>
  <c r="BS212" s="1"/>
  <c r="Q211"/>
  <c r="Z212" s="1"/>
  <c r="F422" i="7" s="1"/>
  <c r="O211" i="13"/>
  <c r="CB212" l="1"/>
  <c r="CC212"/>
  <c r="BY212"/>
  <c r="BZ212"/>
  <c r="CA212"/>
  <c r="BX212"/>
  <c r="BV212"/>
  <c r="BW212"/>
  <c r="BU212"/>
  <c r="J323" i="12"/>
  <c r="AW212" i="13"/>
  <c r="AZ212" s="1"/>
  <c r="AJ212"/>
  <c r="AS212" s="1"/>
  <c r="BH212"/>
  <c r="N211"/>
  <c r="J212"/>
  <c r="BQ212"/>
  <c r="BN212"/>
  <c r="BC212" l="1"/>
  <c r="AV212"/>
  <c r="AY212" s="1"/>
  <c r="AI212"/>
  <c r="AR212" s="1"/>
  <c r="M212"/>
  <c r="S212"/>
  <c r="AB213" s="1"/>
  <c r="I423" i="7"/>
  <c r="H423"/>
  <c r="K423"/>
  <c r="G423"/>
  <c r="J423"/>
  <c r="I212" i="13"/>
  <c r="BP212"/>
  <c r="BM212"/>
  <c r="BB212" l="1"/>
  <c r="AU212"/>
  <c r="AX212" s="1"/>
  <c r="L423" i="7"/>
  <c r="G323" i="12" s="1"/>
  <c r="H212" i="13"/>
  <c r="BO212"/>
  <c r="BL212"/>
  <c r="L212"/>
  <c r="R212"/>
  <c r="AA213" s="1"/>
  <c r="P212"/>
  <c r="BA212" l="1"/>
  <c r="BD212" s="1"/>
  <c r="H323" i="12"/>
  <c r="I323" s="1"/>
  <c r="AK213" i="13"/>
  <c r="AT213" s="1"/>
  <c r="O212"/>
  <c r="K212"/>
  <c r="Q212"/>
  <c r="Z213" s="1"/>
  <c r="F423" i="7" s="1"/>
  <c r="BR212" i="13"/>
  <c r="BS213" s="1"/>
  <c r="CC213" l="1"/>
  <c r="CA213"/>
  <c r="BZ213"/>
  <c r="BX213"/>
  <c r="CB213"/>
  <c r="BY213"/>
  <c r="BW213"/>
  <c r="BU213"/>
  <c r="BV213"/>
  <c r="J324" i="12"/>
  <c r="AW213" i="13"/>
  <c r="AZ213" s="1"/>
  <c r="AJ213"/>
  <c r="AS213" s="1"/>
  <c r="N212"/>
  <c r="BH213"/>
  <c r="BQ213"/>
  <c r="J213"/>
  <c r="BN213"/>
  <c r="BC213" l="1"/>
  <c r="AV213"/>
  <c r="AY213" s="1"/>
  <c r="AI213"/>
  <c r="AR213" s="1"/>
  <c r="S213"/>
  <c r="AB214" s="1"/>
  <c r="M213"/>
  <c r="BP213"/>
  <c r="I213"/>
  <c r="BM213"/>
  <c r="H424" i="7"/>
  <c r="I424"/>
  <c r="G424"/>
  <c r="K424"/>
  <c r="J424"/>
  <c r="BB213" i="13" l="1"/>
  <c r="AU213"/>
  <c r="AX213" s="1"/>
  <c r="L424" i="7"/>
  <c r="G324" i="12" s="1"/>
  <c r="P213" i="13"/>
  <c r="H213"/>
  <c r="BO213"/>
  <c r="BL213"/>
  <c r="R213"/>
  <c r="AA214" s="1"/>
  <c r="L213"/>
  <c r="BA213" l="1"/>
  <c r="BD213" s="1"/>
  <c r="H324" i="12"/>
  <c r="I324" s="1"/>
  <c r="AK214" i="13"/>
  <c r="AT214" s="1"/>
  <c r="O213"/>
  <c r="Q213"/>
  <c r="Z214" s="1"/>
  <c r="F424" i="7" s="1"/>
  <c r="BR213" i="13"/>
  <c r="BS214" s="1"/>
  <c r="K213"/>
  <c r="CA214" l="1"/>
  <c r="CB214"/>
  <c r="CC214"/>
  <c r="BX214"/>
  <c r="BY214"/>
  <c r="BZ214"/>
  <c r="BU214"/>
  <c r="BV214"/>
  <c r="BW214"/>
  <c r="J325" i="12"/>
  <c r="AW214" i="13"/>
  <c r="AZ214" s="1"/>
  <c r="AJ214"/>
  <c r="AS214" s="1"/>
  <c r="BH214"/>
  <c r="N213"/>
  <c r="BQ214"/>
  <c r="J214"/>
  <c r="BN214"/>
  <c r="BC214" l="1"/>
  <c r="AV214"/>
  <c r="AY214" s="1"/>
  <c r="AI214"/>
  <c r="AR214" s="1"/>
  <c r="S214"/>
  <c r="AB215" s="1"/>
  <c r="M214"/>
  <c r="G425" i="7"/>
  <c r="K425"/>
  <c r="H425"/>
  <c r="I425"/>
  <c r="J425"/>
  <c r="I214" i="13"/>
  <c r="BP214"/>
  <c r="BM214"/>
  <c r="BB214" l="1"/>
  <c r="AU214"/>
  <c r="AX214" s="1"/>
  <c r="L214"/>
  <c r="R214"/>
  <c r="AA215" s="1"/>
  <c r="P214"/>
  <c r="L425" i="7"/>
  <c r="G325" i="12" s="1"/>
  <c r="BO214" i="13"/>
  <c r="H214"/>
  <c r="BL214"/>
  <c r="H325" i="12" l="1"/>
  <c r="I325" s="1"/>
  <c r="BA214" i="13"/>
  <c r="BD214" s="1"/>
  <c r="AK215"/>
  <c r="AT215" s="1"/>
  <c r="Q214"/>
  <c r="Z215" s="1"/>
  <c r="F425" i="7" s="1"/>
  <c r="K214" i="13"/>
  <c r="BR214"/>
  <c r="BS215" s="1"/>
  <c r="O214"/>
  <c r="CA215" l="1"/>
  <c r="CB215"/>
  <c r="CC215"/>
  <c r="BX215"/>
  <c r="BY215"/>
  <c r="BZ215"/>
  <c r="BU215"/>
  <c r="BV215"/>
  <c r="BW215"/>
  <c r="J326" i="12"/>
  <c r="AW215" i="13"/>
  <c r="AZ215" s="1"/>
  <c r="AJ215"/>
  <c r="AS215" s="1"/>
  <c r="N214"/>
  <c r="BH215"/>
  <c r="BQ215"/>
  <c r="J215"/>
  <c r="BN215"/>
  <c r="BC215" l="1"/>
  <c r="AV215"/>
  <c r="AY215" s="1"/>
  <c r="AI215"/>
  <c r="AR215" s="1"/>
  <c r="M215"/>
  <c r="S215"/>
  <c r="AB216" s="1"/>
  <c r="BP215"/>
  <c r="I215"/>
  <c r="BM215"/>
  <c r="J426" i="7"/>
  <c r="I426"/>
  <c r="H426"/>
  <c r="G426"/>
  <c r="K426"/>
  <c r="BB215" i="13" l="1"/>
  <c r="AU215"/>
  <c r="AX215" s="1"/>
  <c r="BO215"/>
  <c r="H215"/>
  <c r="BL215"/>
  <c r="L426" i="7"/>
  <c r="G326" i="12" s="1"/>
  <c r="R215" i="13"/>
  <c r="AA216" s="1"/>
  <c r="L215"/>
  <c r="P215"/>
  <c r="BA215" l="1"/>
  <c r="BD215" s="1"/>
  <c r="H326" i="12"/>
  <c r="I326" s="1"/>
  <c r="AK216" i="13"/>
  <c r="AT216" s="1"/>
  <c r="K215"/>
  <c r="Q215"/>
  <c r="Z216" s="1"/>
  <c r="F426" i="7" s="1"/>
  <c r="BR215" i="13"/>
  <c r="BS216" s="1"/>
  <c r="O215"/>
  <c r="CB216" l="1"/>
  <c r="CC216"/>
  <c r="BY216"/>
  <c r="CA216"/>
  <c r="BZ216"/>
  <c r="BX216"/>
  <c r="BV216"/>
  <c r="BW216"/>
  <c r="BU216"/>
  <c r="J327" i="12"/>
  <c r="AW216" i="13"/>
  <c r="AZ216" s="1"/>
  <c r="AJ216"/>
  <c r="AS216" s="1"/>
  <c r="J216"/>
  <c r="BQ216"/>
  <c r="BN216"/>
  <c r="N215"/>
  <c r="BH216"/>
  <c r="BC216" l="1"/>
  <c r="AV216"/>
  <c r="AY216" s="1"/>
  <c r="AI216"/>
  <c r="AR216" s="1"/>
  <c r="I216"/>
  <c r="BP216"/>
  <c r="BM216"/>
  <c r="S216"/>
  <c r="AB217" s="1"/>
  <c r="M216"/>
  <c r="G427" i="7"/>
  <c r="J427"/>
  <c r="K427"/>
  <c r="I427"/>
  <c r="H427"/>
  <c r="BB216" i="13" l="1"/>
  <c r="AU216"/>
  <c r="AX216" s="1"/>
  <c r="L427" i="7"/>
  <c r="G327" i="12" s="1"/>
  <c r="R216" i="13"/>
  <c r="AA217" s="1"/>
  <c r="L216"/>
  <c r="P216"/>
  <c r="BO216"/>
  <c r="H216"/>
  <c r="BL216"/>
  <c r="H327" i="12" l="1"/>
  <c r="I327" s="1"/>
  <c r="BA216" i="13"/>
  <c r="BD216" s="1"/>
  <c r="AK217"/>
  <c r="AT217" s="1"/>
  <c r="O216"/>
  <c r="K216"/>
  <c r="BR216"/>
  <c r="BS217" s="1"/>
  <c r="Q216"/>
  <c r="Z217" s="1"/>
  <c r="F427" i="7" s="1"/>
  <c r="CC217" i="13" l="1"/>
  <c r="CA217"/>
  <c r="BZ217"/>
  <c r="CB217"/>
  <c r="BX217"/>
  <c r="BY217"/>
  <c r="BW217"/>
  <c r="BU217"/>
  <c r="BV217"/>
  <c r="J328" i="12"/>
  <c r="AW217" i="13"/>
  <c r="AZ217" s="1"/>
  <c r="AJ217"/>
  <c r="AS217" s="1"/>
  <c r="BH217"/>
  <c r="N216"/>
  <c r="BQ217"/>
  <c r="J217"/>
  <c r="BN217"/>
  <c r="BC217" l="1"/>
  <c r="AV217"/>
  <c r="AY217" s="1"/>
  <c r="AI217"/>
  <c r="AR217" s="1"/>
  <c r="G428" i="7"/>
  <c r="I428"/>
  <c r="J428"/>
  <c r="H428"/>
  <c r="K428"/>
  <c r="S217" i="13"/>
  <c r="AB218" s="1"/>
  <c r="M217"/>
  <c r="BP217"/>
  <c r="I217"/>
  <c r="BM217"/>
  <c r="BB217" l="1"/>
  <c r="AU217"/>
  <c r="AX217" s="1"/>
  <c r="P217"/>
  <c r="L428" i="7"/>
  <c r="G328" i="12" s="1"/>
  <c r="R217" i="13"/>
  <c r="AA218" s="1"/>
  <c r="L217"/>
  <c r="BL217"/>
  <c r="H217"/>
  <c r="BO217"/>
  <c r="H328" i="12" l="1"/>
  <c r="I328" s="1"/>
  <c r="BA217" i="13"/>
  <c r="BD217" s="1"/>
  <c r="AK218"/>
  <c r="AT218" s="1"/>
  <c r="BR217"/>
  <c r="BS218" s="1"/>
  <c r="K217"/>
  <c r="Q217"/>
  <c r="Z218" s="1"/>
  <c r="F428" i="7" s="1"/>
  <c r="O217" i="13"/>
  <c r="CA218" l="1"/>
  <c r="CB218"/>
  <c r="BX218"/>
  <c r="BY218"/>
  <c r="BZ218"/>
  <c r="CC218"/>
  <c r="BU218"/>
  <c r="BV218"/>
  <c r="BW218"/>
  <c r="J329" i="12"/>
  <c r="AW218" i="13"/>
  <c r="AZ218" s="1"/>
  <c r="AJ218"/>
  <c r="AS218" s="1"/>
  <c r="BH218"/>
  <c r="BQ218"/>
  <c r="J218"/>
  <c r="BN218"/>
  <c r="N217"/>
  <c r="BC218" l="1"/>
  <c r="AV218"/>
  <c r="AY218" s="1"/>
  <c r="AI218"/>
  <c r="AR218" s="1"/>
  <c r="I218"/>
  <c r="BP218"/>
  <c r="BM218"/>
  <c r="J429" i="7"/>
  <c r="G429"/>
  <c r="K429"/>
  <c r="H429"/>
  <c r="I429"/>
  <c r="M218" i="13"/>
  <c r="S218"/>
  <c r="AB219" s="1"/>
  <c r="BB218" l="1"/>
  <c r="AU218"/>
  <c r="AX218" s="1"/>
  <c r="P218"/>
  <c r="L429" i="7"/>
  <c r="G329" i="12" s="1"/>
  <c r="L218" i="13"/>
  <c r="R218"/>
  <c r="AA219" s="1"/>
  <c r="H218"/>
  <c r="BO218"/>
  <c r="BL218"/>
  <c r="H329" i="12" l="1"/>
  <c r="I329" s="1"/>
  <c r="BA218" i="13"/>
  <c r="BD218" s="1"/>
  <c r="AK219"/>
  <c r="AT219" s="1"/>
  <c r="O218"/>
  <c r="K218"/>
  <c r="Q218"/>
  <c r="Z219" s="1"/>
  <c r="F429" i="7" s="1"/>
  <c r="BR218" i="13"/>
  <c r="BS219" s="1"/>
  <c r="CA219" l="1"/>
  <c r="CB219"/>
  <c r="CC219"/>
  <c r="BX219"/>
  <c r="BY219"/>
  <c r="BZ219"/>
  <c r="BU219"/>
  <c r="BV219"/>
  <c r="BW219"/>
  <c r="J330" i="12"/>
  <c r="AW219" i="13"/>
  <c r="AZ219" s="1"/>
  <c r="AJ219"/>
  <c r="AS219" s="1"/>
  <c r="BQ219"/>
  <c r="J219"/>
  <c r="BN219"/>
  <c r="BH219"/>
  <c r="N218"/>
  <c r="BC219" l="1"/>
  <c r="AV219"/>
  <c r="AY219" s="1"/>
  <c r="AI219"/>
  <c r="AR219" s="1"/>
  <c r="BP219"/>
  <c r="I219"/>
  <c r="BM219"/>
  <c r="S219"/>
  <c r="AB220" s="1"/>
  <c r="M219"/>
  <c r="H430" i="7"/>
  <c r="J430"/>
  <c r="I430"/>
  <c r="G430"/>
  <c r="K430"/>
  <c r="BB219" i="13" l="1"/>
  <c r="AU219"/>
  <c r="AX219" s="1"/>
  <c r="BO219"/>
  <c r="H219"/>
  <c r="BL219"/>
  <c r="R219"/>
  <c r="AA220" s="1"/>
  <c r="L219"/>
  <c r="L430" i="7"/>
  <c r="G330" i="12" s="1"/>
  <c r="P219" i="13"/>
  <c r="BA219" l="1"/>
  <c r="BD219" s="1"/>
  <c r="H330" i="12"/>
  <c r="I330" s="1"/>
  <c r="AK220" i="13"/>
  <c r="AT220" s="1"/>
  <c r="K219"/>
  <c r="BR219"/>
  <c r="BS220" s="1"/>
  <c r="Q219"/>
  <c r="Z220" s="1"/>
  <c r="F430" i="7" s="1"/>
  <c r="O219" i="13"/>
  <c r="CB220" l="1"/>
  <c r="CC220"/>
  <c r="CA220"/>
  <c r="BY220"/>
  <c r="BZ220"/>
  <c r="BX220"/>
  <c r="BV220"/>
  <c r="BW220"/>
  <c r="BU220"/>
  <c r="J331" i="12"/>
  <c r="AW220" i="13"/>
  <c r="AZ220" s="1"/>
  <c r="AJ220"/>
  <c r="AS220" s="1"/>
  <c r="BH220"/>
  <c r="BQ220"/>
  <c r="BN220"/>
  <c r="J220"/>
  <c r="N219"/>
  <c r="BC220" l="1"/>
  <c r="AV220"/>
  <c r="AY220" s="1"/>
  <c r="AI220"/>
  <c r="AR220" s="1"/>
  <c r="BM220"/>
  <c r="BP220"/>
  <c r="I220"/>
  <c r="H431" i="7"/>
  <c r="G431"/>
  <c r="I431"/>
  <c r="J431"/>
  <c r="K431"/>
  <c r="M220" i="13"/>
  <c r="S220"/>
  <c r="AB221" s="1"/>
  <c r="BB220" l="1"/>
  <c r="AU220"/>
  <c r="AX220" s="1"/>
  <c r="P220"/>
  <c r="R220"/>
  <c r="AA221" s="1"/>
  <c r="L220"/>
  <c r="L431" i="7"/>
  <c r="G331" i="12" s="1"/>
  <c r="BO220" i="13"/>
  <c r="H220"/>
  <c r="BL220"/>
  <c r="BA220" l="1"/>
  <c r="BD220" s="1"/>
  <c r="H331" i="12"/>
  <c r="I331" s="1"/>
  <c r="AK221" i="13"/>
  <c r="AT221" s="1"/>
  <c r="O220"/>
  <c r="K220"/>
  <c r="BR220"/>
  <c r="BS221" s="1"/>
  <c r="Q220"/>
  <c r="Z221" s="1"/>
  <c r="F431" i="7" s="1"/>
  <c r="CC221" i="13" l="1"/>
  <c r="CA221"/>
  <c r="BZ221"/>
  <c r="CB221"/>
  <c r="BX221"/>
  <c r="BY221"/>
  <c r="BW221"/>
  <c r="BU221"/>
  <c r="BV221"/>
  <c r="J332" i="12"/>
  <c r="AW221" i="13"/>
  <c r="AZ221" s="1"/>
  <c r="AJ221"/>
  <c r="AS221" s="1"/>
  <c r="BQ221"/>
  <c r="BN221"/>
  <c r="J221"/>
  <c r="BH221"/>
  <c r="N220"/>
  <c r="BC221" l="1"/>
  <c r="AV221"/>
  <c r="AY221" s="1"/>
  <c r="AI221"/>
  <c r="AR221" s="1"/>
  <c r="I432" i="7"/>
  <c r="H432"/>
  <c r="G432"/>
  <c r="J432"/>
  <c r="K432"/>
  <c r="S221" i="13"/>
  <c r="AB222" s="1"/>
  <c r="M221"/>
  <c r="I221"/>
  <c r="BP221"/>
  <c r="BM221"/>
  <c r="BB221" l="1"/>
  <c r="AU221"/>
  <c r="AX221" s="1"/>
  <c r="P221"/>
  <c r="L221"/>
  <c r="R221"/>
  <c r="AA222" s="1"/>
  <c r="L432" i="7"/>
  <c r="G332" i="12" s="1"/>
  <c r="BL221" i="13"/>
  <c r="BO221"/>
  <c r="H221"/>
  <c r="H332" i="12" l="1"/>
  <c r="I332" s="1"/>
  <c r="BA221" i="13"/>
  <c r="BD221" s="1"/>
  <c r="AK222"/>
  <c r="AT222" s="1"/>
  <c r="K221"/>
  <c r="Q221"/>
  <c r="Z222" s="1"/>
  <c r="F432" i="7" s="1"/>
  <c r="BR221" i="13"/>
  <c r="BS222" s="1"/>
  <c r="O221"/>
  <c r="CA222" l="1"/>
  <c r="CB222"/>
  <c r="BX222"/>
  <c r="CC222"/>
  <c r="BY222"/>
  <c r="BZ222"/>
  <c r="BU222"/>
  <c r="BV222"/>
  <c r="BW222"/>
  <c r="J333" i="12"/>
  <c r="AW222" i="13"/>
  <c r="AZ222" s="1"/>
  <c r="AJ222"/>
  <c r="AS222" s="1"/>
  <c r="N221"/>
  <c r="BQ222"/>
  <c r="BN222"/>
  <c r="J222"/>
  <c r="BH222"/>
  <c r="BC222" l="1"/>
  <c r="AV222"/>
  <c r="AY222" s="1"/>
  <c r="AI222"/>
  <c r="AR222" s="1"/>
  <c r="K433" i="7"/>
  <c r="I433"/>
  <c r="G433"/>
  <c r="H433"/>
  <c r="J433"/>
  <c r="BP222" i="13"/>
  <c r="I222"/>
  <c r="BM222"/>
  <c r="M222"/>
  <c r="S222"/>
  <c r="AB223" s="1"/>
  <c r="BB222" l="1"/>
  <c r="AU222"/>
  <c r="AX222" s="1"/>
  <c r="BO222"/>
  <c r="H222"/>
  <c r="BL222"/>
  <c r="L222"/>
  <c r="R222"/>
  <c r="AA223" s="1"/>
  <c r="P222"/>
  <c r="L433" i="7"/>
  <c r="G333" i="12" s="1"/>
  <c r="H333" l="1"/>
  <c r="I333" s="1"/>
  <c r="BA222" i="13"/>
  <c r="BD222" s="1"/>
  <c r="AK223"/>
  <c r="AT223" s="1"/>
  <c r="K222"/>
  <c r="BR222"/>
  <c r="BS223" s="1"/>
  <c r="Q222"/>
  <c r="Z223" s="1"/>
  <c r="F433" i="7" s="1"/>
  <c r="O222" i="13"/>
  <c r="CA223" l="1"/>
  <c r="CB223"/>
  <c r="CC223"/>
  <c r="BX223"/>
  <c r="BY223"/>
  <c r="BZ223"/>
  <c r="BU223"/>
  <c r="BV223"/>
  <c r="BW223"/>
  <c r="J334" i="12"/>
  <c r="AW223" i="13"/>
  <c r="AZ223" s="1"/>
  <c r="AJ223"/>
  <c r="AS223" s="1"/>
  <c r="BH223"/>
  <c r="BQ223"/>
  <c r="BN223"/>
  <c r="J223"/>
  <c r="N222"/>
  <c r="BC223" l="1"/>
  <c r="AV223"/>
  <c r="AY223" s="1"/>
  <c r="AI223"/>
  <c r="AR223" s="1"/>
  <c r="I434" i="7"/>
  <c r="J434"/>
  <c r="G434"/>
  <c r="K434"/>
  <c r="H434"/>
  <c r="BM223" i="13"/>
  <c r="I223"/>
  <c r="BP223"/>
  <c r="M223"/>
  <c r="S223"/>
  <c r="AB224" s="1"/>
  <c r="BB223" l="1"/>
  <c r="AU223"/>
  <c r="AX223" s="1"/>
  <c r="P223"/>
  <c r="L223"/>
  <c r="R223"/>
  <c r="AA224" s="1"/>
  <c r="BO223"/>
  <c r="BL223"/>
  <c r="H223"/>
  <c r="L434" i="7"/>
  <c r="G334" i="12" s="1"/>
  <c r="H334" l="1"/>
  <c r="I334" s="1"/>
  <c r="BA223" i="13"/>
  <c r="BD223" s="1"/>
  <c r="AK224"/>
  <c r="AT224" s="1"/>
  <c r="K223"/>
  <c r="Q223"/>
  <c r="Z224" s="1"/>
  <c r="F434" i="7" s="1"/>
  <c r="BR223" i="13"/>
  <c r="BS224" s="1"/>
  <c r="O223"/>
  <c r="CB224" l="1"/>
  <c r="CC224"/>
  <c r="BY224"/>
  <c r="BZ224"/>
  <c r="CA224"/>
  <c r="BX224"/>
  <c r="BV224"/>
  <c r="BW224"/>
  <c r="BU224"/>
  <c r="J335" i="12"/>
  <c r="AW224" i="13"/>
  <c r="AZ224" s="1"/>
  <c r="AJ224"/>
  <c r="AS224" s="1"/>
  <c r="N223"/>
  <c r="J224"/>
  <c r="BQ224"/>
  <c r="BN224"/>
  <c r="BH224"/>
  <c r="BC224" l="1"/>
  <c r="AV224"/>
  <c r="AY224" s="1"/>
  <c r="AI224"/>
  <c r="AR224" s="1"/>
  <c r="G435" i="7"/>
  <c r="H435"/>
  <c r="K435"/>
  <c r="J435"/>
  <c r="I435"/>
  <c r="BP224" i="13"/>
  <c r="I224"/>
  <c r="BM224"/>
  <c r="M224"/>
  <c r="S224"/>
  <c r="AB225" s="1"/>
  <c r="BB224" l="1"/>
  <c r="AU224"/>
  <c r="AX224" s="1"/>
  <c r="L435" i="7"/>
  <c r="G335" i="12" s="1"/>
  <c r="P224" i="13"/>
  <c r="BL224"/>
  <c r="H224"/>
  <c r="BO224"/>
  <c r="R224"/>
  <c r="AA225" s="1"/>
  <c r="L224"/>
  <c r="BA224" l="1"/>
  <c r="BD224" s="1"/>
  <c r="H335" i="12"/>
  <c r="I335" s="1"/>
  <c r="AK225" i="13"/>
  <c r="AT225" s="1"/>
  <c r="BR224"/>
  <c r="BS225" s="1"/>
  <c r="K224"/>
  <c r="Q224"/>
  <c r="Z225" s="1"/>
  <c r="F435" i="7" s="1"/>
  <c r="O224" i="13"/>
  <c r="CC225" l="1"/>
  <c r="CA225"/>
  <c r="CB225"/>
  <c r="BZ225"/>
  <c r="BX225"/>
  <c r="BY225"/>
  <c r="BW225"/>
  <c r="BU225"/>
  <c r="BV225"/>
  <c r="J336" i="12"/>
  <c r="AW225" i="13"/>
  <c r="AZ225" s="1"/>
  <c r="AJ225"/>
  <c r="AS225" s="1"/>
  <c r="BH225"/>
  <c r="N224"/>
  <c r="BQ225"/>
  <c r="J225"/>
  <c r="BN225"/>
  <c r="BC225" l="1"/>
  <c r="AV225"/>
  <c r="AY225" s="1"/>
  <c r="AI225"/>
  <c r="AR225" s="1"/>
  <c r="I436" i="7"/>
  <c r="J436"/>
  <c r="K436"/>
  <c r="H436"/>
  <c r="G436"/>
  <c r="S225" i="13"/>
  <c r="AB226" s="1"/>
  <c r="M225"/>
  <c r="BM225"/>
  <c r="BP225"/>
  <c r="I225"/>
  <c r="BB225" l="1"/>
  <c r="AU225"/>
  <c r="AX225" s="1"/>
  <c r="BO225"/>
  <c r="H225"/>
  <c r="BL225"/>
  <c r="L436" i="7"/>
  <c r="G336" i="12" s="1"/>
  <c r="P225" i="13"/>
  <c r="R225"/>
  <c r="AA226" s="1"/>
  <c r="L225"/>
  <c r="BA225" l="1"/>
  <c r="BD225" s="1"/>
  <c r="H336" i="12"/>
  <c r="I336" s="1"/>
  <c r="AK226" i="13"/>
  <c r="AT226" s="1"/>
  <c r="K225"/>
  <c r="BR225"/>
  <c r="BS226" s="1"/>
  <c r="Q225"/>
  <c r="Z226" s="1"/>
  <c r="F436" i="7" s="1"/>
  <c r="O225" i="13"/>
  <c r="CA226" l="1"/>
  <c r="CB226"/>
  <c r="CC226"/>
  <c r="BX226"/>
  <c r="BY226"/>
  <c r="BZ226"/>
  <c r="BU226"/>
  <c r="BV226"/>
  <c r="BW226"/>
  <c r="J337" i="12"/>
  <c r="AW226" i="13"/>
  <c r="AZ226" s="1"/>
  <c r="AJ226"/>
  <c r="AS226" s="1"/>
  <c r="J226"/>
  <c r="BQ226"/>
  <c r="BN226"/>
  <c r="N225"/>
  <c r="BH226"/>
  <c r="BC226" l="1"/>
  <c r="AV226"/>
  <c r="AY226" s="1"/>
  <c r="AI226"/>
  <c r="AR226" s="1"/>
  <c r="H437" i="7"/>
  <c r="K437"/>
  <c r="I437"/>
  <c r="G437"/>
  <c r="J437"/>
  <c r="S226" i="13"/>
  <c r="AB227" s="1"/>
  <c r="M226"/>
  <c r="BM226"/>
  <c r="I226"/>
  <c r="BP226"/>
  <c r="BB226" l="1"/>
  <c r="AU226"/>
  <c r="AX226" s="1"/>
  <c r="BL226"/>
  <c r="BO226"/>
  <c r="H226"/>
  <c r="L437" i="7"/>
  <c r="G337" i="12" s="1"/>
  <c r="R226" i="13"/>
  <c r="AA227" s="1"/>
  <c r="L226"/>
  <c r="P226"/>
  <c r="H337" i="12" l="1"/>
  <c r="I337" s="1"/>
  <c r="BA226" i="13"/>
  <c r="BD226" s="1"/>
  <c r="AK227"/>
  <c r="AT227" s="1"/>
  <c r="O226"/>
  <c r="K226"/>
  <c r="Q226"/>
  <c r="Z227" s="1"/>
  <c r="F437" i="7" s="1"/>
  <c r="BR226" i="13"/>
  <c r="BS227" s="1"/>
  <c r="CA227" l="1"/>
  <c r="CB227"/>
  <c r="CC227"/>
  <c r="BX227"/>
  <c r="BY227"/>
  <c r="BZ227"/>
  <c r="BU227"/>
  <c r="BV227"/>
  <c r="BW227"/>
  <c r="J338" i="12"/>
  <c r="AW227" i="13"/>
  <c r="AZ227" s="1"/>
  <c r="AJ227"/>
  <c r="AS227" s="1"/>
  <c r="BH227"/>
  <c r="BN227"/>
  <c r="BQ227"/>
  <c r="J227"/>
  <c r="N226"/>
  <c r="BC227" l="1"/>
  <c r="AV227"/>
  <c r="AY227" s="1"/>
  <c r="AI227"/>
  <c r="AR227" s="1"/>
  <c r="M227"/>
  <c r="S227"/>
  <c r="AB228" s="1"/>
  <c r="K438" i="7"/>
  <c r="H438"/>
  <c r="I438"/>
  <c r="G438"/>
  <c r="J438"/>
  <c r="I227" i="13"/>
  <c r="BP227"/>
  <c r="BM227"/>
  <c r="BB227" l="1"/>
  <c r="AU227"/>
  <c r="AX227" s="1"/>
  <c r="P227"/>
  <c r="BO227"/>
  <c r="H227"/>
  <c r="BL227"/>
  <c r="L438" i="7"/>
  <c r="G338" i="12" s="1"/>
  <c r="L227" i="13"/>
  <c r="R227"/>
  <c r="AA228" s="1"/>
  <c r="H338" i="12" l="1"/>
  <c r="I338" s="1"/>
  <c r="BA227" i="13"/>
  <c r="BD227" s="1"/>
  <c r="AK228"/>
  <c r="AT228" s="1"/>
  <c r="O227"/>
  <c r="K227"/>
  <c r="Q227"/>
  <c r="Z228" s="1"/>
  <c r="F438" i="7" s="1"/>
  <c r="BR227" i="13"/>
  <c r="BS228" s="1"/>
  <c r="CB228" l="1"/>
  <c r="CC228"/>
  <c r="BY228"/>
  <c r="BZ228"/>
  <c r="CA228"/>
  <c r="BX228"/>
  <c r="BV228"/>
  <c r="BW228"/>
  <c r="BU228"/>
  <c r="J339" i="12"/>
  <c r="AW228" i="13"/>
  <c r="AZ228" s="1"/>
  <c r="AJ228"/>
  <c r="AS228" s="1"/>
  <c r="BH228"/>
  <c r="N227"/>
  <c r="J228"/>
  <c r="BN228"/>
  <c r="BQ228"/>
  <c r="BC228" l="1"/>
  <c r="AV228"/>
  <c r="AY228" s="1"/>
  <c r="AI228"/>
  <c r="AR228" s="1"/>
  <c r="S228"/>
  <c r="AB229" s="1"/>
  <c r="M228"/>
  <c r="I228"/>
  <c r="BP228"/>
  <c r="BM228"/>
  <c r="H439" i="7"/>
  <c r="I439"/>
  <c r="K439"/>
  <c r="J439"/>
  <c r="G439"/>
  <c r="BB228" i="13" l="1"/>
  <c r="AU228"/>
  <c r="AX228" s="1"/>
  <c r="L439" i="7"/>
  <c r="G339" i="12" s="1"/>
  <c r="BL228" i="13"/>
  <c r="BO228"/>
  <c r="H228"/>
  <c r="P228"/>
  <c r="R228"/>
  <c r="AA229" s="1"/>
  <c r="L228"/>
  <c r="BA228" l="1"/>
  <c r="BD228" s="1"/>
  <c r="H339" i="12"/>
  <c r="I339" s="1"/>
  <c r="AK229" i="13"/>
  <c r="AT229" s="1"/>
  <c r="O228"/>
  <c r="BR228"/>
  <c r="BS229" s="1"/>
  <c r="K228"/>
  <c r="Q228"/>
  <c r="Z229" s="1"/>
  <c r="F439" i="7" s="1"/>
  <c r="CC229" i="13" l="1"/>
  <c r="CA229"/>
  <c r="BZ229"/>
  <c r="BX229"/>
  <c r="CB229"/>
  <c r="BY229"/>
  <c r="BW229"/>
  <c r="BU229"/>
  <c r="BV229"/>
  <c r="J340" i="12"/>
  <c r="AW229" i="13"/>
  <c r="AZ229" s="1"/>
  <c r="AJ229"/>
  <c r="AS229" s="1"/>
  <c r="BN229"/>
  <c r="J229"/>
  <c r="BQ229"/>
  <c r="N228"/>
  <c r="BH229"/>
  <c r="BC229" l="1"/>
  <c r="AV229"/>
  <c r="AY229" s="1"/>
  <c r="AI229"/>
  <c r="AR229" s="1"/>
  <c r="BP229"/>
  <c r="I229"/>
  <c r="BM229"/>
  <c r="M229"/>
  <c r="S229"/>
  <c r="AB230" s="1"/>
  <c r="G440" i="7"/>
  <c r="H440"/>
  <c r="K440"/>
  <c r="J440"/>
  <c r="I440"/>
  <c r="BB229" i="13" l="1"/>
  <c r="AU229"/>
  <c r="AX229" s="1"/>
  <c r="H229"/>
  <c r="BO229"/>
  <c r="BL229"/>
  <c r="L440" i="7"/>
  <c r="G340" i="12" s="1"/>
  <c r="P229" i="13"/>
  <c r="L229"/>
  <c r="R229"/>
  <c r="AA230" s="1"/>
  <c r="H340" i="12" l="1"/>
  <c r="I340" s="1"/>
  <c r="BA229" i="13"/>
  <c r="BD229" s="1"/>
  <c r="AK230"/>
  <c r="AT230" s="1"/>
  <c r="O229"/>
  <c r="K229"/>
  <c r="Q229"/>
  <c r="Z230" s="1"/>
  <c r="F440" i="7" s="1"/>
  <c r="BR229" i="13"/>
  <c r="BS230" s="1"/>
  <c r="CA230" l="1"/>
  <c r="CB230"/>
  <c r="CC230"/>
  <c r="BX230"/>
  <c r="BY230"/>
  <c r="BZ230"/>
  <c r="BU230"/>
  <c r="BV230"/>
  <c r="BW230"/>
  <c r="J341" i="12"/>
  <c r="AW230" i="13"/>
  <c r="AZ230" s="1"/>
  <c r="AJ230"/>
  <c r="AS230" s="1"/>
  <c r="BN230"/>
  <c r="BQ230"/>
  <c r="J230"/>
  <c r="BH230"/>
  <c r="N229"/>
  <c r="BC230" l="1"/>
  <c r="AV230"/>
  <c r="AY230" s="1"/>
  <c r="AI230"/>
  <c r="AR230" s="1"/>
  <c r="I441" i="7"/>
  <c r="J441"/>
  <c r="K441"/>
  <c r="G441"/>
  <c r="H441"/>
  <c r="BP230" i="13"/>
  <c r="I230"/>
  <c r="BM230"/>
  <c r="M230"/>
  <c r="S230"/>
  <c r="AB231" s="1"/>
  <c r="BB230" l="1"/>
  <c r="AU230"/>
  <c r="AX230" s="1"/>
  <c r="L441" i="7"/>
  <c r="G341" i="12" s="1"/>
  <c r="H230" i="13"/>
  <c r="BO230"/>
  <c r="BL230"/>
  <c r="L230"/>
  <c r="R230"/>
  <c r="AA231" s="1"/>
  <c r="P230"/>
  <c r="BA230" l="1"/>
  <c r="BD230" s="1"/>
  <c r="H341" i="12"/>
  <c r="I341" s="1"/>
  <c r="AK231" i="13"/>
  <c r="AT231" s="1"/>
  <c r="Q230"/>
  <c r="Z231" s="1"/>
  <c r="F441" i="7" s="1"/>
  <c r="K230" i="13"/>
  <c r="BR230"/>
  <c r="BS231" s="1"/>
  <c r="O230"/>
  <c r="CA231" l="1"/>
  <c r="CB231"/>
  <c r="CC231"/>
  <c r="BX231"/>
  <c r="BY231"/>
  <c r="BZ231"/>
  <c r="BU231"/>
  <c r="BV231"/>
  <c r="BW231"/>
  <c r="J342" i="12"/>
  <c r="AW231" i="13"/>
  <c r="AZ231" s="1"/>
  <c r="AJ231"/>
  <c r="AS231" s="1"/>
  <c r="BH231"/>
  <c r="N230"/>
  <c r="BN231"/>
  <c r="J231"/>
  <c r="BQ231"/>
  <c r="BC231" l="1"/>
  <c r="AV231"/>
  <c r="AY231" s="1"/>
  <c r="AI231"/>
  <c r="AR231" s="1"/>
  <c r="S231"/>
  <c r="AB232" s="1"/>
  <c r="M231"/>
  <c r="G442" i="7"/>
  <c r="I442"/>
  <c r="H442"/>
  <c r="K442"/>
  <c r="J442"/>
  <c r="I231" i="13"/>
  <c r="BP231"/>
  <c r="BM231"/>
  <c r="BB231" l="1"/>
  <c r="AU231"/>
  <c r="AX231" s="1"/>
  <c r="L231"/>
  <c r="R231"/>
  <c r="AA232" s="1"/>
  <c r="L442" i="7"/>
  <c r="G342" i="12" s="1"/>
  <c r="BO231" i="13"/>
  <c r="H231"/>
  <c r="BL231"/>
  <c r="P231"/>
  <c r="BA231" l="1"/>
  <c r="BD231" s="1"/>
  <c r="H342" i="12"/>
  <c r="I342" s="1"/>
  <c r="AK232" i="13"/>
  <c r="AT232" s="1"/>
  <c r="O231"/>
  <c r="BR231"/>
  <c r="BS232" s="1"/>
  <c r="K231"/>
  <c r="Q231"/>
  <c r="Z232" s="1"/>
  <c r="F442" i="7" s="1"/>
  <c r="CB232" i="13" l="1"/>
  <c r="CC232"/>
  <c r="BY232"/>
  <c r="CA232"/>
  <c r="BZ232"/>
  <c r="BX232"/>
  <c r="BV232"/>
  <c r="BW232"/>
  <c r="BU232"/>
  <c r="J343" i="12"/>
  <c r="AW232" i="13"/>
  <c r="AZ232" s="1"/>
  <c r="AJ232"/>
  <c r="AS232" s="1"/>
  <c r="BN232"/>
  <c r="BQ232"/>
  <c r="J232"/>
  <c r="N231"/>
  <c r="BH232"/>
  <c r="BC232" l="1"/>
  <c r="AV232"/>
  <c r="AY232" s="1"/>
  <c r="AI232"/>
  <c r="AR232" s="1"/>
  <c r="G443" i="7"/>
  <c r="I443"/>
  <c r="K443"/>
  <c r="J443"/>
  <c r="H443"/>
  <c r="BP232" i="13"/>
  <c r="I232"/>
  <c r="BM232"/>
  <c r="M232"/>
  <c r="S232"/>
  <c r="AB233" s="1"/>
  <c r="BB232" l="1"/>
  <c r="AU232"/>
  <c r="AX232" s="1"/>
  <c r="BL232"/>
  <c r="BO232"/>
  <c r="H232"/>
  <c r="L443" i="7"/>
  <c r="G343" i="12" s="1"/>
  <c r="L232" i="13"/>
  <c r="R232"/>
  <c r="AA233" s="1"/>
  <c r="P232"/>
  <c r="BA232" l="1"/>
  <c r="BD232" s="1"/>
  <c r="H343" i="12"/>
  <c r="I343" s="1"/>
  <c r="AK233" i="13"/>
  <c r="AT233" s="1"/>
  <c r="O232"/>
  <c r="K232"/>
  <c r="Q232"/>
  <c r="Z233" s="1"/>
  <c r="F443" i="7" s="1"/>
  <c r="BR232" i="13"/>
  <c r="BS233" s="1"/>
  <c r="CC233" l="1"/>
  <c r="CA233"/>
  <c r="BZ233"/>
  <c r="CB233"/>
  <c r="BX233"/>
  <c r="BY233"/>
  <c r="BW233"/>
  <c r="BU233"/>
  <c r="BV233"/>
  <c r="J344" i="12"/>
  <c r="AW233" i="13"/>
  <c r="AZ233" s="1"/>
  <c r="AJ233"/>
  <c r="AS233" s="1"/>
  <c r="N232"/>
  <c r="BH233"/>
  <c r="J233"/>
  <c r="BQ233"/>
  <c r="BN233"/>
  <c r="BC233" l="1"/>
  <c r="AV233"/>
  <c r="AY233" s="1"/>
  <c r="AI233"/>
  <c r="AR233" s="1"/>
  <c r="I233"/>
  <c r="BP233"/>
  <c r="BM233"/>
  <c r="G444" i="7"/>
  <c r="J444"/>
  <c r="I444"/>
  <c r="H444"/>
  <c r="K444"/>
  <c r="S233" i="13"/>
  <c r="AB234" s="1"/>
  <c r="M233"/>
  <c r="BB233" l="1"/>
  <c r="AU233"/>
  <c r="AX233" s="1"/>
  <c r="L444" i="7"/>
  <c r="G344" i="12" s="1"/>
  <c r="L233" i="13"/>
  <c r="R233"/>
  <c r="AA234" s="1"/>
  <c r="BO233"/>
  <c r="H233"/>
  <c r="BL233"/>
  <c r="P233"/>
  <c r="BA233" l="1"/>
  <c r="BD233" s="1"/>
  <c r="H344" i="12"/>
  <c r="I344" s="1"/>
  <c r="AK234" i="13"/>
  <c r="AT234" s="1"/>
  <c r="K233"/>
  <c r="BR233"/>
  <c r="BS234" s="1"/>
  <c r="Q233"/>
  <c r="Z234" s="1"/>
  <c r="F444" i="7" s="1"/>
  <c r="O233" i="13"/>
  <c r="CA234" l="1"/>
  <c r="CB234"/>
  <c r="BX234"/>
  <c r="BY234"/>
  <c r="CC234"/>
  <c r="BZ234"/>
  <c r="BU234"/>
  <c r="BV234"/>
  <c r="BW234"/>
  <c r="J345" i="12"/>
  <c r="AW234" i="13"/>
  <c r="AZ234" s="1"/>
  <c r="AJ234"/>
  <c r="AS234" s="1"/>
  <c r="N233"/>
  <c r="BN234"/>
  <c r="J234"/>
  <c r="BQ234"/>
  <c r="BH234"/>
  <c r="BC234" l="1"/>
  <c r="AV234"/>
  <c r="AY234" s="1"/>
  <c r="AI234"/>
  <c r="AR234" s="1"/>
  <c r="G445" i="7"/>
  <c r="J445"/>
  <c r="I445"/>
  <c r="H445"/>
  <c r="K445"/>
  <c r="BP234" i="13"/>
  <c r="I234"/>
  <c r="BM234"/>
  <c r="M234"/>
  <c r="S234"/>
  <c r="AB235" s="1"/>
  <c r="BB234" l="1"/>
  <c r="AU234"/>
  <c r="AX234" s="1"/>
  <c r="L445" i="7"/>
  <c r="G345" i="12" s="1"/>
  <c r="BO234" i="13"/>
  <c r="BL234"/>
  <c r="H234"/>
  <c r="P234"/>
  <c r="R234"/>
  <c r="AA235" s="1"/>
  <c r="L234"/>
  <c r="BA234" l="1"/>
  <c r="BD234" s="1"/>
  <c r="H345" i="12"/>
  <c r="I345" s="1"/>
  <c r="AK235" i="13"/>
  <c r="AT235" s="1"/>
  <c r="K234"/>
  <c r="Q234"/>
  <c r="Z235" s="1"/>
  <c r="F445" i="7" s="1"/>
  <c r="BR234" i="13"/>
  <c r="BS235" s="1"/>
  <c r="O234"/>
  <c r="CA235" l="1"/>
  <c r="CB235"/>
  <c r="CC235"/>
  <c r="BX235"/>
  <c r="BY235"/>
  <c r="BZ235"/>
  <c r="BU235"/>
  <c r="BV235"/>
  <c r="BW235"/>
  <c r="J346" i="12"/>
  <c r="AW235" i="13"/>
  <c r="AZ235" s="1"/>
  <c r="AJ235"/>
  <c r="AS235" s="1"/>
  <c r="BQ235"/>
  <c r="BN235"/>
  <c r="J235"/>
  <c r="BH235"/>
  <c r="N234"/>
  <c r="BC235" l="1"/>
  <c r="AV235"/>
  <c r="AY235" s="1"/>
  <c r="AI235"/>
  <c r="AR235" s="1"/>
  <c r="BM235"/>
  <c r="I235"/>
  <c r="BP235"/>
  <c r="G446" i="7"/>
  <c r="H446"/>
  <c r="I446"/>
  <c r="K446"/>
  <c r="J446"/>
  <c r="M235" i="13"/>
  <c r="S235"/>
  <c r="AB236" s="1"/>
  <c r="BB235" l="1"/>
  <c r="AU235"/>
  <c r="AX235" s="1"/>
  <c r="BL235"/>
  <c r="BO235"/>
  <c r="H235"/>
  <c r="L446" i="7"/>
  <c r="G346" i="12" s="1"/>
  <c r="P235" i="13"/>
  <c r="R235"/>
  <c r="AA236" s="1"/>
  <c r="L235"/>
  <c r="H346" i="12" l="1"/>
  <c r="I346" s="1"/>
  <c r="BA235" i="13"/>
  <c r="BD235" s="1"/>
  <c r="AK236"/>
  <c r="AT236" s="1"/>
  <c r="O235"/>
  <c r="BR235"/>
  <c r="BS236" s="1"/>
  <c r="Q235"/>
  <c r="Z236" s="1"/>
  <c r="F446" i="7" s="1"/>
  <c r="K235" i="13"/>
  <c r="CB236" l="1"/>
  <c r="CC236"/>
  <c r="CA236"/>
  <c r="BY236"/>
  <c r="BZ236"/>
  <c r="BX236"/>
  <c r="BV236"/>
  <c r="BW236"/>
  <c r="BU236"/>
  <c r="J347" i="12"/>
  <c r="AW236" i="13"/>
  <c r="AZ236" s="1"/>
  <c r="AJ236"/>
  <c r="AS236" s="1"/>
  <c r="N235"/>
  <c r="BH236"/>
  <c r="BQ236"/>
  <c r="J236"/>
  <c r="BN236"/>
  <c r="BC236" l="1"/>
  <c r="AV236"/>
  <c r="AY236" s="1"/>
  <c r="AI236"/>
  <c r="AR236" s="1"/>
  <c r="H447" i="7"/>
  <c r="G447"/>
  <c r="K447"/>
  <c r="J447"/>
  <c r="I447"/>
  <c r="S236" i="13"/>
  <c r="AB237" s="1"/>
  <c r="M236"/>
  <c r="I236"/>
  <c r="BM236"/>
  <c r="BP236"/>
  <c r="BB236" l="1"/>
  <c r="AU236"/>
  <c r="AX236" s="1"/>
  <c r="L447" i="7"/>
  <c r="G347" i="12" s="1"/>
  <c r="L236" i="13"/>
  <c r="R236"/>
  <c r="AA237" s="1"/>
  <c r="P236"/>
  <c r="BL236"/>
  <c r="H236"/>
  <c r="BO236"/>
  <c r="BA236" l="1"/>
  <c r="BD236" s="1"/>
  <c r="H347" i="12"/>
  <c r="I347" s="1"/>
  <c r="AK237" i="13"/>
  <c r="AT237" s="1"/>
  <c r="O236"/>
  <c r="K236"/>
  <c r="BR236"/>
  <c r="BS237" s="1"/>
  <c r="Q236"/>
  <c r="Z237" s="1"/>
  <c r="F447" i="7" s="1"/>
  <c r="CC237" i="13" l="1"/>
  <c r="CA237"/>
  <c r="BZ237"/>
  <c r="CB237"/>
  <c r="BX237"/>
  <c r="BY237"/>
  <c r="BW237"/>
  <c r="BU237"/>
  <c r="BV237"/>
  <c r="J348" i="12"/>
  <c r="AW237" i="13"/>
  <c r="AZ237" s="1"/>
  <c r="AJ237"/>
  <c r="AS237" s="1"/>
  <c r="N236"/>
  <c r="BQ237"/>
  <c r="J237"/>
  <c r="BN237"/>
  <c r="BH237"/>
  <c r="BC237" l="1"/>
  <c r="AV237"/>
  <c r="AY237" s="1"/>
  <c r="AI237"/>
  <c r="AR237" s="1"/>
  <c r="M237"/>
  <c r="S237"/>
  <c r="AB238" s="1"/>
  <c r="BM237"/>
  <c r="BP237"/>
  <c r="I237"/>
  <c r="G448" i="7"/>
  <c r="I448"/>
  <c r="H448"/>
  <c r="K448"/>
  <c r="J448"/>
  <c r="BB237" i="13" l="1"/>
  <c r="AU237"/>
  <c r="AX237" s="1"/>
  <c r="BO237"/>
  <c r="BL237"/>
  <c r="H237"/>
  <c r="L237"/>
  <c r="R237"/>
  <c r="AA238" s="1"/>
  <c r="L448" i="7"/>
  <c r="G348" i="12" s="1"/>
  <c r="P237" i="13"/>
  <c r="H348" i="12" l="1"/>
  <c r="I348" s="1"/>
  <c r="BA237" i="13"/>
  <c r="BD237" s="1"/>
  <c r="AK238"/>
  <c r="AT238" s="1"/>
  <c r="K237"/>
  <c r="BR237"/>
  <c r="BS238" s="1"/>
  <c r="Q237"/>
  <c r="Z238" s="1"/>
  <c r="F448" i="7" s="1"/>
  <c r="O237" i="13"/>
  <c r="CA238" l="1"/>
  <c r="CB238"/>
  <c r="BX238"/>
  <c r="CC238"/>
  <c r="BY238"/>
  <c r="BZ238"/>
  <c r="BU238"/>
  <c r="BV238"/>
  <c r="BW238"/>
  <c r="J349" i="12"/>
  <c r="AW238" i="13"/>
  <c r="AZ238" s="1"/>
  <c r="AJ238"/>
  <c r="AS238" s="1"/>
  <c r="BN238"/>
  <c r="BQ238"/>
  <c r="J238"/>
  <c r="N237"/>
  <c r="BH238"/>
  <c r="BC238" l="1"/>
  <c r="AV238"/>
  <c r="AY238" s="1"/>
  <c r="AI238"/>
  <c r="AR238" s="1"/>
  <c r="M238"/>
  <c r="S238"/>
  <c r="AB239" s="1"/>
  <c r="J449" i="7"/>
  <c r="K449"/>
  <c r="I449"/>
  <c r="G449"/>
  <c r="H449"/>
  <c r="BP238" i="13"/>
  <c r="BM238"/>
  <c r="I238"/>
  <c r="BB238" l="1"/>
  <c r="AU238"/>
  <c r="AX238" s="1"/>
  <c r="P238"/>
  <c r="L449" i="7"/>
  <c r="G349" i="12" s="1"/>
  <c r="H238" i="13"/>
  <c r="BL238"/>
  <c r="BO238"/>
  <c r="R238"/>
  <c r="AA239" s="1"/>
  <c r="L238"/>
  <c r="H349" i="12" l="1"/>
  <c r="I349" s="1"/>
  <c r="BA238" i="13"/>
  <c r="BD238" s="1"/>
  <c r="AK239"/>
  <c r="AT239" s="1"/>
  <c r="O238"/>
  <c r="Q238"/>
  <c r="Z239" s="1"/>
  <c r="F449" i="7" s="1"/>
  <c r="BR238" i="13"/>
  <c r="BS239" s="1"/>
  <c r="K238"/>
  <c r="CA239" l="1"/>
  <c r="CB239"/>
  <c r="CC239"/>
  <c r="BX239"/>
  <c r="BY239"/>
  <c r="BZ239"/>
  <c r="BU239"/>
  <c r="BV239"/>
  <c r="BW239"/>
  <c r="J350" i="12"/>
  <c r="AW239" i="13"/>
  <c r="AZ239" s="1"/>
  <c r="AJ239"/>
  <c r="AS239" s="1"/>
  <c r="BH239"/>
  <c r="BQ239"/>
  <c r="J239"/>
  <c r="BN239"/>
  <c r="N238"/>
  <c r="BC239" l="1"/>
  <c r="AV239"/>
  <c r="AY239" s="1"/>
  <c r="AI239"/>
  <c r="AR239" s="1"/>
  <c r="I239"/>
  <c r="BM239"/>
  <c r="BP239"/>
  <c r="M239"/>
  <c r="S239"/>
  <c r="AB240" s="1"/>
  <c r="I450" i="7"/>
  <c r="K450"/>
  <c r="H450"/>
  <c r="G450"/>
  <c r="J450"/>
  <c r="BB239" i="13" l="1"/>
  <c r="AU239"/>
  <c r="AX239" s="1"/>
  <c r="L450" i="7"/>
  <c r="G350" i="12" s="1"/>
  <c r="BO239" i="13"/>
  <c r="BL239"/>
  <c r="H239"/>
  <c r="R239"/>
  <c r="AA240" s="1"/>
  <c r="L239"/>
  <c r="P239"/>
  <c r="H350" i="12" l="1"/>
  <c r="I350" s="1"/>
  <c r="BA239" i="13"/>
  <c r="BD239" s="1"/>
  <c r="AK240"/>
  <c r="AT240" s="1"/>
  <c r="O239"/>
  <c r="K239"/>
  <c r="Q239"/>
  <c r="Z240" s="1"/>
  <c r="F450" i="7" s="1"/>
  <c r="BR239" i="13"/>
  <c r="BS240" s="1"/>
  <c r="CB240" l="1"/>
  <c r="CC240"/>
  <c r="BY240"/>
  <c r="BZ240"/>
  <c r="BX240"/>
  <c r="CA240"/>
  <c r="BV240"/>
  <c r="BW240"/>
  <c r="BU240"/>
  <c r="J351" i="12"/>
  <c r="AW240" i="13"/>
  <c r="AZ240" s="1"/>
  <c r="AJ240"/>
  <c r="AS240" s="1"/>
  <c r="N239"/>
  <c r="BH240"/>
  <c r="J240"/>
  <c r="BQ240"/>
  <c r="BN240"/>
  <c r="BC240" l="1"/>
  <c r="AV240"/>
  <c r="AY240" s="1"/>
  <c r="AI240"/>
  <c r="AR240" s="1"/>
  <c r="I240"/>
  <c r="BP240"/>
  <c r="BM240"/>
  <c r="H451" i="7"/>
  <c r="G451"/>
  <c r="I451"/>
  <c r="J451"/>
  <c r="K451"/>
  <c r="M240" i="13"/>
  <c r="S240"/>
  <c r="AB241" s="1"/>
  <c r="BB240" l="1"/>
  <c r="AU240"/>
  <c r="AX240" s="1"/>
  <c r="L451" i="7"/>
  <c r="G351" i="12" s="1"/>
  <c r="BL240" i="13"/>
  <c r="BO240"/>
  <c r="H240"/>
  <c r="L240"/>
  <c r="R240"/>
  <c r="AA241" s="1"/>
  <c r="P240"/>
  <c r="BA240" l="1"/>
  <c r="BD240" s="1"/>
  <c r="H351" i="12"/>
  <c r="I351" s="1"/>
  <c r="AK241" i="13"/>
  <c r="AT241" s="1"/>
  <c r="O240"/>
  <c r="Q240"/>
  <c r="Z241" s="1"/>
  <c r="F451" i="7" s="1"/>
  <c r="BR240" i="13"/>
  <c r="BS241" s="1"/>
  <c r="K240"/>
  <c r="CC241" l="1"/>
  <c r="CA241"/>
  <c r="CB241"/>
  <c r="BZ241"/>
  <c r="BX241"/>
  <c r="BY241"/>
  <c r="BW241"/>
  <c r="BU241"/>
  <c r="BV241"/>
  <c r="J352" i="12"/>
  <c r="AW241" i="13"/>
  <c r="AZ241" s="1"/>
  <c r="AJ241"/>
  <c r="AS241" s="1"/>
  <c r="N240"/>
  <c r="BN241"/>
  <c r="J241"/>
  <c r="BQ241"/>
  <c r="BH241"/>
  <c r="BC241" l="1"/>
  <c r="AV241"/>
  <c r="AY241" s="1"/>
  <c r="AI241"/>
  <c r="AR241" s="1"/>
  <c r="K452" i="7"/>
  <c r="G452"/>
  <c r="I452"/>
  <c r="H452"/>
  <c r="J452"/>
  <c r="BP241" i="13"/>
  <c r="I241"/>
  <c r="BM241"/>
  <c r="M241"/>
  <c r="S241"/>
  <c r="AB242" s="1"/>
  <c r="BB241" l="1"/>
  <c r="AU241"/>
  <c r="AX241" s="1"/>
  <c r="BO241"/>
  <c r="H241"/>
  <c r="BL241"/>
  <c r="P241"/>
  <c r="L241"/>
  <c r="R241"/>
  <c r="AA242" s="1"/>
  <c r="L452" i="7"/>
  <c r="G352" i="12" s="1"/>
  <c r="H352" l="1"/>
  <c r="I352" s="1"/>
  <c r="BA241" i="13"/>
  <c r="BD241" s="1"/>
  <c r="AK242"/>
  <c r="AT242" s="1"/>
  <c r="O241"/>
  <c r="BR241"/>
  <c r="BS242" s="1"/>
  <c r="K241"/>
  <c r="Q241"/>
  <c r="Z242" s="1"/>
  <c r="F452" i="7" s="1"/>
  <c r="CA242" i="13" l="1"/>
  <c r="CB242"/>
  <c r="CC242"/>
  <c r="BX242"/>
  <c r="BY242"/>
  <c r="BZ242"/>
  <c r="BU242"/>
  <c r="BV242"/>
  <c r="BW242"/>
  <c r="J353" i="12"/>
  <c r="AW242" i="13"/>
  <c r="AZ242" s="1"/>
  <c r="AJ242"/>
  <c r="AS242" s="1"/>
  <c r="N241"/>
  <c r="BN242"/>
  <c r="J242"/>
  <c r="BQ242"/>
  <c r="BH242"/>
  <c r="BC242" l="1"/>
  <c r="AV242"/>
  <c r="AY242" s="1"/>
  <c r="AI242"/>
  <c r="AR242" s="1"/>
  <c r="M242"/>
  <c r="S242"/>
  <c r="AB243" s="1"/>
  <c r="I453" i="7"/>
  <c r="G453"/>
  <c r="J453"/>
  <c r="H453"/>
  <c r="K453"/>
  <c r="BM242" i="13"/>
  <c r="I242"/>
  <c r="BP242"/>
  <c r="BB242" l="1"/>
  <c r="AU242"/>
  <c r="AX242" s="1"/>
  <c r="L453" i="7"/>
  <c r="G353" i="12" s="1"/>
  <c r="P242" i="13"/>
  <c r="BL242"/>
  <c r="H242"/>
  <c r="BO242"/>
  <c r="R242"/>
  <c r="AA243" s="1"/>
  <c r="L242"/>
  <c r="H353" i="12" l="1"/>
  <c r="I353" s="1"/>
  <c r="BA242" i="13"/>
  <c r="BD242" s="1"/>
  <c r="AK243"/>
  <c r="AT243" s="1"/>
  <c r="O242"/>
  <c r="K242"/>
  <c r="BR242"/>
  <c r="BS243" s="1"/>
  <c r="Q242"/>
  <c r="Z243" s="1"/>
  <c r="F453" i="7" s="1"/>
  <c r="CA243" i="13" l="1"/>
  <c r="CB243"/>
  <c r="CC243"/>
  <c r="BX243"/>
  <c r="BY243"/>
  <c r="BZ243"/>
  <c r="BU243"/>
  <c r="BV243"/>
  <c r="BW243"/>
  <c r="J354" i="12"/>
  <c r="AW243" i="13"/>
  <c r="AZ243" s="1"/>
  <c r="AJ243"/>
  <c r="AS243" s="1"/>
  <c r="N242"/>
  <c r="BH243"/>
  <c r="BN243"/>
  <c r="BQ243"/>
  <c r="J243"/>
  <c r="BC243" l="1"/>
  <c r="AV243"/>
  <c r="AY243" s="1"/>
  <c r="AI243"/>
  <c r="AR243" s="1"/>
  <c r="M243"/>
  <c r="S243"/>
  <c r="AB244" s="1"/>
  <c r="K454" i="7"/>
  <c r="G454"/>
  <c r="J454"/>
  <c r="H454"/>
  <c r="I454"/>
  <c r="BP243" i="13"/>
  <c r="BM243"/>
  <c r="I243"/>
  <c r="BB243" l="1"/>
  <c r="AU243"/>
  <c r="AX243" s="1"/>
  <c r="H243"/>
  <c r="BO243"/>
  <c r="BL243"/>
  <c r="L454" i="7"/>
  <c r="G354" i="12" s="1"/>
  <c r="P243" i="13"/>
  <c r="L243"/>
  <c r="R243"/>
  <c r="AA244" s="1"/>
  <c r="BA243" l="1"/>
  <c r="BD243" s="1"/>
  <c r="H354" i="12"/>
  <c r="I354" s="1"/>
  <c r="AK244" i="13"/>
  <c r="AT244" s="1"/>
  <c r="O243"/>
  <c r="BR243"/>
  <c r="BS244" s="1"/>
  <c r="Q243"/>
  <c r="Z244" s="1"/>
  <c r="F454" i="7" s="1"/>
  <c r="K243" i="13"/>
  <c r="CB244" l="1"/>
  <c r="CC244"/>
  <c r="BY244"/>
  <c r="BZ244"/>
  <c r="CA244"/>
  <c r="BX244"/>
  <c r="BV244"/>
  <c r="BW244"/>
  <c r="BU244"/>
  <c r="J355" i="12"/>
  <c r="AW244" i="13"/>
  <c r="AZ244" s="1"/>
  <c r="AJ244"/>
  <c r="AS244" s="1"/>
  <c r="BN244"/>
  <c r="BQ244"/>
  <c r="J244"/>
  <c r="BH244"/>
  <c r="N243"/>
  <c r="BC244" l="1"/>
  <c r="AV244"/>
  <c r="AY244" s="1"/>
  <c r="AI244"/>
  <c r="AR244" s="1"/>
  <c r="I455" i="7"/>
  <c r="G455"/>
  <c r="J455"/>
  <c r="K455"/>
  <c r="H455"/>
  <c r="BM244" i="13"/>
  <c r="I244"/>
  <c r="BP244"/>
  <c r="M244"/>
  <c r="S244"/>
  <c r="AB245" s="1"/>
  <c r="BB244" l="1"/>
  <c r="AU244"/>
  <c r="AX244" s="1"/>
  <c r="L455" i="7"/>
  <c r="G355" i="12" s="1"/>
  <c r="BO244" i="13"/>
  <c r="H244"/>
  <c r="BL244"/>
  <c r="R244"/>
  <c r="AA245" s="1"/>
  <c r="L244"/>
  <c r="P244"/>
  <c r="BA244" l="1"/>
  <c r="BD244" s="1"/>
  <c r="H355" i="12"/>
  <c r="I355" s="1"/>
  <c r="AK245" i="13"/>
  <c r="AT245" s="1"/>
  <c r="O244"/>
  <c r="K244"/>
  <c r="Q244"/>
  <c r="Z245" s="1"/>
  <c r="F455" i="7" s="1"/>
  <c r="BR244" i="13"/>
  <c r="BS245" s="1"/>
  <c r="CC245" l="1"/>
  <c r="CA245"/>
  <c r="BZ245"/>
  <c r="BX245"/>
  <c r="CB245"/>
  <c r="BY245"/>
  <c r="BW245"/>
  <c r="BU245"/>
  <c r="BV245"/>
  <c r="J356" i="12"/>
  <c r="AW245" i="13"/>
  <c r="AZ245" s="1"/>
  <c r="AJ245"/>
  <c r="AS245" s="1"/>
  <c r="N244"/>
  <c r="BQ245"/>
  <c r="BN245"/>
  <c r="J245"/>
  <c r="BH245"/>
  <c r="BC245" l="1"/>
  <c r="AV245"/>
  <c r="AY245" s="1"/>
  <c r="AI245"/>
  <c r="AR245" s="1"/>
  <c r="G456" i="7"/>
  <c r="I456"/>
  <c r="H456"/>
  <c r="K456"/>
  <c r="J456"/>
  <c r="I245" i="13"/>
  <c r="BM245"/>
  <c r="BP245"/>
  <c r="M245"/>
  <c r="S245"/>
  <c r="AB246" s="1"/>
  <c r="BB245" l="1"/>
  <c r="AU245"/>
  <c r="AX245" s="1"/>
  <c r="BO245"/>
  <c r="BL245"/>
  <c r="H245"/>
  <c r="L456" i="7"/>
  <c r="G356" i="12" s="1"/>
  <c r="P245" i="13"/>
  <c r="L245"/>
  <c r="R245"/>
  <c r="AA246" s="1"/>
  <c r="BA245" l="1"/>
  <c r="BD245" s="1"/>
  <c r="H356" i="12"/>
  <c r="I356" s="1"/>
  <c r="AK246" i="13"/>
  <c r="AT246" s="1"/>
  <c r="O245"/>
  <c r="BR245"/>
  <c r="BS246" s="1"/>
  <c r="K245"/>
  <c r="Q245"/>
  <c r="Z246" s="1"/>
  <c r="F456" i="7" s="1"/>
  <c r="CA246" i="13" l="1"/>
  <c r="CB246"/>
  <c r="CC246"/>
  <c r="BX246"/>
  <c r="BY246"/>
  <c r="BZ246"/>
  <c r="BU246"/>
  <c r="BV246"/>
  <c r="BW246"/>
  <c r="J357" i="12"/>
  <c r="AW246" i="13"/>
  <c r="AZ246" s="1"/>
  <c r="AJ246"/>
  <c r="AS246" s="1"/>
  <c r="N245"/>
  <c r="BQ246"/>
  <c r="J246"/>
  <c r="BN246"/>
  <c r="BH246"/>
  <c r="BC246" l="1"/>
  <c r="AV246"/>
  <c r="AY246" s="1"/>
  <c r="AI246"/>
  <c r="AR246" s="1"/>
  <c r="BP246"/>
  <c r="BM246"/>
  <c r="I246"/>
  <c r="H457" i="7"/>
  <c r="G457"/>
  <c r="J457"/>
  <c r="I457"/>
  <c r="K457"/>
  <c r="S246" i="13"/>
  <c r="AB247" s="1"/>
  <c r="M246"/>
  <c r="BB246" l="1"/>
  <c r="AU246"/>
  <c r="AX246" s="1"/>
  <c r="BL246"/>
  <c r="BO246"/>
  <c r="H246"/>
  <c r="P246"/>
  <c r="L457" i="7"/>
  <c r="G357" i="12" s="1"/>
  <c r="R246" i="13"/>
  <c r="AA247" s="1"/>
  <c r="L246"/>
  <c r="H357" i="12" l="1"/>
  <c r="I357" s="1"/>
  <c r="BA246" i="13"/>
  <c r="BD246" s="1"/>
  <c r="AK247"/>
  <c r="AT247" s="1"/>
  <c r="O246"/>
  <c r="Q246"/>
  <c r="Z247" s="1"/>
  <c r="F457" i="7" s="1"/>
  <c r="K246" i="13"/>
  <c r="BR246"/>
  <c r="BS247" s="1"/>
  <c r="CA247" l="1"/>
  <c r="CB247"/>
  <c r="CC247"/>
  <c r="BX247"/>
  <c r="BY247"/>
  <c r="BZ247"/>
  <c r="BU247"/>
  <c r="BV247"/>
  <c r="BW247"/>
  <c r="J358" i="12"/>
  <c r="AW247" i="13"/>
  <c r="AZ247" s="1"/>
  <c r="AJ247"/>
  <c r="AS247" s="1"/>
  <c r="BN247"/>
  <c r="BQ247"/>
  <c r="J247"/>
  <c r="BH247"/>
  <c r="N246"/>
  <c r="BC247" l="1"/>
  <c r="AV247"/>
  <c r="AY247" s="1"/>
  <c r="AI247"/>
  <c r="AR247" s="1"/>
  <c r="BM247"/>
  <c r="I247"/>
  <c r="BP247"/>
  <c r="S247"/>
  <c r="AB248" s="1"/>
  <c r="M247"/>
  <c r="I458" i="7"/>
  <c r="G458"/>
  <c r="J458"/>
  <c r="K458"/>
  <c r="H458"/>
  <c r="BB247" i="13" l="1"/>
  <c r="AU247"/>
  <c r="AX247" s="1"/>
  <c r="BL247"/>
  <c r="BO247"/>
  <c r="H247"/>
  <c r="L458" i="7"/>
  <c r="G358" i="12" s="1"/>
  <c r="P247" i="13"/>
  <c r="L247"/>
  <c r="R247"/>
  <c r="AA248" s="1"/>
  <c r="H358" i="12" l="1"/>
  <c r="I358" s="1"/>
  <c r="BA247" i="13"/>
  <c r="BD247" s="1"/>
  <c r="AK248"/>
  <c r="AT248" s="1"/>
  <c r="O247"/>
  <c r="Q247"/>
  <c r="Z248" s="1"/>
  <c r="F458" i="7" s="1"/>
  <c r="BR247" i="13"/>
  <c r="BS248" s="1"/>
  <c r="K247"/>
  <c r="CB248" l="1"/>
  <c r="CC248"/>
  <c r="BY248"/>
  <c r="CA248"/>
  <c r="BZ248"/>
  <c r="BX248"/>
  <c r="BV248"/>
  <c r="BW248"/>
  <c r="BU248"/>
  <c r="J359" i="12"/>
  <c r="AW248" i="13"/>
  <c r="AZ248" s="1"/>
  <c r="AJ248"/>
  <c r="AS248" s="1"/>
  <c r="BQ248"/>
  <c r="J248"/>
  <c r="BN248"/>
  <c r="BH248"/>
  <c r="N247"/>
  <c r="BC248" l="1"/>
  <c r="AV248"/>
  <c r="AY248" s="1"/>
  <c r="AI248"/>
  <c r="AR248" s="1"/>
  <c r="BM248"/>
  <c r="I248"/>
  <c r="BP248"/>
  <c r="S248"/>
  <c r="AB249" s="1"/>
  <c r="M248"/>
  <c r="G459" i="7"/>
  <c r="H459"/>
  <c r="J459"/>
  <c r="K459"/>
  <c r="I459"/>
  <c r="BB248" i="13" l="1"/>
  <c r="AU248"/>
  <c r="AX248" s="1"/>
  <c r="L459" i="7"/>
  <c r="G359" i="12" s="1"/>
  <c r="P248" i="13"/>
  <c r="H248"/>
  <c r="BO248"/>
  <c r="BL248"/>
  <c r="L248"/>
  <c r="R248"/>
  <c r="AA249" s="1"/>
  <c r="BA248" l="1"/>
  <c r="BD248" s="1"/>
  <c r="H359" i="12"/>
  <c r="I359" s="1"/>
  <c r="AK249" i="13"/>
  <c r="AT249" s="1"/>
  <c r="O248"/>
  <c r="Q248"/>
  <c r="Z249" s="1"/>
  <c r="F459" i="7" s="1"/>
  <c r="BR248" i="13"/>
  <c r="BS249" s="1"/>
  <c r="K248"/>
  <c r="CC249" l="1"/>
  <c r="CA249"/>
  <c r="BZ249"/>
  <c r="CB249"/>
  <c r="BX249"/>
  <c r="BY249"/>
  <c r="BW249"/>
  <c r="BU249"/>
  <c r="BV249"/>
  <c r="J360" i="12"/>
  <c r="AW249" i="13"/>
  <c r="AZ249" s="1"/>
  <c r="AJ249"/>
  <c r="AS249" s="1"/>
  <c r="N248"/>
  <c r="J249"/>
  <c r="BQ249"/>
  <c r="BN249"/>
  <c r="BH249"/>
  <c r="BC249" l="1"/>
  <c r="AV249"/>
  <c r="AY249" s="1"/>
  <c r="AI249"/>
  <c r="AR249" s="1"/>
  <c r="I249"/>
  <c r="BM249"/>
  <c r="BP249"/>
  <c r="H460" i="7"/>
  <c r="G460"/>
  <c r="K460"/>
  <c r="J460"/>
  <c r="I460"/>
  <c r="S249" i="13"/>
  <c r="AB250" s="1"/>
  <c r="M249"/>
  <c r="BB249" l="1"/>
  <c r="AU249"/>
  <c r="AX249" s="1"/>
  <c r="R249"/>
  <c r="AA250" s="1"/>
  <c r="L249"/>
  <c r="P249"/>
  <c r="L460" i="7"/>
  <c r="G360" i="12" s="1"/>
  <c r="BL249" i="13"/>
  <c r="H249"/>
  <c r="BO249"/>
  <c r="BA249" l="1"/>
  <c r="BD249" s="1"/>
  <c r="H360" i="12"/>
  <c r="I360" s="1"/>
  <c r="AK250" i="13"/>
  <c r="AT250" s="1"/>
  <c r="BR249"/>
  <c r="BS250" s="1"/>
  <c r="K249"/>
  <c r="Q249"/>
  <c r="Z250" s="1"/>
  <c r="F460" i="7" s="1"/>
  <c r="O249" i="13"/>
  <c r="CA250" l="1"/>
  <c r="CB250"/>
  <c r="BX250"/>
  <c r="BY250"/>
  <c r="BZ250"/>
  <c r="CC250"/>
  <c r="BU250"/>
  <c r="BV250"/>
  <c r="BW250"/>
  <c r="J361" i="12"/>
  <c r="AW250" i="13"/>
  <c r="AZ250" s="1"/>
  <c r="AJ250"/>
  <c r="AS250" s="1"/>
  <c r="N249"/>
  <c r="J250"/>
  <c r="BQ250"/>
  <c r="BN250"/>
  <c r="BH250"/>
  <c r="BC250" l="1"/>
  <c r="AV250"/>
  <c r="AY250" s="1"/>
  <c r="AI250"/>
  <c r="AR250" s="1"/>
  <c r="H461" i="7"/>
  <c r="I461"/>
  <c r="G461"/>
  <c r="K461"/>
  <c r="J461"/>
  <c r="BP250" i="13"/>
  <c r="BM250"/>
  <c r="I250"/>
  <c r="M250"/>
  <c r="S250"/>
  <c r="AB251" s="1"/>
  <c r="BB250" l="1"/>
  <c r="AU250"/>
  <c r="AX250" s="1"/>
  <c r="BO250"/>
  <c r="BL250"/>
  <c r="H250"/>
  <c r="L250"/>
  <c r="R250"/>
  <c r="AA251" s="1"/>
  <c r="P250"/>
  <c r="L461" i="7"/>
  <c r="G361" i="12" s="1"/>
  <c r="BA250" i="13" l="1"/>
  <c r="BD250" s="1"/>
  <c r="H361" i="12"/>
  <c r="I361" s="1"/>
  <c r="AK251" i="13"/>
  <c r="AT251" s="1"/>
  <c r="O250"/>
  <c r="BR250"/>
  <c r="BS251" s="1"/>
  <c r="Q250"/>
  <c r="Z251" s="1"/>
  <c r="F461" i="7" s="1"/>
  <c r="K250" i="13"/>
  <c r="CA251" l="1"/>
  <c r="CB251"/>
  <c r="CC251"/>
  <c r="BX251"/>
  <c r="BY251"/>
  <c r="BZ251"/>
  <c r="BU251"/>
  <c r="BV251"/>
  <c r="BW251"/>
  <c r="J362" i="12"/>
  <c r="AW251" i="13"/>
  <c r="AZ251" s="1"/>
  <c r="AJ251"/>
  <c r="AS251" s="1"/>
  <c r="BH251"/>
  <c r="BQ251"/>
  <c r="J251"/>
  <c r="BN251"/>
  <c r="N250"/>
  <c r="BC251" l="1"/>
  <c r="AV251"/>
  <c r="AY251" s="1"/>
  <c r="AI251"/>
  <c r="AR251" s="1"/>
  <c r="G462" i="7"/>
  <c r="J462"/>
  <c r="H462"/>
  <c r="I462"/>
  <c r="K462"/>
  <c r="BP251" i="13"/>
  <c r="BM251"/>
  <c r="I251"/>
  <c r="S251"/>
  <c r="AB252" s="1"/>
  <c r="M251"/>
  <c r="BB251" l="1"/>
  <c r="AU251"/>
  <c r="AX251" s="1"/>
  <c r="L251"/>
  <c r="R251"/>
  <c r="AA252" s="1"/>
  <c r="P251"/>
  <c r="H251"/>
  <c r="BL251"/>
  <c r="BO251"/>
  <c r="L462" i="7"/>
  <c r="G362" i="12" s="1"/>
  <c r="BA251" i="13" l="1"/>
  <c r="BD251" s="1"/>
  <c r="H362" i="12"/>
  <c r="I362" s="1"/>
  <c r="AK252" i="13"/>
  <c r="AT252" s="1"/>
  <c r="O251"/>
  <c r="Q251"/>
  <c r="Z252" s="1"/>
  <c r="F462" i="7" s="1"/>
  <c r="BR251" i="13"/>
  <c r="BS252" s="1"/>
  <c r="K251"/>
  <c r="CB252" l="1"/>
  <c r="CC252"/>
  <c r="CA252"/>
  <c r="BY252"/>
  <c r="BZ252"/>
  <c r="BX252"/>
  <c r="BV252"/>
  <c r="BW252"/>
  <c r="BU252"/>
  <c r="J363" i="12"/>
  <c r="AW252" i="13"/>
  <c r="AZ252" s="1"/>
  <c r="AJ252"/>
  <c r="AS252" s="1"/>
  <c r="BH252"/>
  <c r="N251"/>
  <c r="BQ252"/>
  <c r="BN252"/>
  <c r="J252"/>
  <c r="BC252" l="1"/>
  <c r="AV252"/>
  <c r="AY252" s="1"/>
  <c r="AI252"/>
  <c r="AR252" s="1"/>
  <c r="K463" i="7"/>
  <c r="J463"/>
  <c r="I463"/>
  <c r="G463"/>
  <c r="H463"/>
  <c r="M252" i="13"/>
  <c r="S252"/>
  <c r="AB253" s="1"/>
  <c r="BP252"/>
  <c r="BM252"/>
  <c r="I252"/>
  <c r="BB252" l="1"/>
  <c r="AU252"/>
  <c r="AX252" s="1"/>
  <c r="L252"/>
  <c r="R252"/>
  <c r="AA253" s="1"/>
  <c r="P252"/>
  <c r="BL252"/>
  <c r="H252"/>
  <c r="BO252"/>
  <c r="L463" i="7"/>
  <c r="G363" i="12" s="1"/>
  <c r="H363" l="1"/>
  <c r="I363" s="1"/>
  <c r="BA252" i="13"/>
  <c r="BD252" s="1"/>
  <c r="AK253"/>
  <c r="AT253" s="1"/>
  <c r="O252"/>
  <c r="K252"/>
  <c r="BR252"/>
  <c r="BS253" s="1"/>
  <c r="Q252"/>
  <c r="Z253" s="1"/>
  <c r="F463" i="7" s="1"/>
  <c r="CC253" i="13" l="1"/>
  <c r="CA253"/>
  <c r="BZ253"/>
  <c r="CB253"/>
  <c r="BX253"/>
  <c r="BY253"/>
  <c r="BW253"/>
  <c r="BU253"/>
  <c r="BV253"/>
  <c r="J364" i="12"/>
  <c r="AW253" i="13"/>
  <c r="AZ253" s="1"/>
  <c r="AJ253"/>
  <c r="AS253" s="1"/>
  <c r="N252"/>
  <c r="BH253"/>
  <c r="BQ253"/>
  <c r="J253"/>
  <c r="BN253"/>
  <c r="BC253" l="1"/>
  <c r="AV253"/>
  <c r="AY253" s="1"/>
  <c r="AI253"/>
  <c r="AR253" s="1"/>
  <c r="M253"/>
  <c r="S253"/>
  <c r="AB254" s="1"/>
  <c r="I253"/>
  <c r="BP253"/>
  <c r="BM253"/>
  <c r="H464" i="7"/>
  <c r="J464"/>
  <c r="K464"/>
  <c r="G464"/>
  <c r="I464"/>
  <c r="BB253" i="13" l="1"/>
  <c r="AU253"/>
  <c r="AX253" s="1"/>
  <c r="R253"/>
  <c r="AA254" s="1"/>
  <c r="L253"/>
  <c r="P253"/>
  <c r="BO253"/>
  <c r="H253"/>
  <c r="BL253"/>
  <c r="L464" i="7"/>
  <c r="G364" i="12" s="1"/>
  <c r="H364" l="1"/>
  <c r="I364" s="1"/>
  <c r="BA253" i="13"/>
  <c r="BD253" s="1"/>
  <c r="AK254"/>
  <c r="AT254" s="1"/>
  <c r="O253"/>
  <c r="Q253"/>
  <c r="Z254" s="1"/>
  <c r="F464" i="7" s="1"/>
  <c r="BR253" i="13"/>
  <c r="BS254" s="1"/>
  <c r="K253"/>
  <c r="CA254" l="1"/>
  <c r="CB254"/>
  <c r="BX254"/>
  <c r="CC254"/>
  <c r="BY254"/>
  <c r="BZ254"/>
  <c r="BU254"/>
  <c r="BV254"/>
  <c r="BW254"/>
  <c r="J365" i="12"/>
  <c r="AW254" i="13"/>
  <c r="AZ254" s="1"/>
  <c r="AJ254"/>
  <c r="AS254" s="1"/>
  <c r="BN254"/>
  <c r="J254"/>
  <c r="BQ254"/>
  <c r="N253"/>
  <c r="BH254"/>
  <c r="BC254" l="1"/>
  <c r="AV254"/>
  <c r="AY254" s="1"/>
  <c r="AI254"/>
  <c r="AR254" s="1"/>
  <c r="S254"/>
  <c r="AB255" s="1"/>
  <c r="M254"/>
  <c r="BP254"/>
  <c r="BM254"/>
  <c r="I254"/>
  <c r="J465" i="7"/>
  <c r="G465"/>
  <c r="H465"/>
  <c r="K465"/>
  <c r="I465"/>
  <c r="BB254" i="13" l="1"/>
  <c r="AU254"/>
  <c r="AX254" s="1"/>
  <c r="L465" i="7"/>
  <c r="G365" i="12" s="1"/>
  <c r="H254" i="13"/>
  <c r="BL254"/>
  <c r="BO254"/>
  <c r="L254"/>
  <c r="R254"/>
  <c r="AA255" s="1"/>
  <c r="P254"/>
  <c r="BA254" l="1"/>
  <c r="BD254" s="1"/>
  <c r="H365" i="12"/>
  <c r="I365" s="1"/>
  <c r="AK255" i="13"/>
  <c r="AT255" s="1"/>
  <c r="O254"/>
  <c r="K254"/>
  <c r="BR254"/>
  <c r="BS255" s="1"/>
  <c r="Q254"/>
  <c r="Z255" s="1"/>
  <c r="F465" i="7" s="1"/>
  <c r="CA255" i="13" l="1"/>
  <c r="CB255"/>
  <c r="CC255"/>
  <c r="BX255"/>
  <c r="BY255"/>
  <c r="BZ255"/>
  <c r="BU255"/>
  <c r="BV255"/>
  <c r="BW255"/>
  <c r="J366" i="12"/>
  <c r="AW255" i="13"/>
  <c r="AZ255" s="1"/>
  <c r="AJ255"/>
  <c r="AS255" s="1"/>
  <c r="BN255"/>
  <c r="BQ255"/>
  <c r="J255"/>
  <c r="BH255"/>
  <c r="N254"/>
  <c r="BC255" l="1"/>
  <c r="AV255"/>
  <c r="AY255" s="1"/>
  <c r="AI255"/>
  <c r="AR255" s="1"/>
  <c r="BM255"/>
  <c r="BP255"/>
  <c r="I255"/>
  <c r="J466" i="7"/>
  <c r="G466"/>
  <c r="H466"/>
  <c r="I466"/>
  <c r="K466"/>
  <c r="M255" i="13"/>
  <c r="S255"/>
  <c r="AB256" s="1"/>
  <c r="BB255" l="1"/>
  <c r="AU255"/>
  <c r="AX255" s="1"/>
  <c r="P255"/>
  <c r="BL255"/>
  <c r="H255"/>
  <c r="BO255"/>
  <c r="L466" i="7"/>
  <c r="G366" i="12" s="1"/>
  <c r="L255" i="13"/>
  <c r="R255"/>
  <c r="AA256" s="1"/>
  <c r="BA255" l="1"/>
  <c r="BD255" s="1"/>
  <c r="H366" i="12"/>
  <c r="I366" s="1"/>
  <c r="AK256" i="13"/>
  <c r="AT256" s="1"/>
  <c r="Q255"/>
  <c r="Z256" s="1"/>
  <c r="F466" i="7" s="1"/>
  <c r="BR255" i="13"/>
  <c r="BS256" s="1"/>
  <c r="K255"/>
  <c r="O255"/>
  <c r="CB256" l="1"/>
  <c r="CC256"/>
  <c r="BY256"/>
  <c r="BZ256"/>
  <c r="CA256"/>
  <c r="BX256"/>
  <c r="BV256"/>
  <c r="BW256"/>
  <c r="BU256"/>
  <c r="J367" i="12"/>
  <c r="AW256" i="13"/>
  <c r="AZ256" s="1"/>
  <c r="AJ256"/>
  <c r="AS256" s="1"/>
  <c r="N255"/>
  <c r="J256"/>
  <c r="BN256"/>
  <c r="BQ256"/>
  <c r="BH256"/>
  <c r="BC256" l="1"/>
  <c r="AV256"/>
  <c r="AY256" s="1"/>
  <c r="AI256"/>
  <c r="AR256" s="1"/>
  <c r="BP256"/>
  <c r="I256"/>
  <c r="BM256"/>
  <c r="S256"/>
  <c r="AB257" s="1"/>
  <c r="M256"/>
  <c r="K467" i="7"/>
  <c r="G467"/>
  <c r="H467"/>
  <c r="J467"/>
  <c r="I467"/>
  <c r="BB256" i="13" l="1"/>
  <c r="AU256"/>
  <c r="AX256" s="1"/>
  <c r="L467" i="7"/>
  <c r="G367" i="12" s="1"/>
  <c r="L256" i="13"/>
  <c r="R256"/>
  <c r="AA257" s="1"/>
  <c r="P256"/>
  <c r="BL256"/>
  <c r="BO256"/>
  <c r="H256"/>
  <c r="BA256" l="1"/>
  <c r="BD256" s="1"/>
  <c r="H367" i="12"/>
  <c r="I367" s="1"/>
  <c r="AK257" i="13"/>
  <c r="AT257" s="1"/>
  <c r="BR256"/>
  <c r="BS257" s="1"/>
  <c r="Q256"/>
  <c r="Z257" s="1"/>
  <c r="F467" i="7" s="1"/>
  <c r="K256" i="13"/>
  <c r="O256"/>
  <c r="CC257" l="1"/>
  <c r="CA257"/>
  <c r="CB257"/>
  <c r="BZ257"/>
  <c r="BX257"/>
  <c r="BY257"/>
  <c r="BW257"/>
  <c r="BU257"/>
  <c r="BV257"/>
  <c r="J368" i="12"/>
  <c r="AW257" i="13"/>
  <c r="AZ257" s="1"/>
  <c r="AJ257"/>
  <c r="AS257" s="1"/>
  <c r="BH257"/>
  <c r="N256"/>
  <c r="BQ257"/>
  <c r="J257"/>
  <c r="BN257"/>
  <c r="BC257" l="1"/>
  <c r="AV257"/>
  <c r="AY257" s="1"/>
  <c r="AI257"/>
  <c r="AR257" s="1"/>
  <c r="M257"/>
  <c r="S257"/>
  <c r="AB258" s="1"/>
  <c r="G468" i="7"/>
  <c r="H468"/>
  <c r="J468"/>
  <c r="K468"/>
  <c r="I468"/>
  <c r="BM257" i="13"/>
  <c r="I257"/>
  <c r="BP257"/>
  <c r="BB257" l="1"/>
  <c r="AU257"/>
  <c r="AX257" s="1"/>
  <c r="L468" i="7"/>
  <c r="G368" i="12" s="1"/>
  <c r="BO257" i="13"/>
  <c r="BL257"/>
  <c r="H257"/>
  <c r="P257"/>
  <c r="R257"/>
  <c r="AA258" s="1"/>
  <c r="L257"/>
  <c r="BA257" l="1"/>
  <c r="BD257" s="1"/>
  <c r="H368" i="12"/>
  <c r="I368" s="1"/>
  <c r="AK258" i="13"/>
  <c r="AT258" s="1"/>
  <c r="O257"/>
  <c r="Q257"/>
  <c r="Z258" s="1"/>
  <c r="F468" i="7" s="1"/>
  <c r="BR257" i="13"/>
  <c r="BS258" s="1"/>
  <c r="K257"/>
  <c r="CA258" l="1"/>
  <c r="CB258"/>
  <c r="CC258"/>
  <c r="BX258"/>
  <c r="BY258"/>
  <c r="BZ258"/>
  <c r="BU258"/>
  <c r="BV258"/>
  <c r="BW258"/>
  <c r="J369" i="12"/>
  <c r="AW258" i="13"/>
  <c r="AZ258" s="1"/>
  <c r="AJ258"/>
  <c r="AS258" s="1"/>
  <c r="N257"/>
  <c r="BQ258"/>
  <c r="BN258"/>
  <c r="J258"/>
  <c r="BH258"/>
  <c r="BC258" l="1"/>
  <c r="AV258"/>
  <c r="AY258" s="1"/>
  <c r="AI258"/>
  <c r="AR258" s="1"/>
  <c r="G469" i="7"/>
  <c r="K469"/>
  <c r="J469"/>
  <c r="H469"/>
  <c r="I469"/>
  <c r="BM258" i="13"/>
  <c r="BP258"/>
  <c r="I258"/>
  <c r="M258"/>
  <c r="S258"/>
  <c r="AB259" s="1"/>
  <c r="BB258" l="1"/>
  <c r="AU258"/>
  <c r="AX258" s="1"/>
  <c r="H258"/>
  <c r="BL258"/>
  <c r="BO258"/>
  <c r="L258"/>
  <c r="R258"/>
  <c r="AA259" s="1"/>
  <c r="P258"/>
  <c r="L469" i="7"/>
  <c r="G369" i="12" s="1"/>
  <c r="H369" l="1"/>
  <c r="I369" s="1"/>
  <c r="BA258" i="13"/>
  <c r="BD258" s="1"/>
  <c r="AK259"/>
  <c r="AT259" s="1"/>
  <c r="Q258"/>
  <c r="Z259" s="1"/>
  <c r="F469" i="7" s="1"/>
  <c r="K258" i="13"/>
  <c r="BR258"/>
  <c r="BS259" s="1"/>
  <c r="O258"/>
  <c r="CA259" l="1"/>
  <c r="CB259"/>
  <c r="CC259"/>
  <c r="BX259"/>
  <c r="BY259"/>
  <c r="BZ259"/>
  <c r="BU259"/>
  <c r="BV259"/>
  <c r="BW259"/>
  <c r="J370" i="12"/>
  <c r="AW259" i="13"/>
  <c r="AZ259" s="1"/>
  <c r="AJ259"/>
  <c r="AS259" s="1"/>
  <c r="N258"/>
  <c r="BQ259"/>
  <c r="BN259"/>
  <c r="J259"/>
  <c r="BH259"/>
  <c r="BC259" l="1"/>
  <c r="AV259"/>
  <c r="AY259" s="1"/>
  <c r="AI259"/>
  <c r="AR259" s="1"/>
  <c r="K470" i="7"/>
  <c r="J470"/>
  <c r="I470"/>
  <c r="H470"/>
  <c r="G470"/>
  <c r="S259" i="13"/>
  <c r="AB260" s="1"/>
  <c r="M259"/>
  <c r="I259"/>
  <c r="BP259"/>
  <c r="BM259"/>
  <c r="BB259" l="1"/>
  <c r="AU259"/>
  <c r="AX259" s="1"/>
  <c r="H259"/>
  <c r="BL259"/>
  <c r="BO259"/>
  <c r="L470" i="7"/>
  <c r="G370" i="12" s="1"/>
  <c r="P259" i="13"/>
  <c r="L259"/>
  <c r="R259"/>
  <c r="AA260" s="1"/>
  <c r="H370" i="12" l="1"/>
  <c r="I370" s="1"/>
  <c r="BA259" i="13"/>
  <c r="BD259" s="1"/>
  <c r="AK260"/>
  <c r="AT260" s="1"/>
  <c r="K259"/>
  <c r="Q259"/>
  <c r="Z260" s="1"/>
  <c r="F470" i="7" s="1"/>
  <c r="BR259" i="13"/>
  <c r="BS260" s="1"/>
  <c r="O259"/>
  <c r="CB260" l="1"/>
  <c r="CC260"/>
  <c r="BY260"/>
  <c r="BZ260"/>
  <c r="CA260"/>
  <c r="BX260"/>
  <c r="BV260"/>
  <c r="BW260"/>
  <c r="BU260"/>
  <c r="J371" i="12"/>
  <c r="AW260" i="13"/>
  <c r="AZ260" s="1"/>
  <c r="AJ260"/>
  <c r="AS260" s="1"/>
  <c r="BH260"/>
  <c r="BQ260"/>
  <c r="J260"/>
  <c r="BN260"/>
  <c r="N259"/>
  <c r="BC260" l="1"/>
  <c r="AV260"/>
  <c r="AY260" s="1"/>
  <c r="AI260"/>
  <c r="AR260" s="1"/>
  <c r="S260"/>
  <c r="AB261" s="1"/>
  <c r="M260"/>
  <c r="J471" i="7"/>
  <c r="K471"/>
  <c r="H471"/>
  <c r="G471"/>
  <c r="I471"/>
  <c r="I260" i="13"/>
  <c r="BP260"/>
  <c r="BM260"/>
  <c r="BB260" l="1"/>
  <c r="AU260"/>
  <c r="AX260" s="1"/>
  <c r="BL260"/>
  <c r="H260"/>
  <c r="BO260"/>
  <c r="L260"/>
  <c r="R260"/>
  <c r="AA261" s="1"/>
  <c r="L471" i="7"/>
  <c r="G371" i="12" s="1"/>
  <c r="P260" i="13"/>
  <c r="H371" i="12" l="1"/>
  <c r="I371" s="1"/>
  <c r="BA260" i="13"/>
  <c r="BD260" s="1"/>
  <c r="AK261"/>
  <c r="AT261" s="1"/>
  <c r="O260"/>
  <c r="K260"/>
  <c r="BR260"/>
  <c r="BS261" s="1"/>
  <c r="Q260"/>
  <c r="Z261" s="1"/>
  <c r="F471" i="7" s="1"/>
  <c r="CC261" i="13" l="1"/>
  <c r="CA261"/>
  <c r="BZ261"/>
  <c r="BX261"/>
  <c r="BY261"/>
  <c r="CB261"/>
  <c r="BW261"/>
  <c r="BU261"/>
  <c r="BV261"/>
  <c r="J372" i="12"/>
  <c r="AW261" i="13"/>
  <c r="AZ261" s="1"/>
  <c r="AJ261"/>
  <c r="AS261" s="1"/>
  <c r="BQ261"/>
  <c r="BN261"/>
  <c r="J261"/>
  <c r="N260"/>
  <c r="BH261"/>
  <c r="BC261" l="1"/>
  <c r="AV261"/>
  <c r="AY261" s="1"/>
  <c r="AI261"/>
  <c r="AR261" s="1"/>
  <c r="H472" i="7"/>
  <c r="K472"/>
  <c r="J472"/>
  <c r="I472"/>
  <c r="G472"/>
  <c r="BM261" i="13"/>
  <c r="I261"/>
  <c r="BP261"/>
  <c r="M261"/>
  <c r="S261"/>
  <c r="AB262" s="1"/>
  <c r="BB261" l="1"/>
  <c r="AU261"/>
  <c r="AX261" s="1"/>
  <c r="P261"/>
  <c r="L472" i="7"/>
  <c r="G372" i="12" s="1"/>
  <c r="R261" i="13"/>
  <c r="AA262" s="1"/>
  <c r="L261"/>
  <c r="BL261"/>
  <c r="H261"/>
  <c r="BO261"/>
  <c r="H372" i="12" l="1"/>
  <c r="I372" s="1"/>
  <c r="BA261" i="13"/>
  <c r="BD261" s="1"/>
  <c r="AK262"/>
  <c r="AT262" s="1"/>
  <c r="O261"/>
  <c r="K261"/>
  <c r="BR261"/>
  <c r="BS262" s="1"/>
  <c r="Q261"/>
  <c r="Z262" s="1"/>
  <c r="F472" i="7" s="1"/>
  <c r="CA262" i="13" l="1"/>
  <c r="CB262"/>
  <c r="CC262"/>
  <c r="BX262"/>
  <c r="BY262"/>
  <c r="BZ262"/>
  <c r="BU262"/>
  <c r="BV262"/>
  <c r="BW262"/>
  <c r="J373" i="12"/>
  <c r="AW262" i="13"/>
  <c r="AZ262" s="1"/>
  <c r="AJ262"/>
  <c r="AS262" s="1"/>
  <c r="J262"/>
  <c r="BQ262"/>
  <c r="BN262"/>
  <c r="N261"/>
  <c r="BH262"/>
  <c r="BC262" l="1"/>
  <c r="AV262"/>
  <c r="AY262" s="1"/>
  <c r="AI262"/>
  <c r="AR262" s="1"/>
  <c r="S262"/>
  <c r="AB263" s="1"/>
  <c r="M262"/>
  <c r="H473" i="7"/>
  <c r="J473"/>
  <c r="K473"/>
  <c r="G473"/>
  <c r="I473"/>
  <c r="I262" i="13"/>
  <c r="BP262"/>
  <c r="BM262"/>
  <c r="BB262" l="1"/>
  <c r="AU262"/>
  <c r="AX262" s="1"/>
  <c r="H262"/>
  <c r="BL262"/>
  <c r="BO262"/>
  <c r="R262"/>
  <c r="AA263" s="1"/>
  <c r="L262"/>
  <c r="P262"/>
  <c r="L473" i="7"/>
  <c r="G373" i="12" s="1"/>
  <c r="H373" l="1"/>
  <c r="I373" s="1"/>
  <c r="BA262" i="13"/>
  <c r="BD262" s="1"/>
  <c r="AK263"/>
  <c r="AT263" s="1"/>
  <c r="O262"/>
  <c r="K262"/>
  <c r="Q262"/>
  <c r="Z263" s="1"/>
  <c r="F473" i="7" s="1"/>
  <c r="BR262" i="13"/>
  <c r="BS263" s="1"/>
  <c r="CA263" l="1"/>
  <c r="CB263"/>
  <c r="CC263"/>
  <c r="BX263"/>
  <c r="BY263"/>
  <c r="BZ263"/>
  <c r="BU263"/>
  <c r="BV263"/>
  <c r="BW263"/>
  <c r="J374" i="12"/>
  <c r="AW263" i="13"/>
  <c r="AZ263" s="1"/>
  <c r="AJ263"/>
  <c r="AS263" s="1"/>
  <c r="N262"/>
  <c r="BN263"/>
  <c r="J263"/>
  <c r="BQ263"/>
  <c r="BH263"/>
  <c r="BC263" l="1"/>
  <c r="AV263"/>
  <c r="AY263" s="1"/>
  <c r="AI263"/>
  <c r="AR263" s="1"/>
  <c r="M263"/>
  <c r="S263"/>
  <c r="AB264" s="1"/>
  <c r="BP263"/>
  <c r="I263"/>
  <c r="BM263"/>
  <c r="H474" i="7"/>
  <c r="J474"/>
  <c r="I474"/>
  <c r="G474"/>
  <c r="K474"/>
  <c r="BB263" i="13" l="1"/>
  <c r="AU263"/>
  <c r="AX263" s="1"/>
  <c r="BL263"/>
  <c r="BO263"/>
  <c r="H263"/>
  <c r="L263"/>
  <c r="R263"/>
  <c r="AA264" s="1"/>
  <c r="P263"/>
  <c r="L474" i="7"/>
  <c r="G374" i="12" s="1"/>
  <c r="BA263" i="13" l="1"/>
  <c r="BD263" s="1"/>
  <c r="H374" i="12"/>
  <c r="I374" s="1"/>
  <c r="AK264" i="13"/>
  <c r="AT264" s="1"/>
  <c r="O263"/>
  <c r="BR263"/>
  <c r="BS264" s="1"/>
  <c r="K263"/>
  <c r="Q263"/>
  <c r="Z264" s="1"/>
  <c r="F474" i="7" s="1"/>
  <c r="CB264" i="13" l="1"/>
  <c r="CC264"/>
  <c r="BY264"/>
  <c r="CA264"/>
  <c r="BZ264"/>
  <c r="BX264"/>
  <c r="BV264"/>
  <c r="BW264"/>
  <c r="BU264"/>
  <c r="J375" i="12"/>
  <c r="AW264" i="13"/>
  <c r="AZ264" s="1"/>
  <c r="AJ264"/>
  <c r="AS264" s="1"/>
  <c r="N263"/>
  <c r="BQ264"/>
  <c r="J264"/>
  <c r="BN264"/>
  <c r="BH264"/>
  <c r="BC264" l="1"/>
  <c r="AV264"/>
  <c r="AY264" s="1"/>
  <c r="AI264"/>
  <c r="AR264" s="1"/>
  <c r="I475" i="7"/>
  <c r="G475"/>
  <c r="H475"/>
  <c r="J475"/>
  <c r="K475"/>
  <c r="BP264" i="13"/>
  <c r="BM264"/>
  <c r="I264"/>
  <c r="S264"/>
  <c r="AB265" s="1"/>
  <c r="M264"/>
  <c r="BB264" l="1"/>
  <c r="AU264"/>
  <c r="AX264" s="1"/>
  <c r="P264"/>
  <c r="L475" i="7"/>
  <c r="G375" i="12" s="1"/>
  <c r="R264" i="13"/>
  <c r="AA265" s="1"/>
  <c r="L264"/>
  <c r="BL264"/>
  <c r="H264"/>
  <c r="BO264"/>
  <c r="BA264" l="1"/>
  <c r="BD264" s="1"/>
  <c r="H375" i="12"/>
  <c r="I375" s="1"/>
  <c r="AK265" i="13"/>
  <c r="AT265" s="1"/>
  <c r="O264"/>
  <c r="Q264"/>
  <c r="Z265" s="1"/>
  <c r="F475" i="7" s="1"/>
  <c r="K264" i="13"/>
  <c r="BR264"/>
  <c r="BS265" s="1"/>
  <c r="CC265" l="1"/>
  <c r="CA265"/>
  <c r="BZ265"/>
  <c r="CB265"/>
  <c r="BX265"/>
  <c r="BY265"/>
  <c r="BW265"/>
  <c r="BU265"/>
  <c r="BV265"/>
  <c r="J376" i="12"/>
  <c r="AW265" i="13"/>
  <c r="AZ265" s="1"/>
  <c r="AJ265"/>
  <c r="AS265" s="1"/>
  <c r="N264"/>
  <c r="BN265"/>
  <c r="J265"/>
  <c r="BQ265"/>
  <c r="BH265"/>
  <c r="BC265" l="1"/>
  <c r="AV265"/>
  <c r="AY265" s="1"/>
  <c r="AI265"/>
  <c r="AR265" s="1"/>
  <c r="I265"/>
  <c r="BP265"/>
  <c r="BM265"/>
  <c r="M265"/>
  <c r="S265"/>
  <c r="AB266" s="1"/>
  <c r="K476" i="7"/>
  <c r="I476"/>
  <c r="H476"/>
  <c r="G476"/>
  <c r="J476"/>
  <c r="BB265" i="13" l="1"/>
  <c r="AU265"/>
  <c r="AX265" s="1"/>
  <c r="L265"/>
  <c r="R265"/>
  <c r="AA266" s="1"/>
  <c r="BO265"/>
  <c r="BL265"/>
  <c r="H265"/>
  <c r="P265"/>
  <c r="L476" i="7"/>
  <c r="G376" i="12" s="1"/>
  <c r="H376" l="1"/>
  <c r="I376" s="1"/>
  <c r="BA265" i="13"/>
  <c r="BD265" s="1"/>
  <c r="AK266"/>
  <c r="AT266" s="1"/>
  <c r="O265"/>
  <c r="K265"/>
  <c r="BR265"/>
  <c r="BS266" s="1"/>
  <c r="Q265"/>
  <c r="Z266" s="1"/>
  <c r="F476" i="7" s="1"/>
  <c r="CA266" i="13" l="1"/>
  <c r="CB266"/>
  <c r="BX266"/>
  <c r="BY266"/>
  <c r="CC266"/>
  <c r="BZ266"/>
  <c r="BU266"/>
  <c r="BV266"/>
  <c r="BW266"/>
  <c r="J377" i="12"/>
  <c r="AW266" i="13"/>
  <c r="AZ266" s="1"/>
  <c r="AJ266"/>
  <c r="AS266" s="1"/>
  <c r="BQ266"/>
  <c r="BN266"/>
  <c r="J266"/>
  <c r="N265"/>
  <c r="BH266"/>
  <c r="BC266" l="1"/>
  <c r="AV266"/>
  <c r="AY266" s="1"/>
  <c r="AI266"/>
  <c r="AR266" s="1"/>
  <c r="J477" i="7"/>
  <c r="I477"/>
  <c r="G477"/>
  <c r="H477"/>
  <c r="K477"/>
  <c r="BP266" i="13"/>
  <c r="BM266"/>
  <c r="I266"/>
  <c r="M266"/>
  <c r="S266"/>
  <c r="AB267" s="1"/>
  <c r="BB266" l="1"/>
  <c r="AU266"/>
  <c r="AX266" s="1"/>
  <c r="P266"/>
  <c r="R266"/>
  <c r="AA267" s="1"/>
  <c r="L266"/>
  <c r="L477" i="7"/>
  <c r="G377" i="12" s="1"/>
  <c r="H266" i="13"/>
  <c r="BO266"/>
  <c r="BL266"/>
  <c r="BA266" l="1"/>
  <c r="BD266" s="1"/>
  <c r="H377" i="12"/>
  <c r="I377" s="1"/>
  <c r="AK267" i="13"/>
  <c r="AT267" s="1"/>
  <c r="O266"/>
  <c r="BR266"/>
  <c r="BS267" s="1"/>
  <c r="K266"/>
  <c r="Q266"/>
  <c r="Z267" s="1"/>
  <c r="F477" i="7" s="1"/>
  <c r="CA267" i="13" l="1"/>
  <c r="CB267"/>
  <c r="CC267"/>
  <c r="BX267"/>
  <c r="BY267"/>
  <c r="BZ267"/>
  <c r="BU267"/>
  <c r="BV267"/>
  <c r="BW267"/>
  <c r="J378" i="12"/>
  <c r="AW267" i="13"/>
  <c r="AZ267" s="1"/>
  <c r="AJ267"/>
  <c r="AS267" s="1"/>
  <c r="J267"/>
  <c r="BQ267"/>
  <c r="BN267"/>
  <c r="BH267"/>
  <c r="N266"/>
  <c r="BC267" l="1"/>
  <c r="AV267"/>
  <c r="AY267" s="1"/>
  <c r="AI267"/>
  <c r="AR267" s="1"/>
  <c r="I267"/>
  <c r="BP267"/>
  <c r="BM267"/>
  <c r="S267"/>
  <c r="AB268" s="1"/>
  <c r="M267"/>
  <c r="J478" i="7"/>
  <c r="G478"/>
  <c r="H478"/>
  <c r="I478"/>
  <c r="K478"/>
  <c r="BB267" i="13" l="1"/>
  <c r="AU267"/>
  <c r="AX267" s="1"/>
  <c r="P267"/>
  <c r="R267"/>
  <c r="AA268" s="1"/>
  <c r="L267"/>
  <c r="L478" i="7"/>
  <c r="G378" i="12" s="1"/>
  <c r="BO267" i="13"/>
  <c r="BL267"/>
  <c r="H267"/>
  <c r="H378" i="12" l="1"/>
  <c r="I378" s="1"/>
  <c r="BA267" i="13"/>
  <c r="BD267" s="1"/>
  <c r="AK268"/>
  <c r="AT268" s="1"/>
  <c r="O267"/>
  <c r="BR267"/>
  <c r="BS268" s="1"/>
  <c r="Q267"/>
  <c r="Z268" s="1"/>
  <c r="F478" i="7" s="1"/>
  <c r="K267" i="13"/>
  <c r="CB268" l="1"/>
  <c r="CC268"/>
  <c r="CA268"/>
  <c r="BY268"/>
  <c r="BZ268"/>
  <c r="BX268"/>
  <c r="BV268"/>
  <c r="BW268"/>
  <c r="BU268"/>
  <c r="J379" i="12"/>
  <c r="AW268" i="13"/>
  <c r="AZ268" s="1"/>
  <c r="AJ268"/>
  <c r="AS268" s="1"/>
  <c r="BN268"/>
  <c r="BQ268"/>
  <c r="J268"/>
  <c r="N267"/>
  <c r="BH268"/>
  <c r="BC268" l="1"/>
  <c r="AV268"/>
  <c r="AY268" s="1"/>
  <c r="AI268"/>
  <c r="AR268" s="1"/>
  <c r="I268"/>
  <c r="BP268"/>
  <c r="BM268"/>
  <c r="M268"/>
  <c r="S268"/>
  <c r="AB269" s="1"/>
  <c r="H479" i="7"/>
  <c r="J479"/>
  <c r="K479"/>
  <c r="I479"/>
  <c r="G479"/>
  <c r="BB268" i="13" l="1"/>
  <c r="AU268"/>
  <c r="AX268" s="1"/>
  <c r="L479" i="7"/>
  <c r="G379" i="12" s="1"/>
  <c r="H268" i="13"/>
  <c r="BL268"/>
  <c r="BO268"/>
  <c r="P268"/>
  <c r="R268"/>
  <c r="AA269" s="1"/>
  <c r="L268"/>
  <c r="H379" i="12" l="1"/>
  <c r="I379" s="1"/>
  <c r="BA268" i="13"/>
  <c r="BD268" s="1"/>
  <c r="AK269"/>
  <c r="AT269" s="1"/>
  <c r="O268"/>
  <c r="BR268"/>
  <c r="BS269" s="1"/>
  <c r="K268"/>
  <c r="Q268"/>
  <c r="Z269" s="1"/>
  <c r="F479" i="7" s="1"/>
  <c r="CC269" i="13" l="1"/>
  <c r="CA269"/>
  <c r="BZ269"/>
  <c r="CB269"/>
  <c r="BX269"/>
  <c r="BY269"/>
  <c r="BW269"/>
  <c r="BU269"/>
  <c r="BV269"/>
  <c r="J380" i="12"/>
  <c r="AW269" i="13"/>
  <c r="AZ269" s="1"/>
  <c r="AJ269"/>
  <c r="AS269" s="1"/>
  <c r="BN269"/>
  <c r="J269"/>
  <c r="BQ269"/>
  <c r="N268"/>
  <c r="BH269"/>
  <c r="BC269" l="1"/>
  <c r="AV269"/>
  <c r="AY269" s="1"/>
  <c r="AI269"/>
  <c r="AR269" s="1"/>
  <c r="S269"/>
  <c r="AB270" s="1"/>
  <c r="M269"/>
  <c r="H480" i="7"/>
  <c r="K480"/>
  <c r="J480"/>
  <c r="G480"/>
  <c r="I480"/>
  <c r="BP269" i="13"/>
  <c r="I269"/>
  <c r="BM269"/>
  <c r="BB269" l="1"/>
  <c r="AU269"/>
  <c r="AX269" s="1"/>
  <c r="L269"/>
  <c r="R269"/>
  <c r="AA270" s="1"/>
  <c r="BO269"/>
  <c r="H269"/>
  <c r="BL269"/>
  <c r="L480" i="7"/>
  <c r="G380" i="12" s="1"/>
  <c r="P269" i="13"/>
  <c r="BA269" l="1"/>
  <c r="BD269" s="1"/>
  <c r="H380" i="12"/>
  <c r="I380" s="1"/>
  <c r="AK270" i="13"/>
  <c r="AT270" s="1"/>
  <c r="BR269"/>
  <c r="BS270" s="1"/>
  <c r="K269"/>
  <c r="Q269"/>
  <c r="Z270" s="1"/>
  <c r="F480" i="7" s="1"/>
  <c r="O269" i="13"/>
  <c r="CA270" l="1"/>
  <c r="CB270"/>
  <c r="BX270"/>
  <c r="CC270"/>
  <c r="BY270"/>
  <c r="BZ270"/>
  <c r="BU270"/>
  <c r="BV270"/>
  <c r="BW270"/>
  <c r="J381" i="12"/>
  <c r="AW270" i="13"/>
  <c r="AZ270" s="1"/>
  <c r="AJ270"/>
  <c r="AS270" s="1"/>
  <c r="BN270"/>
  <c r="BQ270"/>
  <c r="J270"/>
  <c r="N269"/>
  <c r="BH270"/>
  <c r="BC270" l="1"/>
  <c r="AV270"/>
  <c r="AY270" s="1"/>
  <c r="AI270"/>
  <c r="AR270" s="1"/>
  <c r="BP270"/>
  <c r="I270"/>
  <c r="BM270"/>
  <c r="H481" i="7"/>
  <c r="G481"/>
  <c r="J481"/>
  <c r="I481"/>
  <c r="K481"/>
  <c r="M270" i="13"/>
  <c r="S270"/>
  <c r="AB271" s="1"/>
  <c r="BB270" l="1"/>
  <c r="AU270"/>
  <c r="AX270" s="1"/>
  <c r="H270"/>
  <c r="BL270"/>
  <c r="BO270"/>
  <c r="R270"/>
  <c r="AA271" s="1"/>
  <c r="L270"/>
  <c r="P270"/>
  <c r="L481" i="7"/>
  <c r="G381" i="12" s="1"/>
  <c r="H381" l="1"/>
  <c r="I381" s="1"/>
  <c r="BA270" i="13"/>
  <c r="BD270" s="1"/>
  <c r="AK271"/>
  <c r="AT271" s="1"/>
  <c r="K270"/>
  <c r="Q270"/>
  <c r="Z271" s="1"/>
  <c r="F481" i="7" s="1"/>
  <c r="BR270" i="13"/>
  <c r="BS271" s="1"/>
  <c r="O270"/>
  <c r="CA271" l="1"/>
  <c r="CB271"/>
  <c r="CC271"/>
  <c r="BX271"/>
  <c r="BY271"/>
  <c r="BZ271"/>
  <c r="BU271"/>
  <c r="BV271"/>
  <c r="BW271"/>
  <c r="J382" i="12"/>
  <c r="AW271" i="13"/>
  <c r="AZ271" s="1"/>
  <c r="AJ271"/>
  <c r="AS271" s="1"/>
  <c r="BH271"/>
  <c r="J271"/>
  <c r="BQ271"/>
  <c r="BN271"/>
  <c r="N270"/>
  <c r="BC271" l="1"/>
  <c r="AV271"/>
  <c r="AY271" s="1"/>
  <c r="AI271"/>
  <c r="AR271" s="1"/>
  <c r="M271"/>
  <c r="S271"/>
  <c r="AB272" s="1"/>
  <c r="BP271"/>
  <c r="I271"/>
  <c r="BM271"/>
  <c r="H482" i="7"/>
  <c r="K482"/>
  <c r="J482"/>
  <c r="I482"/>
  <c r="G482"/>
  <c r="BB271" i="13" l="1"/>
  <c r="AU271"/>
  <c r="AX271" s="1"/>
  <c r="H271"/>
  <c r="BL271"/>
  <c r="BO271"/>
  <c r="L271"/>
  <c r="R271"/>
  <c r="AA272" s="1"/>
  <c r="P271"/>
  <c r="L482" i="7"/>
  <c r="G382" i="12" s="1"/>
  <c r="H382" l="1"/>
  <c r="I382" s="1"/>
  <c r="BA271" i="13"/>
  <c r="BD271" s="1"/>
  <c r="AK272"/>
  <c r="AT272" s="1"/>
  <c r="O271"/>
  <c r="Q271"/>
  <c r="Z272" s="1"/>
  <c r="F482" i="7" s="1"/>
  <c r="K271" i="13"/>
  <c r="BR271"/>
  <c r="BS272" s="1"/>
  <c r="CB272" l="1"/>
  <c r="CC272"/>
  <c r="BY272"/>
  <c r="BZ272"/>
  <c r="CA272"/>
  <c r="BX272"/>
  <c r="BV272"/>
  <c r="BW272"/>
  <c r="BU272"/>
  <c r="J383" i="12"/>
  <c r="AW272" i="13"/>
  <c r="AZ272" s="1"/>
  <c r="AJ272"/>
  <c r="AS272" s="1"/>
  <c r="BH272"/>
  <c r="BN272"/>
  <c r="J272"/>
  <c r="BQ272"/>
  <c r="N271"/>
  <c r="BC272" l="1"/>
  <c r="AV272"/>
  <c r="AY272" s="1"/>
  <c r="AI272"/>
  <c r="AR272" s="1"/>
  <c r="BP272"/>
  <c r="I272"/>
  <c r="BM272"/>
  <c r="G483" i="7"/>
  <c r="I483"/>
  <c r="J483"/>
  <c r="K483"/>
  <c r="H483"/>
  <c r="S272" i="13"/>
  <c r="AB273" s="1"/>
  <c r="M272"/>
  <c r="BB272" l="1"/>
  <c r="AU272"/>
  <c r="AX272" s="1"/>
  <c r="R272"/>
  <c r="AA273" s="1"/>
  <c r="L272"/>
  <c r="L483" i="7"/>
  <c r="G383" i="12" s="1"/>
  <c r="P272" i="13"/>
  <c r="BL272"/>
  <c r="BO272"/>
  <c r="H272"/>
  <c r="H383" i="12" l="1"/>
  <c r="I383" s="1"/>
  <c r="BA272" i="13"/>
  <c r="BD272" s="1"/>
  <c r="AK273"/>
  <c r="AT273" s="1"/>
  <c r="O272"/>
  <c r="BR272"/>
  <c r="BS273" s="1"/>
  <c r="Q272"/>
  <c r="Z273" s="1"/>
  <c r="F483" i="7" s="1"/>
  <c r="K272" i="13"/>
  <c r="CC273" l="1"/>
  <c r="CA273"/>
  <c r="CB273"/>
  <c r="BZ273"/>
  <c r="BX273"/>
  <c r="BY273"/>
  <c r="BW273"/>
  <c r="BU273"/>
  <c r="BV273"/>
  <c r="J384" i="12"/>
  <c r="AW273" i="13"/>
  <c r="AZ273" s="1"/>
  <c r="AJ273"/>
  <c r="AS273" s="1"/>
  <c r="BH273"/>
  <c r="BQ273"/>
  <c r="BN273"/>
  <c r="J273"/>
  <c r="N272"/>
  <c r="BC273" l="1"/>
  <c r="AV273"/>
  <c r="AY273" s="1"/>
  <c r="AI273"/>
  <c r="AR273" s="1"/>
  <c r="K484" i="7"/>
  <c r="H484"/>
  <c r="I484"/>
  <c r="G484"/>
  <c r="J484"/>
  <c r="BP273" i="13"/>
  <c r="BM273"/>
  <c r="I273"/>
  <c r="M273"/>
  <c r="S273"/>
  <c r="AB274" s="1"/>
  <c r="BB273" l="1"/>
  <c r="AU273"/>
  <c r="AX273" s="1"/>
  <c r="P273"/>
  <c r="L484" i="7"/>
  <c r="G384" i="12" s="1"/>
  <c r="L273" i="13"/>
  <c r="R273"/>
  <c r="AA274" s="1"/>
  <c r="BO273"/>
  <c r="BL273"/>
  <c r="H273"/>
  <c r="H384" i="12" l="1"/>
  <c r="I384" s="1"/>
  <c r="BA273" i="13"/>
  <c r="BD273" s="1"/>
  <c r="AK274"/>
  <c r="AT274" s="1"/>
  <c r="BR273"/>
  <c r="BS274" s="1"/>
  <c r="Q273"/>
  <c r="Z274" s="1"/>
  <c r="F484" i="7" s="1"/>
  <c r="K273" i="13"/>
  <c r="O273"/>
  <c r="CA274" l="1"/>
  <c r="CB274"/>
  <c r="CC274"/>
  <c r="BX274"/>
  <c r="BY274"/>
  <c r="BZ274"/>
  <c r="BU274"/>
  <c r="BV274"/>
  <c r="BW274"/>
  <c r="J385" i="12"/>
  <c r="AW274" i="13"/>
  <c r="AZ274" s="1"/>
  <c r="AJ274"/>
  <c r="AS274" s="1"/>
  <c r="BH274"/>
  <c r="N273"/>
  <c r="BQ274"/>
  <c r="J274"/>
  <c r="BN274"/>
  <c r="BC274" l="1"/>
  <c r="AV274"/>
  <c r="AY274" s="1"/>
  <c r="AI274"/>
  <c r="AR274" s="1"/>
  <c r="BM274"/>
  <c r="BP274"/>
  <c r="I274"/>
  <c r="S274"/>
  <c r="AB275" s="1"/>
  <c r="M274"/>
  <c r="K485" i="7"/>
  <c r="J485"/>
  <c r="I485"/>
  <c r="H485"/>
  <c r="G485"/>
  <c r="BB274" i="13" l="1"/>
  <c r="AU274"/>
  <c r="AX274" s="1"/>
  <c r="BL274"/>
  <c r="BO274"/>
  <c r="H274"/>
  <c r="P274"/>
  <c r="L274"/>
  <c r="R274"/>
  <c r="AA275" s="1"/>
  <c r="L485" i="7"/>
  <c r="G385" i="12" s="1"/>
  <c r="BA274" i="13" l="1"/>
  <c r="BD274" s="1"/>
  <c r="H385" i="12"/>
  <c r="I385" s="1"/>
  <c r="AK275" i="13"/>
  <c r="AT275" s="1"/>
  <c r="K274"/>
  <c r="BR274"/>
  <c r="BS275" s="1"/>
  <c r="Q274"/>
  <c r="Z275" s="1"/>
  <c r="F485" i="7" s="1"/>
  <c r="O274" i="13"/>
  <c r="CA275" l="1"/>
  <c r="CB275"/>
  <c r="CC275"/>
  <c r="BX275"/>
  <c r="BY275"/>
  <c r="BZ275"/>
  <c r="BU275"/>
  <c r="BV275"/>
  <c r="BW275"/>
  <c r="J386" i="12"/>
  <c r="AW275" i="13"/>
  <c r="AZ275" s="1"/>
  <c r="AJ275"/>
  <c r="AS275" s="1"/>
  <c r="J275"/>
  <c r="BQ275"/>
  <c r="BN275"/>
  <c r="N274"/>
  <c r="BH275"/>
  <c r="BC275" l="1"/>
  <c r="AV275"/>
  <c r="AY275" s="1"/>
  <c r="AI275"/>
  <c r="AR275" s="1"/>
  <c r="M275"/>
  <c r="S275"/>
  <c r="AB276" s="1"/>
  <c r="I275"/>
  <c r="BM275"/>
  <c r="BP275"/>
  <c r="I486" i="7"/>
  <c r="J486"/>
  <c r="K486"/>
  <c r="G486"/>
  <c r="H486"/>
  <c r="BB275" i="13" l="1"/>
  <c r="L275"/>
  <c r="R275"/>
  <c r="AA276" s="1"/>
  <c r="P275"/>
  <c r="L486" i="7"/>
  <c r="G386" i="12" s="1"/>
  <c r="H386" l="1"/>
  <c r="I386" s="1"/>
  <c r="AU275" i="13"/>
  <c r="AX275" s="1"/>
  <c r="BO275"/>
  <c r="H275"/>
  <c r="Q275" s="1"/>
  <c r="Z276" s="1"/>
  <c r="F486" i="7" s="1"/>
  <c r="BL275" i="13"/>
  <c r="AK276"/>
  <c r="AT276" s="1"/>
  <c r="O275"/>
  <c r="CB276" l="1"/>
  <c r="CC276"/>
  <c r="BY276"/>
  <c r="BZ276"/>
  <c r="CA276"/>
  <c r="BX276"/>
  <c r="BV276"/>
  <c r="BW276"/>
  <c r="BU276"/>
  <c r="J387" i="12"/>
  <c r="BA275" i="13"/>
  <c r="BD275" s="1"/>
  <c r="AW276"/>
  <c r="AZ276" s="1"/>
  <c r="K275"/>
  <c r="BR275"/>
  <c r="BS276" s="1"/>
  <c r="AJ276"/>
  <c r="AS276" s="1"/>
  <c r="J276"/>
  <c r="BQ276"/>
  <c r="BN276"/>
  <c r="BH276"/>
  <c r="BC276" l="1"/>
  <c r="N275"/>
  <c r="AV276"/>
  <c r="AY276" s="1"/>
  <c r="AI276"/>
  <c r="AR276" s="1"/>
  <c r="BP276"/>
  <c r="BM276"/>
  <c r="I276"/>
  <c r="J487" i="7"/>
  <c r="I487"/>
  <c r="H487"/>
  <c r="K487"/>
  <c r="G487"/>
  <c r="M276" i="13"/>
  <c r="S276"/>
  <c r="AB277" s="1"/>
  <c r="BO276" l="1"/>
  <c r="BB276"/>
  <c r="R276"/>
  <c r="AA277" s="1"/>
  <c r="L276"/>
  <c r="P276"/>
  <c r="L487" i="7"/>
  <c r="G387" i="12" s="1"/>
  <c r="H387" l="1"/>
  <c r="I387" s="1"/>
  <c r="H276" i="13"/>
  <c r="Q276" s="1"/>
  <c r="Z277" s="1"/>
  <c r="F487" i="7" s="1"/>
  <c r="AU276" i="13"/>
  <c r="AX276" s="1"/>
  <c r="BL276"/>
  <c r="AK277"/>
  <c r="AT277" s="1"/>
  <c r="O276"/>
  <c r="CC277" l="1"/>
  <c r="CA277"/>
  <c r="BZ277"/>
  <c r="BX277"/>
  <c r="CB277"/>
  <c r="BY277"/>
  <c r="BW277"/>
  <c r="BU277"/>
  <c r="BV277"/>
  <c r="J388" i="12"/>
  <c r="BA276" i="13"/>
  <c r="BD276" s="1"/>
  <c r="BR276"/>
  <c r="BS277" s="1"/>
  <c r="K276"/>
  <c r="AW277"/>
  <c r="AZ277" s="1"/>
  <c r="AJ277"/>
  <c r="AS277" s="1"/>
  <c r="BH277"/>
  <c r="J277"/>
  <c r="BQ277"/>
  <c r="BN277"/>
  <c r="BC277" l="1"/>
  <c r="N276"/>
  <c r="AI277"/>
  <c r="AR277" s="1"/>
  <c r="S277"/>
  <c r="AB278" s="1"/>
  <c r="M277"/>
  <c r="K488" i="7"/>
  <c r="H488"/>
  <c r="G488"/>
  <c r="I488"/>
  <c r="J488"/>
  <c r="AU277" i="13" l="1"/>
  <c r="AX277" s="1"/>
  <c r="AV277"/>
  <c r="AY277" s="1"/>
  <c r="BP277"/>
  <c r="BM277"/>
  <c r="I277"/>
  <c r="L277" s="1"/>
  <c r="L488" i="7"/>
  <c r="G388" i="12" s="1"/>
  <c r="P277" i="13"/>
  <c r="BO277" l="1"/>
  <c r="BL277"/>
  <c r="H277"/>
  <c r="K277" s="1"/>
  <c r="BA277"/>
  <c r="H388" i="12"/>
  <c r="I388" s="1"/>
  <c r="BB277" i="13"/>
  <c r="R277"/>
  <c r="AA278" s="1"/>
  <c r="AK278"/>
  <c r="AT278" s="1"/>
  <c r="O277"/>
  <c r="CA278" l="1"/>
  <c r="CB278"/>
  <c r="CC278"/>
  <c r="BX278"/>
  <c r="BY278"/>
  <c r="BZ278"/>
  <c r="BU278"/>
  <c r="BV278"/>
  <c r="BW278"/>
  <c r="BD277"/>
  <c r="Q277"/>
  <c r="Z278" s="1"/>
  <c r="F488" i="7" s="1"/>
  <c r="BR277" i="13"/>
  <c r="BS278" s="1"/>
  <c r="J389" i="12"/>
  <c r="AW278" i="13"/>
  <c r="AZ278" s="1"/>
  <c r="AJ278"/>
  <c r="AS278" s="1"/>
  <c r="N277"/>
  <c r="BN278"/>
  <c r="BQ278"/>
  <c r="J278"/>
  <c r="BH278" l="1"/>
  <c r="BC278"/>
  <c r="AV278"/>
  <c r="AY278" s="1"/>
  <c r="AI278"/>
  <c r="AR278" s="1"/>
  <c r="BP278"/>
  <c r="BM278"/>
  <c r="I278"/>
  <c r="M278"/>
  <c r="S278"/>
  <c r="AB279" s="1"/>
  <c r="I489" i="7"/>
  <c r="H489"/>
  <c r="K489"/>
  <c r="J489"/>
  <c r="G489"/>
  <c r="BB278" i="13" l="1"/>
  <c r="AU278"/>
  <c r="AX278" s="1"/>
  <c r="H278"/>
  <c r="BO278"/>
  <c r="BL278"/>
  <c r="L278"/>
  <c r="R278"/>
  <c r="AA279" s="1"/>
  <c r="L489" i="7"/>
  <c r="G389" i="12" s="1"/>
  <c r="P278" i="13"/>
  <c r="H389" i="12" l="1"/>
  <c r="I389" s="1"/>
  <c r="BA278" i="13"/>
  <c r="BD278" s="1"/>
  <c r="AK279"/>
  <c r="AT279" s="1"/>
  <c r="O278"/>
  <c r="K278"/>
  <c r="Q278"/>
  <c r="Z279" s="1"/>
  <c r="F489" i="7" s="1"/>
  <c r="BR278" i="13"/>
  <c r="BS279" s="1"/>
  <c r="CA279" l="1"/>
  <c r="CB279"/>
  <c r="CC279"/>
  <c r="BX279"/>
  <c r="BY279"/>
  <c r="BZ279"/>
  <c r="BU279"/>
  <c r="BV279"/>
  <c r="BW279"/>
  <c r="J390" i="12"/>
  <c r="AW279" i="13"/>
  <c r="AZ279" s="1"/>
  <c r="AJ279"/>
  <c r="AS279" s="1"/>
  <c r="BQ279"/>
  <c r="BN279"/>
  <c r="J279"/>
  <c r="N278"/>
  <c r="BH279"/>
  <c r="BC279" l="1"/>
  <c r="AV279"/>
  <c r="AY279" s="1"/>
  <c r="AI279"/>
  <c r="AR279" s="1"/>
  <c r="G490" i="7"/>
  <c r="J490"/>
  <c r="K490"/>
  <c r="H490"/>
  <c r="I490"/>
  <c r="BM279" i="13"/>
  <c r="BP279"/>
  <c r="I279"/>
  <c r="S279"/>
  <c r="AB280" s="1"/>
  <c r="M279"/>
  <c r="BB279" l="1"/>
  <c r="AU279"/>
  <c r="AX279" s="1"/>
  <c r="P279"/>
  <c r="BL279"/>
  <c r="H279"/>
  <c r="BO279"/>
  <c r="R279"/>
  <c r="AA280" s="1"/>
  <c r="L279"/>
  <c r="L490" i="7"/>
  <c r="G390" i="12" s="1"/>
  <c r="BA279" i="13" l="1"/>
  <c r="BD279" s="1"/>
  <c r="H390" i="12"/>
  <c r="I390" s="1"/>
  <c r="AK280" i="13"/>
  <c r="AT280" s="1"/>
  <c r="O279"/>
  <c r="K279"/>
  <c r="BR279"/>
  <c r="BS280" s="1"/>
  <c r="Q279"/>
  <c r="Z280" s="1"/>
  <c r="F490" i="7" s="1"/>
  <c r="CB280" i="13" l="1"/>
  <c r="CC280"/>
  <c r="BY280"/>
  <c r="CA280"/>
  <c r="BZ280"/>
  <c r="BX280"/>
  <c r="BV280"/>
  <c r="BW280"/>
  <c r="BU280"/>
  <c r="J391" i="12"/>
  <c r="AW280" i="13"/>
  <c r="AZ280" s="1"/>
  <c r="AJ280"/>
  <c r="AS280" s="1"/>
  <c r="BH280"/>
  <c r="N279"/>
  <c r="BN280"/>
  <c r="J280"/>
  <c r="BQ280"/>
  <c r="BC280" l="1"/>
  <c r="AV280"/>
  <c r="AY280" s="1"/>
  <c r="AI280"/>
  <c r="AR280" s="1"/>
  <c r="BP280"/>
  <c r="I280"/>
  <c r="BM280"/>
  <c r="I491" i="7"/>
  <c r="J491"/>
  <c r="H491"/>
  <c r="G491"/>
  <c r="K491"/>
  <c r="M280" i="13"/>
  <c r="S280"/>
  <c r="AB281" s="1"/>
  <c r="BB280" l="1"/>
  <c r="AU280"/>
  <c r="AX280" s="1"/>
  <c r="P280"/>
  <c r="BO280"/>
  <c r="BL280"/>
  <c r="H280"/>
  <c r="L491" i="7"/>
  <c r="G391" i="12" s="1"/>
  <c r="L280" i="13"/>
  <c r="R280"/>
  <c r="AA281" s="1"/>
  <c r="BA280" l="1"/>
  <c r="BD280" s="1"/>
  <c r="H391" i="12"/>
  <c r="I391" s="1"/>
  <c r="AK281" i="13"/>
  <c r="AT281" s="1"/>
  <c r="O280"/>
  <c r="BR280"/>
  <c r="BS281" s="1"/>
  <c r="K280"/>
  <c r="Q280"/>
  <c r="Z281" s="1"/>
  <c r="F491" i="7" s="1"/>
  <c r="CC281" i="13" l="1"/>
  <c r="CA281"/>
  <c r="BZ281"/>
  <c r="CB281"/>
  <c r="BX281"/>
  <c r="BY281"/>
  <c r="BW281"/>
  <c r="BU281"/>
  <c r="BV281"/>
  <c r="J392" i="12"/>
  <c r="AW281" i="13"/>
  <c r="AZ281" s="1"/>
  <c r="AJ281"/>
  <c r="AS281" s="1"/>
  <c r="N280"/>
  <c r="BH281"/>
  <c r="J281"/>
  <c r="BQ281"/>
  <c r="BN281"/>
  <c r="BC281" l="1"/>
  <c r="AV281"/>
  <c r="AY281" s="1"/>
  <c r="AI281"/>
  <c r="AR281" s="1"/>
  <c r="M281"/>
  <c r="S281"/>
  <c r="AB282" s="1"/>
  <c r="I281"/>
  <c r="BP281"/>
  <c r="BM281"/>
  <c r="K492" i="7"/>
  <c r="J492"/>
  <c r="I492"/>
  <c r="H492"/>
  <c r="G492"/>
  <c r="BB281" i="13" l="1"/>
  <c r="AU281"/>
  <c r="AX281" s="1"/>
  <c r="P281"/>
  <c r="BO281"/>
  <c r="H281"/>
  <c r="BL281"/>
  <c r="L492" i="7"/>
  <c r="G392" i="12" s="1"/>
  <c r="L281" i="13"/>
  <c r="R281"/>
  <c r="AA282" s="1"/>
  <c r="BA281" l="1"/>
  <c r="BD281" s="1"/>
  <c r="H392" i="12"/>
  <c r="I392" s="1"/>
  <c r="AK282" i="13"/>
  <c r="AT282" s="1"/>
  <c r="O281"/>
  <c r="BR281"/>
  <c r="BS282" s="1"/>
  <c r="K281"/>
  <c r="Q281"/>
  <c r="Z282" s="1"/>
  <c r="F492" i="7" s="1"/>
  <c r="CA282" i="13" l="1"/>
  <c r="CB282"/>
  <c r="BX282"/>
  <c r="BY282"/>
  <c r="BZ282"/>
  <c r="CC282"/>
  <c r="BU282"/>
  <c r="BV282"/>
  <c r="BW282"/>
  <c r="J393" i="12"/>
  <c r="AW282" i="13"/>
  <c r="AZ282" s="1"/>
  <c r="AJ282"/>
  <c r="AS282" s="1"/>
  <c r="BH282"/>
  <c r="J282"/>
  <c r="BN282"/>
  <c r="BQ282"/>
  <c r="N281"/>
  <c r="BC282" l="1"/>
  <c r="AV282"/>
  <c r="AY282" s="1"/>
  <c r="AI282"/>
  <c r="AR282" s="1"/>
  <c r="S282"/>
  <c r="AB283" s="1"/>
  <c r="M282"/>
  <c r="H493" i="7"/>
  <c r="I493"/>
  <c r="J493"/>
  <c r="G493"/>
  <c r="K493"/>
  <c r="BP282" i="13"/>
  <c r="I282"/>
  <c r="BM282"/>
  <c r="BB282" l="1"/>
  <c r="AU282"/>
  <c r="AX282" s="1"/>
  <c r="L493" i="7"/>
  <c r="G393" i="12" s="1"/>
  <c r="R282" i="13"/>
  <c r="AA283" s="1"/>
  <c r="L282"/>
  <c r="P282"/>
  <c r="BL282"/>
  <c r="BO282"/>
  <c r="H282"/>
  <c r="H393" i="12" l="1"/>
  <c r="I393" s="1"/>
  <c r="BA282" i="13"/>
  <c r="BD282" s="1"/>
  <c r="AK283"/>
  <c r="AT283" s="1"/>
  <c r="Q282"/>
  <c r="Z283" s="1"/>
  <c r="F493" i="7" s="1"/>
  <c r="K282" i="13"/>
  <c r="BR282"/>
  <c r="BS283" s="1"/>
  <c r="O282"/>
  <c r="CA283" l="1"/>
  <c r="CB283"/>
  <c r="CC283"/>
  <c r="BX283"/>
  <c r="BY283"/>
  <c r="BZ283"/>
  <c r="BU283"/>
  <c r="BV283"/>
  <c r="BW283"/>
  <c r="J394" i="12"/>
  <c r="AW283" i="13"/>
  <c r="AZ283" s="1"/>
  <c r="AJ283"/>
  <c r="AS283" s="1"/>
  <c r="BQ283"/>
  <c r="J283"/>
  <c r="BN283"/>
  <c r="BH283"/>
  <c r="N282"/>
  <c r="BC283" l="1"/>
  <c r="AV283"/>
  <c r="AY283" s="1"/>
  <c r="AI283"/>
  <c r="AR283" s="1"/>
  <c r="I283"/>
  <c r="BP283"/>
  <c r="BM283"/>
  <c r="G494" i="7"/>
  <c r="J494"/>
  <c r="H494"/>
  <c r="I494"/>
  <c r="K494"/>
  <c r="M283" i="13"/>
  <c r="S283"/>
  <c r="AB284" s="1"/>
  <c r="BB283" l="1"/>
  <c r="AU283"/>
  <c r="AX283" s="1"/>
  <c r="BL283"/>
  <c r="BO283"/>
  <c r="H283"/>
  <c r="L494" i="7"/>
  <c r="G394" i="12" s="1"/>
  <c r="P283" i="13"/>
  <c r="L283"/>
  <c r="R283"/>
  <c r="AA284" s="1"/>
  <c r="BA283" l="1"/>
  <c r="BD283" s="1"/>
  <c r="H394" i="12"/>
  <c r="I394" s="1"/>
  <c r="AK284" i="13"/>
  <c r="AT284" s="1"/>
  <c r="O283"/>
  <c r="K283"/>
  <c r="BR283"/>
  <c r="BS284" s="1"/>
  <c r="Q283"/>
  <c r="Z284" s="1"/>
  <c r="F494" i="7" s="1"/>
  <c r="CB284" i="13" l="1"/>
  <c r="CC284"/>
  <c r="CA284"/>
  <c r="BY284"/>
  <c r="BZ284"/>
  <c r="BX284"/>
  <c r="BV284"/>
  <c r="BW284"/>
  <c r="BU284"/>
  <c r="J395" i="12"/>
  <c r="AW284" i="13"/>
  <c r="AZ284" s="1"/>
  <c r="AJ284"/>
  <c r="AS284" s="1"/>
  <c r="BH284"/>
  <c r="N283"/>
  <c r="BN284"/>
  <c r="J284"/>
  <c r="BQ284"/>
  <c r="BC284" l="1"/>
  <c r="AV284"/>
  <c r="AY284" s="1"/>
  <c r="AI284"/>
  <c r="AR284" s="1"/>
  <c r="M284"/>
  <c r="S284"/>
  <c r="AB285" s="1"/>
  <c r="I284"/>
  <c r="BM284"/>
  <c r="BP284"/>
  <c r="G495" i="7"/>
  <c r="I495"/>
  <c r="J495"/>
  <c r="K495"/>
  <c r="H495"/>
  <c r="BB284" i="13" l="1"/>
  <c r="AU284"/>
  <c r="AX284" s="1"/>
  <c r="P284"/>
  <c r="L495" i="7"/>
  <c r="G395" i="12" s="1"/>
  <c r="L284" i="13"/>
  <c r="R284"/>
  <c r="AA285" s="1"/>
  <c r="BO284"/>
  <c r="H284"/>
  <c r="BL284"/>
  <c r="H395" i="12" l="1"/>
  <c r="I395" s="1"/>
  <c r="BA284" i="13"/>
  <c r="BD284" s="1"/>
  <c r="AK285"/>
  <c r="AT285" s="1"/>
  <c r="O284"/>
  <c r="BR284"/>
  <c r="BS285" s="1"/>
  <c r="Q284"/>
  <c r="Z285" s="1"/>
  <c r="F495" i="7" s="1"/>
  <c r="K284" i="13"/>
  <c r="CC285" l="1"/>
  <c r="CA285"/>
  <c r="BZ285"/>
  <c r="CB285"/>
  <c r="BX285"/>
  <c r="BY285"/>
  <c r="BW285"/>
  <c r="BU285"/>
  <c r="BV285"/>
  <c r="J396" i="12"/>
  <c r="AW285" i="13"/>
  <c r="AZ285" s="1"/>
  <c r="AJ285"/>
  <c r="AS285" s="1"/>
  <c r="BH285"/>
  <c r="BN285"/>
  <c r="BQ285"/>
  <c r="J285"/>
  <c r="N284"/>
  <c r="BC285" l="1"/>
  <c r="AV285"/>
  <c r="AY285" s="1"/>
  <c r="AI285"/>
  <c r="AR285" s="1"/>
  <c r="M285"/>
  <c r="S285"/>
  <c r="AB286" s="1"/>
  <c r="I285"/>
  <c r="BM285"/>
  <c r="BP285"/>
  <c r="H496" i="7"/>
  <c r="K496"/>
  <c r="I496"/>
  <c r="J496"/>
  <c r="G496"/>
  <c r="BB285" i="13" l="1"/>
  <c r="AU285"/>
  <c r="AX285" s="1"/>
  <c r="P285"/>
  <c r="L496" i="7"/>
  <c r="G396" i="12" s="1"/>
  <c r="R285" i="13"/>
  <c r="AA286" s="1"/>
  <c r="L285"/>
  <c r="BO285"/>
  <c r="BL285"/>
  <c r="H285"/>
  <c r="BA285" l="1"/>
  <c r="BD285" s="1"/>
  <c r="H396" i="12"/>
  <c r="I396" s="1"/>
  <c r="AK286" i="13"/>
  <c r="AT286" s="1"/>
  <c r="O285"/>
  <c r="K285"/>
  <c r="Q285"/>
  <c r="Z286" s="1"/>
  <c r="F496" i="7" s="1"/>
  <c r="BR285" i="13"/>
  <c r="BS286" s="1"/>
  <c r="CA286" l="1"/>
  <c r="CB286"/>
  <c r="BX286"/>
  <c r="CC286"/>
  <c r="BY286"/>
  <c r="BZ286"/>
  <c r="BU286"/>
  <c r="BV286"/>
  <c r="BW286"/>
  <c r="J397" i="12"/>
  <c r="AW286" i="13"/>
  <c r="AZ286" s="1"/>
  <c r="AJ286"/>
  <c r="AS286" s="1"/>
  <c r="BH286"/>
  <c r="J286"/>
  <c r="BQ286"/>
  <c r="BN286"/>
  <c r="N285"/>
  <c r="BC286" l="1"/>
  <c r="AV286"/>
  <c r="AY286" s="1"/>
  <c r="AI286"/>
  <c r="AR286" s="1"/>
  <c r="G497" i="7"/>
  <c r="H497"/>
  <c r="I497"/>
  <c r="J497"/>
  <c r="K497"/>
  <c r="S286" i="13"/>
  <c r="AB287" s="1"/>
  <c r="M286"/>
  <c r="BP286"/>
  <c r="BM286"/>
  <c r="I286"/>
  <c r="BB286" l="1"/>
  <c r="AU286"/>
  <c r="AX286" s="1"/>
  <c r="L286"/>
  <c r="R286"/>
  <c r="AA287" s="1"/>
  <c r="P286"/>
  <c r="L497" i="7"/>
  <c r="G397" i="12" s="1"/>
  <c r="H286" i="13"/>
  <c r="BO286"/>
  <c r="BL286"/>
  <c r="BA286" l="1"/>
  <c r="BD286" s="1"/>
  <c r="H397" i="12"/>
  <c r="I397" s="1"/>
  <c r="AK287" i="13"/>
  <c r="AT287" s="1"/>
  <c r="O286"/>
  <c r="Q286"/>
  <c r="Z287" s="1"/>
  <c r="F497" i="7" s="1"/>
  <c r="K286" i="13"/>
  <c r="BR286"/>
  <c r="BS287" s="1"/>
  <c r="CA287" l="1"/>
  <c r="CB287"/>
  <c r="CC287"/>
  <c r="BX287"/>
  <c r="BY287"/>
  <c r="BZ287"/>
  <c r="BU287"/>
  <c r="BV287"/>
  <c r="BW287"/>
  <c r="J398" i="12"/>
  <c r="AW287" i="13"/>
  <c r="AZ287" s="1"/>
  <c r="AJ287"/>
  <c r="AS287" s="1"/>
  <c r="BQ287"/>
  <c r="BN287"/>
  <c r="J287"/>
  <c r="N286"/>
  <c r="BH287"/>
  <c r="BC287" l="1"/>
  <c r="AV287"/>
  <c r="AY287" s="1"/>
  <c r="AI287"/>
  <c r="AR287" s="1"/>
  <c r="K498" i="7"/>
  <c r="H498"/>
  <c r="G498"/>
  <c r="I498"/>
  <c r="J498"/>
  <c r="I287" i="13"/>
  <c r="BM287"/>
  <c r="BP287"/>
  <c r="S287"/>
  <c r="AB288" s="1"/>
  <c r="M287"/>
  <c r="BB287" l="1"/>
  <c r="AU287"/>
  <c r="AX287" s="1"/>
  <c r="L287"/>
  <c r="R287"/>
  <c r="AA288" s="1"/>
  <c r="BL287"/>
  <c r="BO287"/>
  <c r="H287"/>
  <c r="P287"/>
  <c r="L498" i="7"/>
  <c r="G398" i="12" s="1"/>
  <c r="H398" l="1"/>
  <c r="I398" s="1"/>
  <c r="BA287" i="13"/>
  <c r="BD287" s="1"/>
  <c r="AK288"/>
  <c r="AT288" s="1"/>
  <c r="Q287"/>
  <c r="Z288" s="1"/>
  <c r="F498" i="7" s="1"/>
  <c r="K287" i="13"/>
  <c r="BR287"/>
  <c r="BS288" s="1"/>
  <c r="O287"/>
  <c r="CB288" l="1"/>
  <c r="CC288"/>
  <c r="BY288"/>
  <c r="BZ288"/>
  <c r="CA288"/>
  <c r="BX288"/>
  <c r="BV288"/>
  <c r="BW288"/>
  <c r="BU288"/>
  <c r="J399" i="12"/>
  <c r="AW288" i="13"/>
  <c r="AZ288" s="1"/>
  <c r="AJ288"/>
  <c r="AS288" s="1"/>
  <c r="BH288"/>
  <c r="N287"/>
  <c r="BQ288"/>
  <c r="BN288"/>
  <c r="J288"/>
  <c r="BC288" l="1"/>
  <c r="AV288"/>
  <c r="AY288" s="1"/>
  <c r="AI288"/>
  <c r="AR288" s="1"/>
  <c r="BP288"/>
  <c r="BM288"/>
  <c r="I288"/>
  <c r="M288"/>
  <c r="S288"/>
  <c r="AB289" s="1"/>
  <c r="H499" i="7"/>
  <c r="J499"/>
  <c r="K499"/>
  <c r="G499"/>
  <c r="I499"/>
  <c r="BB288" i="13" l="1"/>
  <c r="AU288"/>
  <c r="AX288" s="1"/>
  <c r="P288"/>
  <c r="BO288"/>
  <c r="BL288"/>
  <c r="H288"/>
  <c r="L499" i="7"/>
  <c r="G399" i="12" s="1"/>
  <c r="R288" i="13"/>
  <c r="AA289" s="1"/>
  <c r="L288"/>
  <c r="BA288" l="1"/>
  <c r="BD288" s="1"/>
  <c r="H399" i="12"/>
  <c r="I399" s="1"/>
  <c r="AK289" i="13"/>
  <c r="AT289" s="1"/>
  <c r="O288"/>
  <c r="K288"/>
  <c r="Q288"/>
  <c r="Z289" s="1"/>
  <c r="F499" i="7" s="1"/>
  <c r="BR288" i="13"/>
  <c r="BS289" s="1"/>
  <c r="CC289" l="1"/>
  <c r="CA289"/>
  <c r="CB289"/>
  <c r="BZ289"/>
  <c r="BX289"/>
  <c r="BY289"/>
  <c r="BW289"/>
  <c r="BU289"/>
  <c r="BV289"/>
  <c r="J400" i="12"/>
  <c r="AW289" i="13"/>
  <c r="AZ289" s="1"/>
  <c r="AJ289"/>
  <c r="AS289" s="1"/>
  <c r="J289"/>
  <c r="BQ289"/>
  <c r="BN289"/>
  <c r="N288"/>
  <c r="BH289"/>
  <c r="BC289" l="1"/>
  <c r="AV289"/>
  <c r="AY289" s="1"/>
  <c r="AI289"/>
  <c r="AR289" s="1"/>
  <c r="S289"/>
  <c r="AB290" s="1"/>
  <c r="M289"/>
  <c r="I500" i="7"/>
  <c r="K500"/>
  <c r="G500"/>
  <c r="J500"/>
  <c r="H500"/>
  <c r="BP289" i="13"/>
  <c r="BM289"/>
  <c r="I289"/>
  <c r="BB289" l="1"/>
  <c r="AU289"/>
  <c r="AX289" s="1"/>
  <c r="L500" i="7"/>
  <c r="G400" i="12" s="1"/>
  <c r="P289" i="13"/>
  <c r="R289"/>
  <c r="AA290" s="1"/>
  <c r="L289"/>
  <c r="BO289"/>
  <c r="H289"/>
  <c r="BL289"/>
  <c r="BA289" l="1"/>
  <c r="BD289" s="1"/>
  <c r="H400" i="12"/>
  <c r="I400" s="1"/>
  <c r="AK290" i="13"/>
  <c r="AT290" s="1"/>
  <c r="BR289"/>
  <c r="BS290" s="1"/>
  <c r="Q289"/>
  <c r="Z290" s="1"/>
  <c r="F500" i="7" s="1"/>
  <c r="K289" i="13"/>
  <c r="O289"/>
  <c r="CA290" l="1"/>
  <c r="CB290"/>
  <c r="CC290"/>
  <c r="BX290"/>
  <c r="BY290"/>
  <c r="BZ290"/>
  <c r="BU290"/>
  <c r="BV290"/>
  <c r="BW290"/>
  <c r="J401" i="12"/>
  <c r="AW290" i="13"/>
  <c r="AZ290" s="1"/>
  <c r="AJ290"/>
  <c r="AS290" s="1"/>
  <c r="BN290"/>
  <c r="BQ290"/>
  <c r="J290"/>
  <c r="BH290"/>
  <c r="N289"/>
  <c r="BC290" l="1"/>
  <c r="AV290"/>
  <c r="AY290" s="1"/>
  <c r="AI290"/>
  <c r="AR290" s="1"/>
  <c r="BM290"/>
  <c r="I290"/>
  <c r="BP290"/>
  <c r="K501" i="7"/>
  <c r="I501"/>
  <c r="H501"/>
  <c r="G501"/>
  <c r="J501"/>
  <c r="S290" i="13"/>
  <c r="AB291" s="1"/>
  <c r="M290"/>
  <c r="BB290" l="1"/>
  <c r="AU290"/>
  <c r="AX290" s="1"/>
  <c r="BL290"/>
  <c r="H290"/>
  <c r="BO290"/>
  <c r="R290"/>
  <c r="AA291" s="1"/>
  <c r="L290"/>
  <c r="P290"/>
  <c r="L501" i="7"/>
  <c r="G401" i="12" s="1"/>
  <c r="BA290" i="13" l="1"/>
  <c r="BD290" s="1"/>
  <c r="H401" i="12"/>
  <c r="I401" s="1"/>
  <c r="AK291" i="13"/>
  <c r="AT291" s="1"/>
  <c r="Q290"/>
  <c r="Z291" s="1"/>
  <c r="F501" i="7" s="1"/>
  <c r="BR290" i="13"/>
  <c r="BS291" s="1"/>
  <c r="K290"/>
  <c r="O290"/>
  <c r="CA291" l="1"/>
  <c r="CB291"/>
  <c r="CC291"/>
  <c r="BX291"/>
  <c r="BY291"/>
  <c r="BZ291"/>
  <c r="BU291"/>
  <c r="BV291"/>
  <c r="BW291"/>
  <c r="J402" i="12"/>
  <c r="AW291" i="13"/>
  <c r="AZ291" s="1"/>
  <c r="AJ291"/>
  <c r="AS291" s="1"/>
  <c r="BH291"/>
  <c r="J291"/>
  <c r="BQ291"/>
  <c r="BN291"/>
  <c r="N290"/>
  <c r="BC291" l="1"/>
  <c r="AV291"/>
  <c r="AY291" s="1"/>
  <c r="AI291"/>
  <c r="AR291" s="1"/>
  <c r="BM291"/>
  <c r="BP291"/>
  <c r="I291"/>
  <c r="K502" i="7"/>
  <c r="J502"/>
  <c r="G502"/>
  <c r="I502"/>
  <c r="H502"/>
  <c r="M291" i="13"/>
  <c r="S291"/>
  <c r="AB292" s="1"/>
  <c r="BB291" l="1"/>
  <c r="AU291"/>
  <c r="AX291" s="1"/>
  <c r="P291"/>
  <c r="L502" i="7"/>
  <c r="G402" i="12" s="1"/>
  <c r="BO291" i="13"/>
  <c r="H291"/>
  <c r="BL291"/>
  <c r="R291"/>
  <c r="AA292" s="1"/>
  <c r="L291"/>
  <c r="H402" i="12" l="1"/>
  <c r="I402" s="1"/>
  <c r="BA291" i="13"/>
  <c r="BD291" s="1"/>
  <c r="AK292"/>
  <c r="AT292" s="1"/>
  <c r="O291"/>
  <c r="BR291"/>
  <c r="BS292" s="1"/>
  <c r="Q291"/>
  <c r="Z292" s="1"/>
  <c r="F502" i="7" s="1"/>
  <c r="K291" i="13"/>
  <c r="CB292" l="1"/>
  <c r="CC292"/>
  <c r="BY292"/>
  <c r="BZ292"/>
  <c r="CA292"/>
  <c r="BX292"/>
  <c r="BV292"/>
  <c r="BW292"/>
  <c r="BU292"/>
  <c r="J403" i="12"/>
  <c r="AW292" i="13"/>
  <c r="AZ292" s="1"/>
  <c r="AJ292"/>
  <c r="AS292" s="1"/>
  <c r="BH292"/>
  <c r="BQ292"/>
  <c r="BN292"/>
  <c r="J292"/>
  <c r="N291"/>
  <c r="BC292" l="1"/>
  <c r="AV292"/>
  <c r="AY292" s="1"/>
  <c r="AI292"/>
  <c r="AR292" s="1"/>
  <c r="H503" i="7"/>
  <c r="G503"/>
  <c r="K503"/>
  <c r="J503"/>
  <c r="I503"/>
  <c r="S292" i="13"/>
  <c r="AB293" s="1"/>
  <c r="M292"/>
  <c r="I292"/>
  <c r="BM292"/>
  <c r="BP292"/>
  <c r="BB292" l="1"/>
  <c r="AU292"/>
  <c r="AX292" s="1"/>
  <c r="P292"/>
  <c r="BO292"/>
  <c r="H292"/>
  <c r="BL292"/>
  <c r="L503" i="7"/>
  <c r="G403" i="12" s="1"/>
  <c r="L292" i="13"/>
  <c r="R292"/>
  <c r="AA293" s="1"/>
  <c r="H403" i="12" l="1"/>
  <c r="I403" s="1"/>
  <c r="BA292" i="13"/>
  <c r="BD292" s="1"/>
  <c r="AK293"/>
  <c r="AT293" s="1"/>
  <c r="Q292"/>
  <c r="Z293" s="1"/>
  <c r="F503" i="7" s="1"/>
  <c r="K292" i="13"/>
  <c r="BR292"/>
  <c r="BS293" s="1"/>
  <c r="O292"/>
  <c r="CC293" l="1"/>
  <c r="CA293"/>
  <c r="BZ293"/>
  <c r="BX293"/>
  <c r="BY293"/>
  <c r="CB293"/>
  <c r="BW293"/>
  <c r="BU293"/>
  <c r="BV293"/>
  <c r="J404" i="12"/>
  <c r="AW293" i="13"/>
  <c r="AZ293" s="1"/>
  <c r="AJ293"/>
  <c r="AS293" s="1"/>
  <c r="N292"/>
  <c r="BH293"/>
  <c r="BN293"/>
  <c r="BQ293"/>
  <c r="J293"/>
  <c r="BC293" l="1"/>
  <c r="AV293"/>
  <c r="AY293" s="1"/>
  <c r="AI293"/>
  <c r="AR293" s="1"/>
  <c r="S293"/>
  <c r="AB294" s="1"/>
  <c r="M293"/>
  <c r="BM293"/>
  <c r="BP293"/>
  <c r="I293"/>
  <c r="G504" i="7"/>
  <c r="H504"/>
  <c r="K504"/>
  <c r="J504"/>
  <c r="I504"/>
  <c r="BB293" i="13" l="1"/>
  <c r="AU293"/>
  <c r="AX293" s="1"/>
  <c r="BO293"/>
  <c r="BL293"/>
  <c r="H293"/>
  <c r="L504" i="7"/>
  <c r="G404" i="12" s="1"/>
  <c r="L293" i="13"/>
  <c r="R293"/>
  <c r="AA294" s="1"/>
  <c r="P293"/>
  <c r="BA293" l="1"/>
  <c r="BD293" s="1"/>
  <c r="H404" i="12"/>
  <c r="I404" s="1"/>
  <c r="AK294" i="13"/>
  <c r="AT294" s="1"/>
  <c r="BR293"/>
  <c r="BS294" s="1"/>
  <c r="Q293"/>
  <c r="Z294" s="1"/>
  <c r="F504" i="7" s="1"/>
  <c r="K293" i="13"/>
  <c r="O293"/>
  <c r="CA294" l="1"/>
  <c r="CB294"/>
  <c r="CC294"/>
  <c r="BX294"/>
  <c r="BY294"/>
  <c r="BZ294"/>
  <c r="BU294"/>
  <c r="BV294"/>
  <c r="BW294"/>
  <c r="J405" i="12"/>
  <c r="AW294" i="13"/>
  <c r="AZ294" s="1"/>
  <c r="AJ294"/>
  <c r="AS294" s="1"/>
  <c r="BQ294"/>
  <c r="J294"/>
  <c r="BN294"/>
  <c r="BH294"/>
  <c r="N293"/>
  <c r="BC294" l="1"/>
  <c r="AV294"/>
  <c r="AY294" s="1"/>
  <c r="AI294"/>
  <c r="AR294" s="1"/>
  <c r="I294"/>
  <c r="BP294"/>
  <c r="BM294"/>
  <c r="S294"/>
  <c r="AB295" s="1"/>
  <c r="M294"/>
  <c r="K505" i="7"/>
  <c r="G505"/>
  <c r="I505"/>
  <c r="J505"/>
  <c r="H505"/>
  <c r="BB294" i="13" l="1"/>
  <c r="AU294"/>
  <c r="AX294" s="1"/>
  <c r="L505" i="7"/>
  <c r="G405" i="12" s="1"/>
  <c r="P294" i="13"/>
  <c r="R294"/>
  <c r="AA295" s="1"/>
  <c r="L294"/>
  <c r="BO294"/>
  <c r="BL294"/>
  <c r="H294"/>
  <c r="BA294" l="1"/>
  <c r="BD294" s="1"/>
  <c r="H405" i="12"/>
  <c r="I405" s="1"/>
  <c r="AK295" i="13"/>
  <c r="AT295" s="1"/>
  <c r="Q294"/>
  <c r="Z295" s="1"/>
  <c r="F505" i="7" s="1"/>
  <c r="K294" i="13"/>
  <c r="BR294"/>
  <c r="BS295" s="1"/>
  <c r="O294"/>
  <c r="CA295" l="1"/>
  <c r="CB295"/>
  <c r="CC295"/>
  <c r="BX295"/>
  <c r="BY295"/>
  <c r="BZ295"/>
  <c r="BU295"/>
  <c r="BV295"/>
  <c r="BW295"/>
  <c r="J406" i="12"/>
  <c r="AW295" i="13"/>
  <c r="AZ295" s="1"/>
  <c r="AJ295"/>
  <c r="AS295" s="1"/>
  <c r="BH295"/>
  <c r="N294"/>
  <c r="BQ295"/>
  <c r="BN295"/>
  <c r="J295"/>
  <c r="BC295" l="1"/>
  <c r="AV295"/>
  <c r="AY295" s="1"/>
  <c r="AI295"/>
  <c r="AR295" s="1"/>
  <c r="I295"/>
  <c r="BP295"/>
  <c r="BM295"/>
  <c r="S295"/>
  <c r="AB296" s="1"/>
  <c r="M295"/>
  <c r="H506" i="7"/>
  <c r="J506"/>
  <c r="G506"/>
  <c r="K506"/>
  <c r="I506"/>
  <c r="BB295" i="13" l="1"/>
  <c r="AU295"/>
  <c r="AX295" s="1"/>
  <c r="L506" i="7"/>
  <c r="G406" i="12" s="1"/>
  <c r="BL295" i="13"/>
  <c r="BO295"/>
  <c r="H295"/>
  <c r="R295"/>
  <c r="AA296" s="1"/>
  <c r="L295"/>
  <c r="P295"/>
  <c r="BA295" l="1"/>
  <c r="BD295" s="1"/>
  <c r="H406" i="12"/>
  <c r="I406" s="1"/>
  <c r="AK296" i="13"/>
  <c r="AT296" s="1"/>
  <c r="O295"/>
  <c r="BR295"/>
  <c r="BS296" s="1"/>
  <c r="Q295"/>
  <c r="Z296" s="1"/>
  <c r="F506" i="7" s="1"/>
  <c r="K295" i="13"/>
  <c r="CB296" l="1"/>
  <c r="CC296"/>
  <c r="BY296"/>
  <c r="CA296"/>
  <c r="BZ296"/>
  <c r="BX296"/>
  <c r="BV296"/>
  <c r="BW296"/>
  <c r="BU296"/>
  <c r="J407" i="12"/>
  <c r="AW296" i="13"/>
  <c r="AZ296" s="1"/>
  <c r="AJ296"/>
  <c r="AS296" s="1"/>
  <c r="J296"/>
  <c r="BN296"/>
  <c r="BQ296"/>
  <c r="BH296"/>
  <c r="N295"/>
  <c r="BC296" l="1"/>
  <c r="AV296"/>
  <c r="AY296" s="1"/>
  <c r="AI296"/>
  <c r="AR296" s="1"/>
  <c r="BM296"/>
  <c r="I296"/>
  <c r="BP296"/>
  <c r="S296"/>
  <c r="AB297" s="1"/>
  <c r="M296"/>
  <c r="H507" i="7"/>
  <c r="J507"/>
  <c r="K507"/>
  <c r="I507"/>
  <c r="G507"/>
  <c r="BB296" i="13" l="1"/>
  <c r="AU296"/>
  <c r="AX296" s="1"/>
  <c r="L507" i="7"/>
  <c r="G407" i="12" s="1"/>
  <c r="BO296" i="13"/>
  <c r="H296"/>
  <c r="BL296"/>
  <c r="P296"/>
  <c r="R296"/>
  <c r="AA297" s="1"/>
  <c r="L296"/>
  <c r="BA296" l="1"/>
  <c r="BD296" s="1"/>
  <c r="H407" i="12"/>
  <c r="I407" s="1"/>
  <c r="AK297" i="13"/>
  <c r="AT297" s="1"/>
  <c r="O296"/>
  <c r="K296"/>
  <c r="BR296"/>
  <c r="BS297" s="1"/>
  <c r="Q296"/>
  <c r="Z297" s="1"/>
  <c r="F507" i="7" s="1"/>
  <c r="CC297" i="13" l="1"/>
  <c r="CA297"/>
  <c r="BZ297"/>
  <c r="CB297"/>
  <c r="BX297"/>
  <c r="BY297"/>
  <c r="BW297"/>
  <c r="BU297"/>
  <c r="BV297"/>
  <c r="J408" i="12"/>
  <c r="AW297" i="13"/>
  <c r="AZ297" s="1"/>
  <c r="AJ297"/>
  <c r="AS297" s="1"/>
  <c r="N296"/>
  <c r="BH297"/>
  <c r="BN297"/>
  <c r="BQ297"/>
  <c r="J297"/>
  <c r="BC297" l="1"/>
  <c r="AV297"/>
  <c r="AY297" s="1"/>
  <c r="AI297"/>
  <c r="AR297" s="1"/>
  <c r="S297"/>
  <c r="AB298" s="1"/>
  <c r="M297"/>
  <c r="G508" i="7"/>
  <c r="H508"/>
  <c r="I508"/>
  <c r="J508"/>
  <c r="K508"/>
  <c r="BP297" i="13"/>
  <c r="I297"/>
  <c r="BM297"/>
  <c r="BB297" l="1"/>
  <c r="AU297"/>
  <c r="AX297" s="1"/>
  <c r="P297"/>
  <c r="L508" i="7"/>
  <c r="G408" i="12" s="1"/>
  <c r="BO297" i="13"/>
  <c r="H297"/>
  <c r="BL297"/>
  <c r="R297"/>
  <c r="AA298" s="1"/>
  <c r="L297"/>
  <c r="BA297" l="1"/>
  <c r="BD297" s="1"/>
  <c r="H408" i="12"/>
  <c r="I408" s="1"/>
  <c r="AK298" i="13"/>
  <c r="AT298" s="1"/>
  <c r="O297"/>
  <c r="K297"/>
  <c r="BR297"/>
  <c r="BS298" s="1"/>
  <c r="Q297"/>
  <c r="Z298" s="1"/>
  <c r="F508" i="7" s="1"/>
  <c r="CA298" i="13" l="1"/>
  <c r="CB298"/>
  <c r="BX298"/>
  <c r="BY298"/>
  <c r="CC298"/>
  <c r="BZ298"/>
  <c r="BU298"/>
  <c r="BV298"/>
  <c r="BW298"/>
  <c r="J409" i="12"/>
  <c r="AW298" i="13"/>
  <c r="AZ298" s="1"/>
  <c r="AJ298"/>
  <c r="AS298" s="1"/>
  <c r="BH298"/>
  <c r="N297"/>
  <c r="BQ298"/>
  <c r="J298"/>
  <c r="BN298"/>
  <c r="BC298" l="1"/>
  <c r="AV298"/>
  <c r="AY298" s="1"/>
  <c r="AI298"/>
  <c r="AR298" s="1"/>
  <c r="M298"/>
  <c r="S298"/>
  <c r="AB299" s="1"/>
  <c r="K509" i="7"/>
  <c r="H509"/>
  <c r="J509"/>
  <c r="I509"/>
  <c r="G509"/>
  <c r="BP298" i="13"/>
  <c r="I298"/>
  <c r="BM298"/>
  <c r="BB298" l="1"/>
  <c r="AU298"/>
  <c r="AX298" s="1"/>
  <c r="R298"/>
  <c r="AA299" s="1"/>
  <c r="L298"/>
  <c r="BL298"/>
  <c r="H298"/>
  <c r="BO298"/>
  <c r="P298"/>
  <c r="L509" i="7"/>
  <c r="G409" i="12" s="1"/>
  <c r="BA298" i="13" l="1"/>
  <c r="BD298" s="1"/>
  <c r="H409" i="12"/>
  <c r="I409" s="1"/>
  <c r="AK299" i="13"/>
  <c r="AT299" s="1"/>
  <c r="O298"/>
  <c r="BR298"/>
  <c r="BS299" s="1"/>
  <c r="K298"/>
  <c r="Q298"/>
  <c r="Z299" s="1"/>
  <c r="F509" i="7" s="1"/>
  <c r="CA299" i="13" l="1"/>
  <c r="CB299"/>
  <c r="CC299"/>
  <c r="BX299"/>
  <c r="BY299"/>
  <c r="BZ299"/>
  <c r="BU299"/>
  <c r="BV299"/>
  <c r="BW299"/>
  <c r="J410" i="12"/>
  <c r="AW299" i="13"/>
  <c r="AZ299" s="1"/>
  <c r="AJ299"/>
  <c r="AS299" s="1"/>
  <c r="N298"/>
  <c r="BQ299"/>
  <c r="J299"/>
  <c r="BN299"/>
  <c r="BH299"/>
  <c r="BC299" l="1"/>
  <c r="AV299"/>
  <c r="AY299" s="1"/>
  <c r="AI299"/>
  <c r="AR299" s="1"/>
  <c r="BM299"/>
  <c r="I299"/>
  <c r="BP299"/>
  <c r="H510" i="7"/>
  <c r="J510"/>
  <c r="I510"/>
  <c r="K510"/>
  <c r="G510"/>
  <c r="M299" i="13"/>
  <c r="S299"/>
  <c r="AB300" s="1"/>
  <c r="BB299" l="1"/>
  <c r="AU299"/>
  <c r="AX299" s="1"/>
  <c r="L510" i="7"/>
  <c r="G410" i="12" s="1"/>
  <c r="H299" i="13"/>
  <c r="BO299"/>
  <c r="BL299"/>
  <c r="P299"/>
  <c r="L299"/>
  <c r="R299"/>
  <c r="AA300" s="1"/>
  <c r="BA299" l="1"/>
  <c r="BD299" s="1"/>
  <c r="H410" i="12"/>
  <c r="I410" s="1"/>
  <c r="AK300" i="13"/>
  <c r="AT300" s="1"/>
  <c r="K299"/>
  <c r="Q299"/>
  <c r="Z300" s="1"/>
  <c r="F510" i="7" s="1"/>
  <c r="BR299" i="13"/>
  <c r="BS300" s="1"/>
  <c r="O299"/>
  <c r="CB300" l="1"/>
  <c r="CC300"/>
  <c r="CA300"/>
  <c r="BY300"/>
  <c r="BZ300"/>
  <c r="BX300"/>
  <c r="BV300"/>
  <c r="BW300"/>
  <c r="BU300"/>
  <c r="J411" i="12"/>
  <c r="AW300" i="13"/>
  <c r="AZ300" s="1"/>
  <c r="AJ300"/>
  <c r="AS300" s="1"/>
  <c r="BH300"/>
  <c r="J300"/>
  <c r="BQ300"/>
  <c r="BN300"/>
  <c r="N299"/>
  <c r="BC300" l="1"/>
  <c r="AV300"/>
  <c r="AY300" s="1"/>
  <c r="AI300"/>
  <c r="AR300" s="1"/>
  <c r="M300"/>
  <c r="S300"/>
  <c r="AB301" s="1"/>
  <c r="BP300"/>
  <c r="I300"/>
  <c r="BM300"/>
  <c r="G511" i="7"/>
  <c r="I511"/>
  <c r="H511"/>
  <c r="K511"/>
  <c r="J511"/>
  <c r="BB300" i="13" l="1"/>
  <c r="AU300"/>
  <c r="AX300" s="1"/>
  <c r="L511" i="7"/>
  <c r="G411" i="12" s="1"/>
  <c r="P300" i="13"/>
  <c r="BO300"/>
  <c r="BL300"/>
  <c r="H300"/>
  <c r="R300"/>
  <c r="AA301" s="1"/>
  <c r="L300"/>
  <c r="BA300" l="1"/>
  <c r="BD300" s="1"/>
  <c r="H411" i="12"/>
  <c r="I411" s="1"/>
  <c r="AK301" i="13"/>
  <c r="AT301" s="1"/>
  <c r="O300"/>
  <c r="K300"/>
  <c r="Q300"/>
  <c r="Z301" s="1"/>
  <c r="F511" i="7" s="1"/>
  <c r="BR300" i="13"/>
  <c r="BS301" s="1"/>
  <c r="CC301" l="1"/>
  <c r="CA301"/>
  <c r="BZ301"/>
  <c r="CB301"/>
  <c r="BX301"/>
  <c r="BY301"/>
  <c r="BW301"/>
  <c r="BU301"/>
  <c r="BV301"/>
  <c r="J412" i="12"/>
  <c r="AW301" i="13"/>
  <c r="AZ301" s="1"/>
  <c r="AJ301"/>
  <c r="AS301" s="1"/>
  <c r="BH301"/>
  <c r="N300"/>
  <c r="J301"/>
  <c r="BQ301"/>
  <c r="BN301"/>
  <c r="BC301" l="1"/>
  <c r="AV301"/>
  <c r="AY301" s="1"/>
  <c r="AI301"/>
  <c r="AR301" s="1"/>
  <c r="G512" i="7"/>
  <c r="H512"/>
  <c r="I512"/>
  <c r="J512"/>
  <c r="K512"/>
  <c r="BP301" i="13"/>
  <c r="BM301"/>
  <c r="I301"/>
  <c r="S301"/>
  <c r="AB302" s="1"/>
  <c r="M301"/>
  <c r="BB301" l="1"/>
  <c r="P301"/>
  <c r="L512" i="7"/>
  <c r="G412" i="12" s="1"/>
  <c r="L301" i="13"/>
  <c r="R301"/>
  <c r="AA302" s="1"/>
  <c r="H412" i="12" l="1"/>
  <c r="I412" s="1"/>
  <c r="AU301" i="13"/>
  <c r="AX301" s="1"/>
  <c r="BL301"/>
  <c r="H301"/>
  <c r="Q301" s="1"/>
  <c r="Z302" s="1"/>
  <c r="F512" i="7" s="1"/>
  <c r="BO301" i="13"/>
  <c r="AK302"/>
  <c r="AT302" s="1"/>
  <c r="O301"/>
  <c r="CA302" l="1"/>
  <c r="CB302"/>
  <c r="BX302"/>
  <c r="CC302"/>
  <c r="BY302"/>
  <c r="BZ302"/>
  <c r="BU302"/>
  <c r="BV302"/>
  <c r="BW302"/>
  <c r="BA301"/>
  <c r="BD301" s="1"/>
  <c r="J413" i="12"/>
  <c r="K301" i="13"/>
  <c r="AW302"/>
  <c r="AZ302" s="1"/>
  <c r="BR301"/>
  <c r="BS302" s="1"/>
  <c r="AJ302"/>
  <c r="AS302" s="1"/>
  <c r="BN302"/>
  <c r="J302"/>
  <c r="BQ302"/>
  <c r="BH302"/>
  <c r="BC302" l="1"/>
  <c r="N301"/>
  <c r="AV302"/>
  <c r="AY302" s="1"/>
  <c r="AI302"/>
  <c r="AR302" s="1"/>
  <c r="M302"/>
  <c r="S302"/>
  <c r="AB303" s="1"/>
  <c r="H513" i="7"/>
  <c r="K513"/>
  <c r="I513"/>
  <c r="G513"/>
  <c r="J513"/>
  <c r="BP302" i="13"/>
  <c r="I302"/>
  <c r="BM302"/>
  <c r="H302" l="1"/>
  <c r="BB302"/>
  <c r="L302"/>
  <c r="R302"/>
  <c r="AA303" s="1"/>
  <c r="P302"/>
  <c r="L513" i="7"/>
  <c r="G413" i="12" s="1"/>
  <c r="H413" l="1"/>
  <c r="I413" s="1"/>
  <c r="AU302" i="13"/>
  <c r="AX302" s="1"/>
  <c r="BL302"/>
  <c r="BO302"/>
  <c r="AK303"/>
  <c r="AT303" s="1"/>
  <c r="O302"/>
  <c r="BR302"/>
  <c r="BS303" s="1"/>
  <c r="K302"/>
  <c r="Q302"/>
  <c r="Z303" s="1"/>
  <c r="F513" i="7" s="1"/>
  <c r="CA303" i="13" l="1"/>
  <c r="CB303"/>
  <c r="CC303"/>
  <c r="BX303"/>
  <c r="BY303"/>
  <c r="BZ303"/>
  <c r="BU303"/>
  <c r="BV303"/>
  <c r="BW303"/>
  <c r="J414" i="12"/>
  <c r="BA302" i="13"/>
  <c r="BD302" s="1"/>
  <c r="AW303"/>
  <c r="AZ303" s="1"/>
  <c r="AJ303"/>
  <c r="AS303" s="1"/>
  <c r="N302"/>
  <c r="BQ303"/>
  <c r="J303"/>
  <c r="BN303"/>
  <c r="BH303"/>
  <c r="BC303" l="1"/>
  <c r="AV303"/>
  <c r="AY303" s="1"/>
  <c r="AI303"/>
  <c r="AR303" s="1"/>
  <c r="BM303"/>
  <c r="BP303"/>
  <c r="I303"/>
  <c r="M303"/>
  <c r="S303"/>
  <c r="AB304" s="1"/>
  <c r="J514" i="7"/>
  <c r="H514"/>
  <c r="K514"/>
  <c r="G514"/>
  <c r="I514"/>
  <c r="BB303" i="13" l="1"/>
  <c r="AU303"/>
  <c r="AX303" s="1"/>
  <c r="L514" i="7"/>
  <c r="G414" i="12" s="1"/>
  <c r="P303" i="13"/>
  <c r="BO303"/>
  <c r="H303"/>
  <c r="BL303"/>
  <c r="L303"/>
  <c r="R303"/>
  <c r="AA304" s="1"/>
  <c r="BA303" l="1"/>
  <c r="BD303" s="1"/>
  <c r="H414" i="12"/>
  <c r="I414" s="1"/>
  <c r="AK304" i="13"/>
  <c r="AT304" s="1"/>
  <c r="K303"/>
  <c r="Q303"/>
  <c r="Z304" s="1"/>
  <c r="F514" i="7" s="1"/>
  <c r="BR303" i="13"/>
  <c r="BS304" s="1"/>
  <c r="O303"/>
  <c r="CB304" l="1"/>
  <c r="CC304"/>
  <c r="BY304"/>
  <c r="BZ304"/>
  <c r="BX304"/>
  <c r="CA304"/>
  <c r="BV304"/>
  <c r="BW304"/>
  <c r="BU304"/>
  <c r="J415" i="12"/>
  <c r="AW304" i="13"/>
  <c r="AZ304" s="1"/>
  <c r="AJ304"/>
  <c r="AS304" s="1"/>
  <c r="N303"/>
  <c r="BH304"/>
  <c r="BQ304"/>
  <c r="J304"/>
  <c r="BN304"/>
  <c r="BC304" l="1"/>
  <c r="AV304"/>
  <c r="AY304" s="1"/>
  <c r="AI304"/>
  <c r="AR304" s="1"/>
  <c r="H515" i="7"/>
  <c r="J515"/>
  <c r="I515"/>
  <c r="K515"/>
  <c r="G515"/>
  <c r="S304" i="13"/>
  <c r="AB305" s="1"/>
  <c r="M304"/>
  <c r="BP304"/>
  <c r="BM304"/>
  <c r="I304"/>
  <c r="BB304" l="1"/>
  <c r="AU304"/>
  <c r="AX304" s="1"/>
  <c r="L515" i="7"/>
  <c r="G415" i="12" s="1"/>
  <c r="P304" i="13"/>
  <c r="BL304"/>
  <c r="BO304"/>
  <c r="H304"/>
  <c r="R304"/>
  <c r="AA305" s="1"/>
  <c r="L304"/>
  <c r="BA304" l="1"/>
  <c r="BD304" s="1"/>
  <c r="H415" i="12"/>
  <c r="I415" s="1"/>
  <c r="AK305" i="13"/>
  <c r="AT305" s="1"/>
  <c r="O304"/>
  <c r="K304"/>
  <c r="BR304"/>
  <c r="BS305" s="1"/>
  <c r="Q304"/>
  <c r="Z305" s="1"/>
  <c r="F515" i="7" s="1"/>
  <c r="CC305" i="13" l="1"/>
  <c r="CA305"/>
  <c r="CB305"/>
  <c r="BZ305"/>
  <c r="BX305"/>
  <c r="BY305"/>
  <c r="BW305"/>
  <c r="BU305"/>
  <c r="BV305"/>
  <c r="J416" i="12"/>
  <c r="AW305" i="13"/>
  <c r="AZ305" s="1"/>
  <c r="AJ305"/>
  <c r="AS305" s="1"/>
  <c r="BQ305"/>
  <c r="BN305"/>
  <c r="J305"/>
  <c r="N304"/>
  <c r="BH305"/>
  <c r="BC305" l="1"/>
  <c r="AV305"/>
  <c r="AY305" s="1"/>
  <c r="AI305"/>
  <c r="AR305" s="1"/>
  <c r="I305"/>
  <c r="BP305"/>
  <c r="BM305"/>
  <c r="J516" i="7"/>
  <c r="H516"/>
  <c r="I516"/>
  <c r="K516"/>
  <c r="G516"/>
  <c r="M305" i="13"/>
  <c r="S305"/>
  <c r="AB306" s="1"/>
  <c r="BB305" l="1"/>
  <c r="AU305"/>
  <c r="AX305" s="1"/>
  <c r="P305"/>
  <c r="H305"/>
  <c r="BO305"/>
  <c r="BL305"/>
  <c r="R305"/>
  <c r="AA306" s="1"/>
  <c r="L305"/>
  <c r="L516" i="7"/>
  <c r="G416" i="12" s="1"/>
  <c r="BA305" i="13" l="1"/>
  <c r="BD305" s="1"/>
  <c r="H416" i="12"/>
  <c r="I416" s="1"/>
  <c r="AK306" i="13"/>
  <c r="AT306" s="1"/>
  <c r="Q305"/>
  <c r="Z306" s="1"/>
  <c r="F516" i="7" s="1"/>
  <c r="BR305" i="13"/>
  <c r="BS306" s="1"/>
  <c r="K305"/>
  <c r="O305"/>
  <c r="CA306" l="1"/>
  <c r="CB306"/>
  <c r="CC306"/>
  <c r="BX306"/>
  <c r="BY306"/>
  <c r="BZ306"/>
  <c r="BU306"/>
  <c r="BV306"/>
  <c r="BW306"/>
  <c r="J417" i="12"/>
  <c r="AW306" i="13"/>
  <c r="AZ306" s="1"/>
  <c r="AJ306"/>
  <c r="AS306" s="1"/>
  <c r="BH306"/>
  <c r="BQ306"/>
  <c r="BN306"/>
  <c r="J306"/>
  <c r="N305"/>
  <c r="BC306" l="1"/>
  <c r="AV306"/>
  <c r="AY306" s="1"/>
  <c r="AI306"/>
  <c r="AR306" s="1"/>
  <c r="J517" i="7"/>
  <c r="H517"/>
  <c r="G517"/>
  <c r="K517"/>
  <c r="I517"/>
  <c r="S306" i="13"/>
  <c r="AB307" s="1"/>
  <c r="M306"/>
  <c r="I306"/>
  <c r="BM306"/>
  <c r="BP306"/>
  <c r="BB306" l="1"/>
  <c r="AU306"/>
  <c r="AX306" s="1"/>
  <c r="BO306"/>
  <c r="H306"/>
  <c r="BL306"/>
  <c r="P306"/>
  <c r="L306"/>
  <c r="R306"/>
  <c r="AA307" s="1"/>
  <c r="L517" i="7"/>
  <c r="G417" i="12" s="1"/>
  <c r="BA306" i="13" l="1"/>
  <c r="BD306" s="1"/>
  <c r="H417" i="12"/>
  <c r="I417" s="1"/>
  <c r="AK307" i="13"/>
  <c r="AT307" s="1"/>
  <c r="K306"/>
  <c r="BR306"/>
  <c r="BS307" s="1"/>
  <c r="Q306"/>
  <c r="Z307" s="1"/>
  <c r="F517" i="7" s="1"/>
  <c r="O306" i="13"/>
  <c r="CA307" l="1"/>
  <c r="CB307"/>
  <c r="CC307"/>
  <c r="BX307"/>
  <c r="BY307"/>
  <c r="BZ307"/>
  <c r="BU307"/>
  <c r="BV307"/>
  <c r="BW307"/>
  <c r="J418" i="12"/>
  <c r="AW307" i="13"/>
  <c r="AZ307" s="1"/>
  <c r="AJ307"/>
  <c r="AS307" s="1"/>
  <c r="BH307"/>
  <c r="BN307"/>
  <c r="J307"/>
  <c r="BQ307"/>
  <c r="N306"/>
  <c r="BC307" l="1"/>
  <c r="AV307"/>
  <c r="AY307" s="1"/>
  <c r="AI307"/>
  <c r="AR307" s="1"/>
  <c r="I518" i="7"/>
  <c r="K518"/>
  <c r="J518"/>
  <c r="G518"/>
  <c r="H518"/>
  <c r="BM307" i="13"/>
  <c r="BP307"/>
  <c r="I307"/>
  <c r="S307"/>
  <c r="AB308" s="1"/>
  <c r="M307"/>
  <c r="BB307" l="1"/>
  <c r="AU307"/>
  <c r="AX307" s="1"/>
  <c r="L518" i="7"/>
  <c r="G418" i="12" s="1"/>
  <c r="P307" i="13"/>
  <c r="BO307"/>
  <c r="H307"/>
  <c r="BL307"/>
  <c r="L307"/>
  <c r="R307"/>
  <c r="AA308" s="1"/>
  <c r="BA307" l="1"/>
  <c r="BD307" s="1"/>
  <c r="H418" i="12"/>
  <c r="I418" s="1"/>
  <c r="AK308" i="13"/>
  <c r="AT308" s="1"/>
  <c r="O307"/>
  <c r="Q307"/>
  <c r="Z308" s="1"/>
  <c r="F518" i="7" s="1"/>
  <c r="K307" i="13"/>
  <c r="BR307"/>
  <c r="BS308" s="1"/>
  <c r="CB308" l="1"/>
  <c r="CC308"/>
  <c r="BY308"/>
  <c r="BZ308"/>
  <c r="CA308"/>
  <c r="BX308"/>
  <c r="BV308"/>
  <c r="BW308"/>
  <c r="BU308"/>
  <c r="J419" i="12"/>
  <c r="AW308" i="13"/>
  <c r="AZ308" s="1"/>
  <c r="AJ308"/>
  <c r="AS308" s="1"/>
  <c r="N307"/>
  <c r="BN308"/>
  <c r="BQ308"/>
  <c r="J308"/>
  <c r="BH308"/>
  <c r="BC308" l="1"/>
  <c r="AV308"/>
  <c r="AY308" s="1"/>
  <c r="AI308"/>
  <c r="AR308" s="1"/>
  <c r="S308"/>
  <c r="AB309" s="1"/>
  <c r="M308"/>
  <c r="I308"/>
  <c r="BM308"/>
  <c r="BP308"/>
  <c r="I519" i="7"/>
  <c r="J519"/>
  <c r="G519"/>
  <c r="K519"/>
  <c r="H519"/>
  <c r="BB308" i="13" l="1"/>
  <c r="AU308"/>
  <c r="AX308" s="1"/>
  <c r="L519" i="7"/>
  <c r="G419" i="12" s="1"/>
  <c r="P308" i="13"/>
  <c r="L308"/>
  <c r="R308"/>
  <c r="AA309" s="1"/>
  <c r="BO308"/>
  <c r="H308"/>
  <c r="BL308"/>
  <c r="BA308" l="1"/>
  <c r="BD308" s="1"/>
  <c r="H419" i="12"/>
  <c r="I419" s="1"/>
  <c r="AK309" i="13"/>
  <c r="AT309" s="1"/>
  <c r="O308"/>
  <c r="BR308"/>
  <c r="BS309" s="1"/>
  <c r="K308"/>
  <c r="Q308"/>
  <c r="Z309" s="1"/>
  <c r="F519" i="7" s="1"/>
  <c r="CC309" i="13" l="1"/>
  <c r="CA309"/>
  <c r="BZ309"/>
  <c r="BX309"/>
  <c r="CB309"/>
  <c r="BY309"/>
  <c r="BW309"/>
  <c r="BU309"/>
  <c r="BV309"/>
  <c r="J420" i="12"/>
  <c r="AW309" i="13"/>
  <c r="AZ309" s="1"/>
  <c r="AJ309"/>
  <c r="AS309" s="1"/>
  <c r="BH309"/>
  <c r="BN309"/>
  <c r="BQ309"/>
  <c r="J309"/>
  <c r="N308"/>
  <c r="BC309" l="1"/>
  <c r="AV309"/>
  <c r="AY309" s="1"/>
  <c r="AI309"/>
  <c r="AR309" s="1"/>
  <c r="K520" i="7"/>
  <c r="H520"/>
  <c r="I520"/>
  <c r="G520"/>
  <c r="J520"/>
  <c r="M309" i="13"/>
  <c r="S309"/>
  <c r="AB310" s="1"/>
  <c r="BP309"/>
  <c r="I309"/>
  <c r="BM309"/>
  <c r="BB309" l="1"/>
  <c r="AU309"/>
  <c r="AX309" s="1"/>
  <c r="R309"/>
  <c r="AA310" s="1"/>
  <c r="L309"/>
  <c r="P309"/>
  <c r="BO309"/>
  <c r="H309"/>
  <c r="BL309"/>
  <c r="L520" i="7"/>
  <c r="G420" i="12" s="1"/>
  <c r="H420" l="1"/>
  <c r="I420" s="1"/>
  <c r="BA309" i="13"/>
  <c r="BD309" s="1"/>
  <c r="AK310"/>
  <c r="AT310" s="1"/>
  <c r="O309"/>
  <c r="BR309"/>
  <c r="BS310" s="1"/>
  <c r="K309"/>
  <c r="Q309"/>
  <c r="Z310" s="1"/>
  <c r="F520" i="7" s="1"/>
  <c r="CA310" i="13" l="1"/>
  <c r="CB310"/>
  <c r="CC310"/>
  <c r="BX310"/>
  <c r="BY310"/>
  <c r="BZ310"/>
  <c r="BU310"/>
  <c r="BV310"/>
  <c r="BW310"/>
  <c r="J421" i="12"/>
  <c r="AW310" i="13"/>
  <c r="AZ310" s="1"/>
  <c r="AJ310"/>
  <c r="AS310" s="1"/>
  <c r="BH310"/>
  <c r="BN310"/>
  <c r="BQ310"/>
  <c r="J310"/>
  <c r="N309"/>
  <c r="BC310" l="1"/>
  <c r="AV310"/>
  <c r="AY310" s="1"/>
  <c r="AI310"/>
  <c r="AR310" s="1"/>
  <c r="BM310"/>
  <c r="BP310"/>
  <c r="I310"/>
  <c r="S310"/>
  <c r="AB311" s="1"/>
  <c r="M310"/>
  <c r="I521" i="7"/>
  <c r="J521"/>
  <c r="G521"/>
  <c r="H521"/>
  <c r="K521"/>
  <c r="BB310" i="13" l="1"/>
  <c r="AU310"/>
  <c r="AX310" s="1"/>
  <c r="H310"/>
  <c r="BL310"/>
  <c r="BO310"/>
  <c r="P310"/>
  <c r="L521" i="7"/>
  <c r="G421" i="12" s="1"/>
  <c r="R310" i="13"/>
  <c r="AA311" s="1"/>
  <c r="L310"/>
  <c r="H421" i="12" l="1"/>
  <c r="I421" s="1"/>
  <c r="BA310" i="13"/>
  <c r="BD310" s="1"/>
  <c r="AK311"/>
  <c r="AT311" s="1"/>
  <c r="O310"/>
  <c r="K310"/>
  <c r="BR310"/>
  <c r="BS311" s="1"/>
  <c r="Q310"/>
  <c r="Z311" s="1"/>
  <c r="F521" i="7" s="1"/>
  <c r="CA311" i="13" l="1"/>
  <c r="CB311"/>
  <c r="CC311"/>
  <c r="BX311"/>
  <c r="BY311"/>
  <c r="BZ311"/>
  <c r="BU311"/>
  <c r="BV311"/>
  <c r="BW311"/>
  <c r="J422" i="12"/>
  <c r="AW311" i="13"/>
  <c r="AZ311" s="1"/>
  <c r="AJ311"/>
  <c r="AS311" s="1"/>
  <c r="N310"/>
  <c r="BN311"/>
  <c r="BQ311"/>
  <c r="J311"/>
  <c r="BH311"/>
  <c r="BC311" l="1"/>
  <c r="AV311"/>
  <c r="AY311" s="1"/>
  <c r="AI311"/>
  <c r="AR311" s="1"/>
  <c r="I311"/>
  <c r="BM311"/>
  <c r="BP311"/>
  <c r="M311"/>
  <c r="S311"/>
  <c r="AB312" s="1"/>
  <c r="H522" i="7"/>
  <c r="G522"/>
  <c r="J522"/>
  <c r="I522"/>
  <c r="K522"/>
  <c r="BB311" i="13" l="1"/>
  <c r="AU311"/>
  <c r="AX311" s="1"/>
  <c r="L522" i="7"/>
  <c r="G422" i="12" s="1"/>
  <c r="BL311" i="13"/>
  <c r="H311"/>
  <c r="BO311"/>
  <c r="P311"/>
  <c r="R311"/>
  <c r="AA312" s="1"/>
  <c r="L311"/>
  <c r="BA311" l="1"/>
  <c r="BD311" s="1"/>
  <c r="H422" i="12"/>
  <c r="I422" s="1"/>
  <c r="AK312" i="13"/>
  <c r="AT312" s="1"/>
  <c r="O311"/>
  <c r="K311"/>
  <c r="Q311"/>
  <c r="Z312" s="1"/>
  <c r="F522" i="7" s="1"/>
  <c r="BR311" i="13"/>
  <c r="BS312" s="1"/>
  <c r="CB312" l="1"/>
  <c r="CC312"/>
  <c r="BY312"/>
  <c r="CA312"/>
  <c r="BZ312"/>
  <c r="BX312"/>
  <c r="BV312"/>
  <c r="BW312"/>
  <c r="BU312"/>
  <c r="J423" i="12"/>
  <c r="AW312" i="13"/>
  <c r="AZ312" s="1"/>
  <c r="AJ312"/>
  <c r="AS312" s="1"/>
  <c r="BQ312"/>
  <c r="BN312"/>
  <c r="J312"/>
  <c r="BH312"/>
  <c r="N311"/>
  <c r="BC312" l="1"/>
  <c r="AV312"/>
  <c r="AY312" s="1"/>
  <c r="AI312"/>
  <c r="AR312" s="1"/>
  <c r="I312"/>
  <c r="BP312"/>
  <c r="BM312"/>
  <c r="H523" i="7"/>
  <c r="J523"/>
  <c r="I523"/>
  <c r="G523"/>
  <c r="K523"/>
  <c r="M312" i="13"/>
  <c r="S312"/>
  <c r="AB313" s="1"/>
  <c r="BB312" l="1"/>
  <c r="AU312"/>
  <c r="AX312" s="1"/>
  <c r="P312"/>
  <c r="BL312"/>
  <c r="H312"/>
  <c r="BO312"/>
  <c r="L312"/>
  <c r="R312"/>
  <c r="AA313" s="1"/>
  <c r="L523" i="7"/>
  <c r="G423" i="12" s="1"/>
  <c r="BA312" i="13" l="1"/>
  <c r="BD312" s="1"/>
  <c r="H423" i="12"/>
  <c r="I423" s="1"/>
  <c r="AK313" i="13"/>
  <c r="AT313" s="1"/>
  <c r="Q312"/>
  <c r="Z313" s="1"/>
  <c r="F523" i="7" s="1"/>
  <c r="K312" i="13"/>
  <c r="BR312"/>
  <c r="BS313" s="1"/>
  <c r="O312"/>
  <c r="CC313" l="1"/>
  <c r="CA313"/>
  <c r="BZ313"/>
  <c r="CB313"/>
  <c r="BX313"/>
  <c r="BY313"/>
  <c r="BW313"/>
  <c r="BU313"/>
  <c r="BV313"/>
  <c r="J424" i="12"/>
  <c r="AW313" i="13"/>
  <c r="AZ313" s="1"/>
  <c r="AJ313"/>
  <c r="AS313" s="1"/>
  <c r="BH313"/>
  <c r="N312"/>
  <c r="BQ313"/>
  <c r="BN313"/>
  <c r="J313"/>
  <c r="BC313" l="1"/>
  <c r="AV313"/>
  <c r="AY313" s="1"/>
  <c r="AI313"/>
  <c r="AR313" s="1"/>
  <c r="J524" i="7"/>
  <c r="I524"/>
  <c r="G524"/>
  <c r="H524"/>
  <c r="K524"/>
  <c r="I313" i="13"/>
  <c r="BM313"/>
  <c r="BP313"/>
  <c r="S313"/>
  <c r="AB314" s="1"/>
  <c r="M313"/>
  <c r="BB313" l="1"/>
  <c r="AU313"/>
  <c r="AX313" s="1"/>
  <c r="P313"/>
  <c r="L313"/>
  <c r="R313"/>
  <c r="AA314" s="1"/>
  <c r="L524" i="7"/>
  <c r="G424" i="12" s="1"/>
  <c r="BO313" i="13"/>
  <c r="BL313"/>
  <c r="H313"/>
  <c r="H424" i="12" l="1"/>
  <c r="I424" s="1"/>
  <c r="BA313" i="13"/>
  <c r="BD313" s="1"/>
  <c r="AK314"/>
  <c r="AT314" s="1"/>
  <c r="K313"/>
  <c r="Q313"/>
  <c r="Z314" s="1"/>
  <c r="F524" i="7" s="1"/>
  <c r="BR313" i="13"/>
  <c r="BS314" s="1"/>
  <c r="O313"/>
  <c r="CA314" l="1"/>
  <c r="CB314"/>
  <c r="BX314"/>
  <c r="BY314"/>
  <c r="CC314"/>
  <c r="BZ314"/>
  <c r="BU314"/>
  <c r="BV314"/>
  <c r="BW314"/>
  <c r="J425" i="12"/>
  <c r="AW314" i="13"/>
  <c r="AZ314" s="1"/>
  <c r="AJ314"/>
  <c r="AS314" s="1"/>
  <c r="BN314"/>
  <c r="J314"/>
  <c r="BQ314"/>
  <c r="N313"/>
  <c r="BH314"/>
  <c r="BC314" l="1"/>
  <c r="AV314"/>
  <c r="AY314" s="1"/>
  <c r="AI314"/>
  <c r="AR314" s="1"/>
  <c r="K525" i="7"/>
  <c r="G525"/>
  <c r="I525"/>
  <c r="H525"/>
  <c r="J525"/>
  <c r="I314" i="13"/>
  <c r="BM314"/>
  <c r="BP314"/>
  <c r="M314"/>
  <c r="S314"/>
  <c r="AB315" s="1"/>
  <c r="BB314" l="1"/>
  <c r="AU314"/>
  <c r="AX314" s="1"/>
  <c r="P314"/>
  <c r="L314"/>
  <c r="R314"/>
  <c r="AA315" s="1"/>
  <c r="BO314"/>
  <c r="BL314"/>
  <c r="H314"/>
  <c r="L525" i="7"/>
  <c r="G425" i="12" s="1"/>
  <c r="H425" l="1"/>
  <c r="I425" s="1"/>
  <c r="BA314" i="13"/>
  <c r="BD314" s="1"/>
  <c r="AK315"/>
  <c r="AT315" s="1"/>
  <c r="O314"/>
  <c r="K314"/>
  <c r="Q314"/>
  <c r="Z315" s="1"/>
  <c r="F525" i="7" s="1"/>
  <c r="BR314" i="13"/>
  <c r="BS315" s="1"/>
  <c r="CA315" l="1"/>
  <c r="CB315"/>
  <c r="CC315"/>
  <c r="BX315"/>
  <c r="BY315"/>
  <c r="BZ315"/>
  <c r="BU315"/>
  <c r="BV315"/>
  <c r="BW315"/>
  <c r="J426" i="12"/>
  <c r="AW315" i="13"/>
  <c r="AZ315" s="1"/>
  <c r="AJ315"/>
  <c r="AS315" s="1"/>
  <c r="BQ315"/>
  <c r="J315"/>
  <c r="BN315"/>
  <c r="N314"/>
  <c r="BH315"/>
  <c r="BC315" l="1"/>
  <c r="AV315"/>
  <c r="AY315" s="1"/>
  <c r="AI315"/>
  <c r="AR315" s="1"/>
  <c r="BP315"/>
  <c r="I315"/>
  <c r="BM315"/>
  <c r="I526" i="7"/>
  <c r="J526"/>
  <c r="G526"/>
  <c r="K526"/>
  <c r="H526"/>
  <c r="M315" i="13"/>
  <c r="S315"/>
  <c r="AB316" s="1"/>
  <c r="BB315" l="1"/>
  <c r="AU315"/>
  <c r="AX315" s="1"/>
  <c r="BO315"/>
  <c r="BL315"/>
  <c r="H315"/>
  <c r="L315"/>
  <c r="R315"/>
  <c r="AA316" s="1"/>
  <c r="L526" i="7"/>
  <c r="G426" i="12" s="1"/>
  <c r="P315" i="13"/>
  <c r="BA315" l="1"/>
  <c r="BD315" s="1"/>
  <c r="H426" i="12"/>
  <c r="I426" s="1"/>
  <c r="AK316" i="13"/>
  <c r="AT316" s="1"/>
  <c r="O315"/>
  <c r="BR315"/>
  <c r="BS316" s="1"/>
  <c r="Q315"/>
  <c r="Z316" s="1"/>
  <c r="F526" i="7" s="1"/>
  <c r="K315" i="13"/>
  <c r="CB316" l="1"/>
  <c r="CC316"/>
  <c r="CA316"/>
  <c r="BY316"/>
  <c r="BZ316"/>
  <c r="BX316"/>
  <c r="BV316"/>
  <c r="BW316"/>
  <c r="BU316"/>
  <c r="J427" i="12"/>
  <c r="AW316" i="13"/>
  <c r="AZ316" s="1"/>
  <c r="AJ316"/>
  <c r="AS316" s="1"/>
  <c r="N315"/>
  <c r="BQ316"/>
  <c r="BN316"/>
  <c r="J316"/>
  <c r="BH316"/>
  <c r="BC316" l="1"/>
  <c r="AV316"/>
  <c r="AY316" s="1"/>
  <c r="AI316"/>
  <c r="AR316" s="1"/>
  <c r="BM316"/>
  <c r="I316"/>
  <c r="BP316"/>
  <c r="M316"/>
  <c r="S316"/>
  <c r="AB317" s="1"/>
  <c r="J527" i="7"/>
  <c r="I527"/>
  <c r="G527"/>
  <c r="K527"/>
  <c r="H527"/>
  <c r="BB316" i="13" l="1"/>
  <c r="AU316"/>
  <c r="AX316" s="1"/>
  <c r="P316"/>
  <c r="L527" i="7"/>
  <c r="G427" i="12" s="1"/>
  <c r="L316" i="13"/>
  <c r="R316"/>
  <c r="AA317" s="1"/>
  <c r="H316"/>
  <c r="BO316"/>
  <c r="BL316"/>
  <c r="BA316" l="1"/>
  <c r="BD316" s="1"/>
  <c r="H427" i="12"/>
  <c r="I427" s="1"/>
  <c r="AK317" i="13"/>
  <c r="AT317" s="1"/>
  <c r="Q316"/>
  <c r="Z317" s="1"/>
  <c r="F527" i="7" s="1"/>
  <c r="BR316" i="13"/>
  <c r="BS317" s="1"/>
  <c r="K316"/>
  <c r="O316"/>
  <c r="CC317" l="1"/>
  <c r="CA317"/>
  <c r="BZ317"/>
  <c r="CB317"/>
  <c r="BX317"/>
  <c r="BY317"/>
  <c r="BW317"/>
  <c r="BU317"/>
  <c r="BV317"/>
  <c r="J428" i="12"/>
  <c r="AW317" i="13"/>
  <c r="AZ317" s="1"/>
  <c r="AJ317"/>
  <c r="AS317" s="1"/>
  <c r="BN317"/>
  <c r="BQ317"/>
  <c r="J317"/>
  <c r="N316"/>
  <c r="BH317"/>
  <c r="BC317" l="1"/>
  <c r="AV317"/>
  <c r="AY317" s="1"/>
  <c r="AI317"/>
  <c r="AR317" s="1"/>
  <c r="BP317"/>
  <c r="BM317"/>
  <c r="I317"/>
  <c r="K528" i="7"/>
  <c r="H528"/>
  <c r="G528"/>
  <c r="J528"/>
  <c r="I528"/>
  <c r="M317" i="13"/>
  <c r="S317"/>
  <c r="AB318" s="1"/>
  <c r="BB317" l="1"/>
  <c r="AU317"/>
  <c r="AX317" s="1"/>
  <c r="P317"/>
  <c r="BO317"/>
  <c r="H317"/>
  <c r="BL317"/>
  <c r="L528" i="7"/>
  <c r="G428" i="12" s="1"/>
  <c r="R317" i="13"/>
  <c r="AA318" s="1"/>
  <c r="L317"/>
  <c r="BA317" l="1"/>
  <c r="BD317" s="1"/>
  <c r="H428" i="12"/>
  <c r="I428" s="1"/>
  <c r="AK318" i="13"/>
  <c r="AT318" s="1"/>
  <c r="O317"/>
  <c r="K317"/>
  <c r="Q317"/>
  <c r="Z318" s="1"/>
  <c r="F528" i="7" s="1"/>
  <c r="BR317" i="13"/>
  <c r="BS318" s="1"/>
  <c r="CA318" l="1"/>
  <c r="CB318"/>
  <c r="BX318"/>
  <c r="CC318"/>
  <c r="BY318"/>
  <c r="BZ318"/>
  <c r="BU318"/>
  <c r="BV318"/>
  <c r="BW318"/>
  <c r="J429" i="12"/>
  <c r="AW318" i="13"/>
  <c r="AZ318" s="1"/>
  <c r="AJ318"/>
  <c r="AS318" s="1"/>
  <c r="BN318"/>
  <c r="J318"/>
  <c r="BQ318"/>
  <c r="N317"/>
  <c r="BH318"/>
  <c r="BC318" l="1"/>
  <c r="AV318"/>
  <c r="AY318" s="1"/>
  <c r="AI318"/>
  <c r="AR318" s="1"/>
  <c r="BM318"/>
  <c r="BP318"/>
  <c r="I318"/>
  <c r="S318"/>
  <c r="AB319" s="1"/>
  <c r="M318"/>
  <c r="H529" i="7"/>
  <c r="I529"/>
  <c r="G529"/>
  <c r="K529"/>
  <c r="J529"/>
  <c r="BB318" i="13" l="1"/>
  <c r="AU318"/>
  <c r="AX318" s="1"/>
  <c r="BL318"/>
  <c r="BO318"/>
  <c r="H318"/>
  <c r="L529" i="7"/>
  <c r="G429" i="12" s="1"/>
  <c r="P318" i="13"/>
  <c r="L318"/>
  <c r="R318"/>
  <c r="AA319" s="1"/>
  <c r="H429" i="12" l="1"/>
  <c r="I429" s="1"/>
  <c r="BA318" i="13"/>
  <c r="BD318" s="1"/>
  <c r="AK319"/>
  <c r="AT319" s="1"/>
  <c r="O318"/>
  <c r="Q318"/>
  <c r="Z319" s="1"/>
  <c r="F529" i="7" s="1"/>
  <c r="BR318" i="13"/>
  <c r="BS319" s="1"/>
  <c r="K318"/>
  <c r="CA319" l="1"/>
  <c r="CB319"/>
  <c r="CC319"/>
  <c r="BX319"/>
  <c r="BY319"/>
  <c r="BZ319"/>
  <c r="BU319"/>
  <c r="BV319"/>
  <c r="BW319"/>
  <c r="J430" i="12"/>
  <c r="AW319" i="13"/>
  <c r="AZ319" s="1"/>
  <c r="AJ319"/>
  <c r="AS319" s="1"/>
  <c r="BH319"/>
  <c r="N318"/>
  <c r="BQ319"/>
  <c r="BN319"/>
  <c r="J319"/>
  <c r="BC319" l="1"/>
  <c r="AV319"/>
  <c r="AY319" s="1"/>
  <c r="AI319"/>
  <c r="AR319" s="1"/>
  <c r="M319"/>
  <c r="S319"/>
  <c r="AB320" s="1"/>
  <c r="J530" i="7"/>
  <c r="I530"/>
  <c r="G530"/>
  <c r="K530"/>
  <c r="H530"/>
  <c r="BP319" i="13"/>
  <c r="BM319"/>
  <c r="I319"/>
  <c r="BB319" l="1"/>
  <c r="AU319"/>
  <c r="AX319" s="1"/>
  <c r="L319"/>
  <c r="R319"/>
  <c r="AA320" s="1"/>
  <c r="P319"/>
  <c r="H319"/>
  <c r="BL319"/>
  <c r="BO319"/>
  <c r="L530" i="7"/>
  <c r="G430" i="12" s="1"/>
  <c r="BA319" i="13" l="1"/>
  <c r="BD319" s="1"/>
  <c r="H430" i="12"/>
  <c r="I430" s="1"/>
  <c r="AK320" i="13"/>
  <c r="AT320" s="1"/>
  <c r="K319"/>
  <c r="BR319"/>
  <c r="BS320" s="1"/>
  <c r="Q319"/>
  <c r="Z320" s="1"/>
  <c r="F530" i="7" s="1"/>
  <c r="O319" i="13"/>
  <c r="CB320" l="1"/>
  <c r="CC320"/>
  <c r="BY320"/>
  <c r="BZ320"/>
  <c r="CA320"/>
  <c r="BX320"/>
  <c r="BV320"/>
  <c r="BW320"/>
  <c r="BU320"/>
  <c r="J431" i="12"/>
  <c r="AW320" i="13"/>
  <c r="AZ320" s="1"/>
  <c r="AJ320"/>
  <c r="AS320" s="1"/>
  <c r="BH320"/>
  <c r="BQ320"/>
  <c r="J320"/>
  <c r="BN320"/>
  <c r="N319"/>
  <c r="BC320" l="1"/>
  <c r="AV320"/>
  <c r="AY320" s="1"/>
  <c r="AI320"/>
  <c r="AR320" s="1"/>
  <c r="G531" i="7"/>
  <c r="J531"/>
  <c r="H531"/>
  <c r="I531"/>
  <c r="K531"/>
  <c r="M320" i="13"/>
  <c r="S320"/>
  <c r="AB321" s="1"/>
  <c r="BM320"/>
  <c r="I320"/>
  <c r="BP320"/>
  <c r="BB320" l="1"/>
  <c r="AU320"/>
  <c r="AX320" s="1"/>
  <c r="L320"/>
  <c r="R320"/>
  <c r="AA321" s="1"/>
  <c r="BO320"/>
  <c r="H320"/>
  <c r="BL320"/>
  <c r="P320"/>
  <c r="L531" i="7"/>
  <c r="G431" i="12" s="1"/>
  <c r="BA320" i="13" l="1"/>
  <c r="BD320" s="1"/>
  <c r="H431" i="12"/>
  <c r="I431" s="1"/>
  <c r="AK321" i="13"/>
  <c r="AT321" s="1"/>
  <c r="O320"/>
  <c r="K320"/>
  <c r="Q320"/>
  <c r="Z321" s="1"/>
  <c r="F531" i="7" s="1"/>
  <c r="BR320" i="13"/>
  <c r="BS321" s="1"/>
  <c r="CC321" l="1"/>
  <c r="CA321"/>
  <c r="CB321"/>
  <c r="BZ321"/>
  <c r="BX321"/>
  <c r="BY321"/>
  <c r="BW321"/>
  <c r="BU321"/>
  <c r="BV321"/>
  <c r="J432" i="12"/>
  <c r="AW321" i="13"/>
  <c r="AZ321" s="1"/>
  <c r="AJ321"/>
  <c r="AS321" s="1"/>
  <c r="N320"/>
  <c r="BH321"/>
  <c r="J321"/>
  <c r="BQ321"/>
  <c r="BN321"/>
  <c r="BC321" l="1"/>
  <c r="AV321"/>
  <c r="AY321" s="1"/>
  <c r="AI321"/>
  <c r="AR321" s="1"/>
  <c r="M321"/>
  <c r="S321"/>
  <c r="AB322" s="1"/>
  <c r="I321"/>
  <c r="BM321"/>
  <c r="BP321"/>
  <c r="J532" i="7"/>
  <c r="K532"/>
  <c r="G532"/>
  <c r="H532"/>
  <c r="I532"/>
  <c r="BB321" i="13" l="1"/>
  <c r="AU321"/>
  <c r="AX321" s="1"/>
  <c r="R321"/>
  <c r="AA322" s="1"/>
  <c r="L321"/>
  <c r="L532" i="7"/>
  <c r="G432" i="12" s="1"/>
  <c r="P321" i="13"/>
  <c r="BL321"/>
  <c r="H321"/>
  <c r="BO321"/>
  <c r="BA321" l="1"/>
  <c r="BD321" s="1"/>
  <c r="H432" i="12"/>
  <c r="I432" s="1"/>
  <c r="AK322" i="13"/>
  <c r="AT322" s="1"/>
  <c r="Q321"/>
  <c r="Z322" s="1"/>
  <c r="F532" i="7" s="1"/>
  <c r="K321" i="13"/>
  <c r="BR321"/>
  <c r="BS322" s="1"/>
  <c r="O321"/>
  <c r="CA322" l="1"/>
  <c r="CB322"/>
  <c r="CC322"/>
  <c r="BX322"/>
  <c r="BY322"/>
  <c r="BZ322"/>
  <c r="BU322"/>
  <c r="BV322"/>
  <c r="BW322"/>
  <c r="J433" i="12"/>
  <c r="AW322" i="13"/>
  <c r="AZ322" s="1"/>
  <c r="AJ322"/>
  <c r="AS322" s="1"/>
  <c r="BH322"/>
  <c r="N321"/>
  <c r="J322"/>
  <c r="BQ322"/>
  <c r="BN322"/>
  <c r="BC322" l="1"/>
  <c r="AV322"/>
  <c r="AY322" s="1"/>
  <c r="AI322"/>
  <c r="AR322" s="1"/>
  <c r="H533" i="7"/>
  <c r="K533"/>
  <c r="G533"/>
  <c r="I533"/>
  <c r="J533"/>
  <c r="BM322" i="13"/>
  <c r="BP322"/>
  <c r="I322"/>
  <c r="M322"/>
  <c r="S322"/>
  <c r="AB323" s="1"/>
  <c r="BB322" l="1"/>
  <c r="AU322"/>
  <c r="AX322" s="1"/>
  <c r="P322"/>
  <c r="BO322"/>
  <c r="BL322"/>
  <c r="H322"/>
  <c r="L322"/>
  <c r="R322"/>
  <c r="AA323" s="1"/>
  <c r="L533" i="7"/>
  <c r="G433" i="12" s="1"/>
  <c r="H433" l="1"/>
  <c r="I433" s="1"/>
  <c r="BA322" i="13"/>
  <c r="BD322" s="1"/>
  <c r="AK323"/>
  <c r="AT323" s="1"/>
  <c r="O322"/>
  <c r="BR322"/>
  <c r="BS323" s="1"/>
  <c r="Q322"/>
  <c r="Z323" s="1"/>
  <c r="F533" i="7" s="1"/>
  <c r="K322" i="13"/>
  <c r="CA323" l="1"/>
  <c r="CB323"/>
  <c r="CC323"/>
  <c r="BX323"/>
  <c r="BY323"/>
  <c r="BZ323"/>
  <c r="BU323"/>
  <c r="BV323"/>
  <c r="BW323"/>
  <c r="J434" i="12"/>
  <c r="AW323" i="13"/>
  <c r="AZ323" s="1"/>
  <c r="AJ323"/>
  <c r="AS323" s="1"/>
  <c r="BQ323"/>
  <c r="J323"/>
  <c r="BN323"/>
  <c r="BH323"/>
  <c r="N322"/>
  <c r="BC323" l="1"/>
  <c r="AV323"/>
  <c r="AY323" s="1"/>
  <c r="AI323"/>
  <c r="AR323" s="1"/>
  <c r="G534" i="7"/>
  <c r="I534"/>
  <c r="H534"/>
  <c r="K534"/>
  <c r="J534"/>
  <c r="S323" i="13"/>
  <c r="AB324" s="1"/>
  <c r="M323"/>
  <c r="BP323"/>
  <c r="BM323"/>
  <c r="I323"/>
  <c r="BB323" l="1"/>
  <c r="AU323"/>
  <c r="AX323" s="1"/>
  <c r="R323"/>
  <c r="AA324" s="1"/>
  <c r="L323"/>
  <c r="P323"/>
  <c r="BL323"/>
  <c r="H323"/>
  <c r="BO323"/>
  <c r="L534" i="7"/>
  <c r="G434" i="12" s="1"/>
  <c r="H434" l="1"/>
  <c r="I434" s="1"/>
  <c r="BA323" i="13"/>
  <c r="BD323" s="1"/>
  <c r="AK324"/>
  <c r="AT324" s="1"/>
  <c r="O323"/>
  <c r="K323"/>
  <c r="Q323"/>
  <c r="Z324" s="1"/>
  <c r="F534" i="7" s="1"/>
  <c r="BR323" i="13"/>
  <c r="BS324" s="1"/>
  <c r="CB324" l="1"/>
  <c r="CC324"/>
  <c r="BY324"/>
  <c r="BZ324"/>
  <c r="CA324"/>
  <c r="BX324"/>
  <c r="BV324"/>
  <c r="BW324"/>
  <c r="BU324"/>
  <c r="J435" i="12"/>
  <c r="AW324" i="13"/>
  <c r="AZ324" s="1"/>
  <c r="AJ324"/>
  <c r="AS324" s="1"/>
  <c r="BH324"/>
  <c r="N323"/>
  <c r="BN324"/>
  <c r="J324"/>
  <c r="BQ324"/>
  <c r="BC324" l="1"/>
  <c r="AV324"/>
  <c r="AY324" s="1"/>
  <c r="AI324"/>
  <c r="AR324" s="1"/>
  <c r="J535" i="7"/>
  <c r="G535"/>
  <c r="H535"/>
  <c r="I535"/>
  <c r="K535"/>
  <c r="BM324" i="13"/>
  <c r="BP324"/>
  <c r="I324"/>
  <c r="M324"/>
  <c r="S324"/>
  <c r="AB325" s="1"/>
  <c r="BB324" l="1"/>
  <c r="AU324"/>
  <c r="AX324" s="1"/>
  <c r="P324"/>
  <c r="L535" i="7"/>
  <c r="G435" i="12" s="1"/>
  <c r="BO324" i="13"/>
  <c r="H324"/>
  <c r="BL324"/>
  <c r="R324"/>
  <c r="AA325" s="1"/>
  <c r="L324"/>
  <c r="H435" i="12" l="1"/>
  <c r="I435" s="1"/>
  <c r="BA324" i="13"/>
  <c r="BD324" s="1"/>
  <c r="AK325"/>
  <c r="AT325" s="1"/>
  <c r="O324"/>
  <c r="K324"/>
  <c r="BR324"/>
  <c r="BS325" s="1"/>
  <c r="Q324"/>
  <c r="Z325" s="1"/>
  <c r="F535" i="7" s="1"/>
  <c r="CC325" i="13" l="1"/>
  <c r="CA325"/>
  <c r="BZ325"/>
  <c r="BX325"/>
  <c r="BY325"/>
  <c r="CB325"/>
  <c r="BW325"/>
  <c r="BU325"/>
  <c r="BV325"/>
  <c r="J436" i="12"/>
  <c r="AW325" i="13"/>
  <c r="AZ325" s="1"/>
  <c r="AJ325"/>
  <c r="AS325" s="1"/>
  <c r="N324"/>
  <c r="J325"/>
  <c r="BN325"/>
  <c r="BQ325"/>
  <c r="BH325"/>
  <c r="BC325" l="1"/>
  <c r="AV325"/>
  <c r="AY325" s="1"/>
  <c r="AI325"/>
  <c r="AR325" s="1"/>
  <c r="J536" i="7"/>
  <c r="I536"/>
  <c r="G536"/>
  <c r="K536"/>
  <c r="H536"/>
  <c r="BP325" i="13"/>
  <c r="BM325"/>
  <c r="I325"/>
  <c r="S325"/>
  <c r="AB326" s="1"/>
  <c r="M325"/>
  <c r="BB325" l="1"/>
  <c r="AU325"/>
  <c r="AX325" s="1"/>
  <c r="BO325"/>
  <c r="BL325"/>
  <c r="H325"/>
  <c r="L325"/>
  <c r="R325"/>
  <c r="AA326" s="1"/>
  <c r="L536" i="7"/>
  <c r="G436" i="12" s="1"/>
  <c r="P325" i="13"/>
  <c r="BA325" l="1"/>
  <c r="BD325" s="1"/>
  <c r="H436" i="12"/>
  <c r="I436" s="1"/>
  <c r="AK326" i="13"/>
  <c r="AT326" s="1"/>
  <c r="O325"/>
  <c r="Q325"/>
  <c r="Z326" s="1"/>
  <c r="F536" i="7" s="1"/>
  <c r="K325" i="13"/>
  <c r="BR325"/>
  <c r="BS326" s="1"/>
  <c r="CA326" l="1"/>
  <c r="CB326"/>
  <c r="CC326"/>
  <c r="BX326"/>
  <c r="BY326"/>
  <c r="BZ326"/>
  <c r="BU326"/>
  <c r="BV326"/>
  <c r="BW326"/>
  <c r="J437" i="12"/>
  <c r="AW326" i="13"/>
  <c r="AZ326" s="1"/>
  <c r="AJ326"/>
  <c r="AS326" s="1"/>
  <c r="BH326"/>
  <c r="N325"/>
  <c r="BQ326"/>
  <c r="J326"/>
  <c r="BN326"/>
  <c r="BC326" l="1"/>
  <c r="AV326"/>
  <c r="AY326" s="1"/>
  <c r="AI326"/>
  <c r="AR326" s="1"/>
  <c r="M326"/>
  <c r="S326"/>
  <c r="AB327" s="1"/>
  <c r="G537" i="7"/>
  <c r="J537"/>
  <c r="H537"/>
  <c r="K537"/>
  <c r="I537"/>
  <c r="I326" i="13"/>
  <c r="BP326"/>
  <c r="BM326"/>
  <c r="BB326" l="1"/>
  <c r="AU326"/>
  <c r="AX326" s="1"/>
  <c r="P326"/>
  <c r="BL326"/>
  <c r="H326"/>
  <c r="BO326"/>
  <c r="L326"/>
  <c r="R326"/>
  <c r="AA327" s="1"/>
  <c r="L537" i="7"/>
  <c r="G437" i="12" s="1"/>
  <c r="BA326" i="13" l="1"/>
  <c r="BD326" s="1"/>
  <c r="H437" i="12"/>
  <c r="I437" s="1"/>
  <c r="AK327" i="13"/>
  <c r="AT327" s="1"/>
  <c r="O326"/>
  <c r="K326"/>
  <c r="Q326"/>
  <c r="Z327" s="1"/>
  <c r="F537" i="7" s="1"/>
  <c r="BR326" i="13"/>
  <c r="BS327" s="1"/>
  <c r="CA327" l="1"/>
  <c r="CB327"/>
  <c r="CC327"/>
  <c r="BX327"/>
  <c r="BY327"/>
  <c r="BZ327"/>
  <c r="BU327"/>
  <c r="BV327"/>
  <c r="BW327"/>
  <c r="J438" i="12"/>
  <c r="AW327" i="13"/>
  <c r="AZ327" s="1"/>
  <c r="AJ327"/>
  <c r="AS327" s="1"/>
  <c r="BH327"/>
  <c r="BQ327"/>
  <c r="J327"/>
  <c r="BN327"/>
  <c r="N326"/>
  <c r="BC327" l="1"/>
  <c r="AV327"/>
  <c r="AY327" s="1"/>
  <c r="AI327"/>
  <c r="AR327" s="1"/>
  <c r="M327"/>
  <c r="S327"/>
  <c r="AB328" s="1"/>
  <c r="BM327"/>
  <c r="I327"/>
  <c r="BP327"/>
  <c r="I538" i="7"/>
  <c r="G538"/>
  <c r="J538"/>
  <c r="H538"/>
  <c r="K538"/>
  <c r="BB327" i="13" l="1"/>
  <c r="AU327"/>
  <c r="AX327" s="1"/>
  <c r="P327"/>
  <c r="R327"/>
  <c r="AA328" s="1"/>
  <c r="L327"/>
  <c r="BL327"/>
  <c r="BO327"/>
  <c r="H327"/>
  <c r="L538" i="7"/>
  <c r="G438" i="12" s="1"/>
  <c r="H438" l="1"/>
  <c r="I438" s="1"/>
  <c r="BA327" i="13"/>
  <c r="BD327" s="1"/>
  <c r="AK328"/>
  <c r="AT328" s="1"/>
  <c r="O327"/>
  <c r="Q327"/>
  <c r="Z328" s="1"/>
  <c r="F538" i="7" s="1"/>
  <c r="BR327" i="13"/>
  <c r="BS328" s="1"/>
  <c r="K327"/>
  <c r="CB328" l="1"/>
  <c r="CC328"/>
  <c r="BY328"/>
  <c r="CA328"/>
  <c r="BZ328"/>
  <c r="BX328"/>
  <c r="BV328"/>
  <c r="BW328"/>
  <c r="BU328"/>
  <c r="J439" i="12"/>
  <c r="AW328" i="13"/>
  <c r="AZ328" s="1"/>
  <c r="AJ328"/>
  <c r="AS328" s="1"/>
  <c r="BH328"/>
  <c r="N327"/>
  <c r="BQ328"/>
  <c r="BN328"/>
  <c r="J328"/>
  <c r="BC328" l="1"/>
  <c r="AV328"/>
  <c r="AY328" s="1"/>
  <c r="AI328"/>
  <c r="AR328" s="1"/>
  <c r="K539" i="7"/>
  <c r="I539"/>
  <c r="J539"/>
  <c r="H539"/>
  <c r="G539"/>
  <c r="S328" i="13"/>
  <c r="AB329" s="1"/>
  <c r="M328"/>
  <c r="BM328"/>
  <c r="I328"/>
  <c r="BP328"/>
  <c r="BB328" l="1"/>
  <c r="AU328"/>
  <c r="AX328" s="1"/>
  <c r="L539" i="7"/>
  <c r="G439" i="12" s="1"/>
  <c r="P328" i="13"/>
  <c r="BL328"/>
  <c r="H328"/>
  <c r="BO328"/>
  <c r="L328"/>
  <c r="R328"/>
  <c r="AA329" s="1"/>
  <c r="BA328" l="1"/>
  <c r="BD328" s="1"/>
  <c r="H439" i="12"/>
  <c r="I439" s="1"/>
  <c r="AK329" i="13"/>
  <c r="AT329" s="1"/>
  <c r="O328"/>
  <c r="BR328"/>
  <c r="BS329" s="1"/>
  <c r="K328"/>
  <c r="Q328"/>
  <c r="Z329" s="1"/>
  <c r="F539" i="7" s="1"/>
  <c r="CC329" i="13" l="1"/>
  <c r="CA329"/>
  <c r="BZ329"/>
  <c r="CB329"/>
  <c r="BX329"/>
  <c r="BY329"/>
  <c r="BW329"/>
  <c r="BU329"/>
  <c r="BV329"/>
  <c r="J440" i="12"/>
  <c r="AW329" i="13"/>
  <c r="AZ329" s="1"/>
  <c r="AJ329"/>
  <c r="AS329" s="1"/>
  <c r="BH329"/>
  <c r="J329"/>
  <c r="BN329"/>
  <c r="BQ329"/>
  <c r="N328"/>
  <c r="BC329" l="1"/>
  <c r="AV329"/>
  <c r="AY329" s="1"/>
  <c r="AI329"/>
  <c r="AR329" s="1"/>
  <c r="I329"/>
  <c r="BM329"/>
  <c r="BP329"/>
  <c r="K540" i="7"/>
  <c r="H540"/>
  <c r="I540"/>
  <c r="J540"/>
  <c r="G540"/>
  <c r="M329" i="13"/>
  <c r="S329"/>
  <c r="AB330" s="1"/>
  <c r="BB329" l="1"/>
  <c r="AU329"/>
  <c r="AX329" s="1"/>
  <c r="H329"/>
  <c r="BL329"/>
  <c r="BO329"/>
  <c r="L329"/>
  <c r="R329"/>
  <c r="AA330" s="1"/>
  <c r="L540" i="7"/>
  <c r="G440" i="12" s="1"/>
  <c r="P329" i="13"/>
  <c r="BA329" l="1"/>
  <c r="BD329" s="1"/>
  <c r="H440" i="12"/>
  <c r="I440" s="1"/>
  <c r="AK330" i="13"/>
  <c r="AT330" s="1"/>
  <c r="K329"/>
  <c r="BR329"/>
  <c r="BS330" s="1"/>
  <c r="Q329"/>
  <c r="Z330" s="1"/>
  <c r="F540" i="7" s="1"/>
  <c r="O329" i="13"/>
  <c r="CA330" l="1"/>
  <c r="CB330"/>
  <c r="BX330"/>
  <c r="BY330"/>
  <c r="CC330"/>
  <c r="BZ330"/>
  <c r="BU330"/>
  <c r="BV330"/>
  <c r="BW330"/>
  <c r="J441" i="12"/>
  <c r="AW330" i="13"/>
  <c r="AZ330" s="1"/>
  <c r="AJ330"/>
  <c r="AS330" s="1"/>
  <c r="BH330"/>
  <c r="J330"/>
  <c r="BQ330"/>
  <c r="BN330"/>
  <c r="N329"/>
  <c r="BC330" l="1"/>
  <c r="AV330"/>
  <c r="AY330" s="1"/>
  <c r="AI330"/>
  <c r="AR330" s="1"/>
  <c r="K541" i="7"/>
  <c r="I541"/>
  <c r="G541"/>
  <c r="H541"/>
  <c r="J541"/>
  <c r="I330" i="13"/>
  <c r="BM330"/>
  <c r="BP330"/>
  <c r="S330"/>
  <c r="AB331" s="1"/>
  <c r="M330"/>
  <c r="BB330" l="1"/>
  <c r="AU330"/>
  <c r="AX330" s="1"/>
  <c r="R330"/>
  <c r="AA331" s="1"/>
  <c r="L330"/>
  <c r="L541" i="7"/>
  <c r="G441" i="12" s="1"/>
  <c r="P330" i="13"/>
  <c r="BL330"/>
  <c r="BO330"/>
  <c r="H330"/>
  <c r="H441" i="12" l="1"/>
  <c r="I441" s="1"/>
  <c r="BA330" i="13"/>
  <c r="BD330" s="1"/>
  <c r="AK331"/>
  <c r="AT331" s="1"/>
  <c r="BR330"/>
  <c r="BS331" s="1"/>
  <c r="Q330"/>
  <c r="Z331" s="1"/>
  <c r="F541" i="7" s="1"/>
  <c r="K330" i="13"/>
  <c r="O330"/>
  <c r="CA331" l="1"/>
  <c r="CB331"/>
  <c r="CC331"/>
  <c r="BX331"/>
  <c r="BY331"/>
  <c r="BZ331"/>
  <c r="BU331"/>
  <c r="BV331"/>
  <c r="BW331"/>
  <c r="J442" i="12"/>
  <c r="AW331" i="13"/>
  <c r="AZ331" s="1"/>
  <c r="AJ331"/>
  <c r="AS331" s="1"/>
  <c r="BH331"/>
  <c r="BQ331"/>
  <c r="J331"/>
  <c r="BN331"/>
  <c r="N330"/>
  <c r="BC331" l="1"/>
  <c r="AV331"/>
  <c r="AY331" s="1"/>
  <c r="AI331"/>
  <c r="AR331" s="1"/>
  <c r="G542" i="7"/>
  <c r="I542"/>
  <c r="K542"/>
  <c r="J542"/>
  <c r="H542"/>
  <c r="BP331" i="13"/>
  <c r="BM331"/>
  <c r="I331"/>
  <c r="S331"/>
  <c r="AB332" s="1"/>
  <c r="M331"/>
  <c r="BB331" l="1"/>
  <c r="AU331"/>
  <c r="AX331" s="1"/>
  <c r="P331"/>
  <c r="BL331"/>
  <c r="H331"/>
  <c r="BO331"/>
  <c r="L542" i="7"/>
  <c r="G442" i="12" s="1"/>
  <c r="R331" i="13"/>
  <c r="AA332" s="1"/>
  <c r="L331"/>
  <c r="BA331" l="1"/>
  <c r="BD331" s="1"/>
  <c r="H442" i="12"/>
  <c r="I442" s="1"/>
  <c r="AK332" i="13"/>
  <c r="AT332" s="1"/>
  <c r="O331"/>
  <c r="BR331"/>
  <c r="BS332" s="1"/>
  <c r="K331"/>
  <c r="Q331"/>
  <c r="Z332" s="1"/>
  <c r="F542" i="7" s="1"/>
  <c r="CB332" i="13" l="1"/>
  <c r="CC332"/>
  <c r="CA332"/>
  <c r="BY332"/>
  <c r="BZ332"/>
  <c r="BX332"/>
  <c r="BV332"/>
  <c r="BW332"/>
  <c r="BU332"/>
  <c r="J443" i="12"/>
  <c r="AW332" i="13"/>
  <c r="AZ332" s="1"/>
  <c r="AJ332"/>
  <c r="AS332" s="1"/>
  <c r="BH332"/>
  <c r="N331"/>
  <c r="BQ332"/>
  <c r="BN332"/>
  <c r="J332"/>
  <c r="BC332" l="1"/>
  <c r="AV332"/>
  <c r="AY332" s="1"/>
  <c r="AI332"/>
  <c r="AR332" s="1"/>
  <c r="S332"/>
  <c r="AB333" s="1"/>
  <c r="M332"/>
  <c r="I543" i="7"/>
  <c r="G543"/>
  <c r="H543"/>
  <c r="J543"/>
  <c r="K543"/>
  <c r="I332" i="13"/>
  <c r="BM332"/>
  <c r="BP332"/>
  <c r="BB332" l="1"/>
  <c r="AU332"/>
  <c r="AX332" s="1"/>
  <c r="L543" i="7"/>
  <c r="G443" i="12" s="1"/>
  <c r="R332" i="13"/>
  <c r="AA333" s="1"/>
  <c r="L332"/>
  <c r="P332"/>
  <c r="BL332"/>
  <c r="BO332"/>
  <c r="H332"/>
  <c r="H443" i="12" l="1"/>
  <c r="I443" s="1"/>
  <c r="BA332" i="13"/>
  <c r="BD332" s="1"/>
  <c r="AK333"/>
  <c r="AT333" s="1"/>
  <c r="BR332"/>
  <c r="BS333" s="1"/>
  <c r="K332"/>
  <c r="Q332"/>
  <c r="Z333" s="1"/>
  <c r="F543" i="7" s="1"/>
  <c r="O332" i="13"/>
  <c r="CC333" l="1"/>
  <c r="CA333"/>
  <c r="BZ333"/>
  <c r="CB333"/>
  <c r="BX333"/>
  <c r="BY333"/>
  <c r="BW333"/>
  <c r="BU333"/>
  <c r="BV333"/>
  <c r="J444" i="12"/>
  <c r="AW333" i="13"/>
  <c r="AZ333" s="1"/>
  <c r="AJ333"/>
  <c r="AS333" s="1"/>
  <c r="N332"/>
  <c r="BQ333"/>
  <c r="J333"/>
  <c r="BN333"/>
  <c r="BH333"/>
  <c r="BC333" l="1"/>
  <c r="AV333"/>
  <c r="AY333" s="1"/>
  <c r="AI333"/>
  <c r="AR333" s="1"/>
  <c r="BM333"/>
  <c r="BP333"/>
  <c r="I333"/>
  <c r="J544" i="7"/>
  <c r="G544"/>
  <c r="I544"/>
  <c r="K544"/>
  <c r="H544"/>
  <c r="M333" i="13"/>
  <c r="S333"/>
  <c r="AB334" s="1"/>
  <c r="BB333" l="1"/>
  <c r="AU333"/>
  <c r="AX333" s="1"/>
  <c r="H333"/>
  <c r="BL333"/>
  <c r="BO333"/>
  <c r="L544" i="7"/>
  <c r="G444" i="12" s="1"/>
  <c r="P333" i="13"/>
  <c r="R333"/>
  <c r="AA334" s="1"/>
  <c r="L333"/>
  <c r="H444" i="12" l="1"/>
  <c r="I444" s="1"/>
  <c r="BA333" i="13"/>
  <c r="BD333" s="1"/>
  <c r="AK334"/>
  <c r="AT334" s="1"/>
  <c r="O333"/>
  <c r="BR333"/>
  <c r="BS334" s="1"/>
  <c r="K333"/>
  <c r="Q333"/>
  <c r="Z334" s="1"/>
  <c r="F544" i="7" s="1"/>
  <c r="CA334" i="13" l="1"/>
  <c r="CB334"/>
  <c r="BX334"/>
  <c r="CC334"/>
  <c r="BY334"/>
  <c r="BZ334"/>
  <c r="BU334"/>
  <c r="BV334"/>
  <c r="BW334"/>
  <c r="J445" i="12"/>
  <c r="AW334" i="13"/>
  <c r="AZ334" s="1"/>
  <c r="AJ334"/>
  <c r="AS334" s="1"/>
  <c r="BQ334"/>
  <c r="BN334"/>
  <c r="J334"/>
  <c r="BH334"/>
  <c r="N333"/>
  <c r="BC334" l="1"/>
  <c r="AV334"/>
  <c r="AY334" s="1"/>
  <c r="AI334"/>
  <c r="AR334" s="1"/>
  <c r="J545" i="7"/>
  <c r="H545"/>
  <c r="G545"/>
  <c r="I545"/>
  <c r="K545"/>
  <c r="I334" i="13"/>
  <c r="BM334"/>
  <c r="BP334"/>
  <c r="S334"/>
  <c r="AB335" s="1"/>
  <c r="M334"/>
  <c r="BB334" l="1"/>
  <c r="AU334"/>
  <c r="AX334" s="1"/>
  <c r="P334"/>
  <c r="L545" i="7"/>
  <c r="G445" i="12" s="1"/>
  <c r="BO334" i="13"/>
  <c r="BL334"/>
  <c r="H334"/>
  <c r="L334"/>
  <c r="R334"/>
  <c r="AA335" s="1"/>
  <c r="BA334" l="1"/>
  <c r="BD334" s="1"/>
  <c r="H445" i="12"/>
  <c r="I445" s="1"/>
  <c r="AK335" i="13"/>
  <c r="AT335" s="1"/>
  <c r="BR334"/>
  <c r="BS335" s="1"/>
  <c r="Q334"/>
  <c r="Z335" s="1"/>
  <c r="F545" i="7" s="1"/>
  <c r="K334" i="13"/>
  <c r="O334"/>
  <c r="CA335" l="1"/>
  <c r="CB335"/>
  <c r="CC335"/>
  <c r="BX335"/>
  <c r="BY335"/>
  <c r="BZ335"/>
  <c r="BU335"/>
  <c r="BV335"/>
  <c r="BW335"/>
  <c r="J446" i="12"/>
  <c r="AW335" i="13"/>
  <c r="AZ335" s="1"/>
  <c r="AJ335"/>
  <c r="AS335" s="1"/>
  <c r="BN335"/>
  <c r="J335"/>
  <c r="BQ335"/>
  <c r="BH335"/>
  <c r="N334"/>
  <c r="BC335" l="1"/>
  <c r="AV335"/>
  <c r="AY335" s="1"/>
  <c r="AI335"/>
  <c r="AR335" s="1"/>
  <c r="H546" i="7"/>
  <c r="I546"/>
  <c r="J546"/>
  <c r="G546"/>
  <c r="K546"/>
  <c r="M335" i="13"/>
  <c r="S335"/>
  <c r="AB336" s="1"/>
  <c r="BP335"/>
  <c r="BM335"/>
  <c r="I335"/>
  <c r="BB335" l="1"/>
  <c r="AU335"/>
  <c r="AX335" s="1"/>
  <c r="H335"/>
  <c r="BO335"/>
  <c r="BL335"/>
  <c r="P335"/>
  <c r="R335"/>
  <c r="AA336" s="1"/>
  <c r="L335"/>
  <c r="L546" i="7"/>
  <c r="G446" i="12" s="1"/>
  <c r="H446" l="1"/>
  <c r="I446" s="1"/>
  <c r="BA335" i="13"/>
  <c r="BD335" s="1"/>
  <c r="AK336"/>
  <c r="AT336" s="1"/>
  <c r="O335"/>
  <c r="K335"/>
  <c r="BR335"/>
  <c r="BS336" s="1"/>
  <c r="Q335"/>
  <c r="Z336" s="1"/>
  <c r="F546" i="7" s="1"/>
  <c r="CB336" i="13" l="1"/>
  <c r="CC336"/>
  <c r="BY336"/>
  <c r="BZ336"/>
  <c r="BX336"/>
  <c r="CA336"/>
  <c r="BV336"/>
  <c r="BW336"/>
  <c r="BU336"/>
  <c r="J447" i="12"/>
  <c r="AW336" i="13"/>
  <c r="AZ336" s="1"/>
  <c r="AJ336"/>
  <c r="AS336" s="1"/>
  <c r="BH336"/>
  <c r="N335"/>
  <c r="BQ336"/>
  <c r="J336"/>
  <c r="BN336"/>
  <c r="BC336" l="1"/>
  <c r="AV336"/>
  <c r="AY336" s="1"/>
  <c r="AI336"/>
  <c r="AR336" s="1"/>
  <c r="M336"/>
  <c r="S336"/>
  <c r="AB337" s="1"/>
  <c r="BP336"/>
  <c r="BM336"/>
  <c r="I336"/>
  <c r="H547" i="7"/>
  <c r="G547"/>
  <c r="K547"/>
  <c r="J547"/>
  <c r="I547"/>
  <c r="BB336" i="13" l="1"/>
  <c r="AU336"/>
  <c r="AX336" s="1"/>
  <c r="BL336"/>
  <c r="H336"/>
  <c r="BO336"/>
  <c r="P336"/>
  <c r="R336"/>
  <c r="AA337" s="1"/>
  <c r="L336"/>
  <c r="L547" i="7"/>
  <c r="G447" i="12" s="1"/>
  <c r="H447" l="1"/>
  <c r="I447" s="1"/>
  <c r="BA336" i="13"/>
  <c r="BD336" s="1"/>
  <c r="AK337"/>
  <c r="AT337" s="1"/>
  <c r="O336"/>
  <c r="K336"/>
  <c r="BR336"/>
  <c r="BS337" s="1"/>
  <c r="Q336"/>
  <c r="Z337" s="1"/>
  <c r="F547" i="7" s="1"/>
  <c r="CC337" i="13" l="1"/>
  <c r="CA337"/>
  <c r="CB337"/>
  <c r="BZ337"/>
  <c r="BX337"/>
  <c r="BY337"/>
  <c r="BW337"/>
  <c r="BU337"/>
  <c r="BV337"/>
  <c r="J448" i="12"/>
  <c r="AW337" i="13"/>
  <c r="AZ337" s="1"/>
  <c r="AJ337"/>
  <c r="AS337" s="1"/>
  <c r="BH337"/>
  <c r="J337"/>
  <c r="BQ337"/>
  <c r="BN337"/>
  <c r="N336"/>
  <c r="BC337" l="1"/>
  <c r="AV337"/>
  <c r="AY337" s="1"/>
  <c r="AI337"/>
  <c r="AR337" s="1"/>
  <c r="M337"/>
  <c r="S337"/>
  <c r="AB338" s="1"/>
  <c r="K548" i="7"/>
  <c r="J548"/>
  <c r="G548"/>
  <c r="H548"/>
  <c r="I548"/>
  <c r="BM337" i="13"/>
  <c r="I337"/>
  <c r="BP337"/>
  <c r="BB337" l="1"/>
  <c r="AU337"/>
  <c r="AX337" s="1"/>
  <c r="BL337"/>
  <c r="BO337"/>
  <c r="H337"/>
  <c r="L337"/>
  <c r="R337"/>
  <c r="AA338" s="1"/>
  <c r="P337"/>
  <c r="L548" i="7"/>
  <c r="G448" i="12" s="1"/>
  <c r="H448" l="1"/>
  <c r="I448" s="1"/>
  <c r="BA337" i="13"/>
  <c r="BD337" s="1"/>
  <c r="AK338"/>
  <c r="AT338" s="1"/>
  <c r="O337"/>
  <c r="K337"/>
  <c r="BR337"/>
  <c r="BS338" s="1"/>
  <c r="Q337"/>
  <c r="Z338" s="1"/>
  <c r="F548" i="7" s="1"/>
  <c r="CA338" i="13" l="1"/>
  <c r="CB338"/>
  <c r="CC338"/>
  <c r="BX338"/>
  <c r="BY338"/>
  <c r="BZ338"/>
  <c r="BU338"/>
  <c r="BV338"/>
  <c r="BW338"/>
  <c r="J449" i="12"/>
  <c r="AW338" i="13"/>
  <c r="AZ338" s="1"/>
  <c r="AJ338"/>
  <c r="AS338" s="1"/>
  <c r="N337"/>
  <c r="BN338"/>
  <c r="J338"/>
  <c r="BQ338"/>
  <c r="BH338"/>
  <c r="BC338" l="1"/>
  <c r="AV338"/>
  <c r="AY338" s="1"/>
  <c r="AI338"/>
  <c r="AR338" s="1"/>
  <c r="BP338"/>
  <c r="BM338"/>
  <c r="I338"/>
  <c r="M338"/>
  <c r="S338"/>
  <c r="AB339" s="1"/>
  <c r="K549" i="7"/>
  <c r="I549"/>
  <c r="J549"/>
  <c r="G549"/>
  <c r="H549"/>
  <c r="BB338" i="13" l="1"/>
  <c r="AU338"/>
  <c r="AX338" s="1"/>
  <c r="H338"/>
  <c r="BL338"/>
  <c r="BO338"/>
  <c r="L549" i="7"/>
  <c r="G449" i="12" s="1"/>
  <c r="L338" i="13"/>
  <c r="R338"/>
  <c r="AA339" s="1"/>
  <c r="P338"/>
  <c r="H449" i="12" l="1"/>
  <c r="I449" s="1"/>
  <c r="BA338" i="13"/>
  <c r="BD338" s="1"/>
  <c r="AK339"/>
  <c r="AT339" s="1"/>
  <c r="O338"/>
  <c r="BR338"/>
  <c r="BS339" s="1"/>
  <c r="K338"/>
  <c r="Q338"/>
  <c r="Z339" s="1"/>
  <c r="F549" i="7" s="1"/>
  <c r="CA339" i="13" l="1"/>
  <c r="CB339"/>
  <c r="CC339"/>
  <c r="BX339"/>
  <c r="BY339"/>
  <c r="BZ339"/>
  <c r="BU339"/>
  <c r="BV339"/>
  <c r="BW339"/>
  <c r="J450" i="12"/>
  <c r="AW339" i="13"/>
  <c r="AZ339" s="1"/>
  <c r="AJ339"/>
  <c r="AS339" s="1"/>
  <c r="J339"/>
  <c r="BN339"/>
  <c r="BQ339"/>
  <c r="N338"/>
  <c r="BH339"/>
  <c r="BC339" l="1"/>
  <c r="AV339"/>
  <c r="AY339" s="1"/>
  <c r="AI339"/>
  <c r="AR339" s="1"/>
  <c r="I339"/>
  <c r="BP339"/>
  <c r="BM339"/>
  <c r="M339"/>
  <c r="S339"/>
  <c r="AB340" s="1"/>
  <c r="K550" i="7"/>
  <c r="I550"/>
  <c r="J550"/>
  <c r="G550"/>
  <c r="H550"/>
  <c r="BB339" i="13" l="1"/>
  <c r="AU339"/>
  <c r="AX339" s="1"/>
  <c r="H339"/>
  <c r="BO339"/>
  <c r="BL339"/>
  <c r="L550" i="7"/>
  <c r="G450" i="12" s="1"/>
  <c r="R339" i="13"/>
  <c r="AA340" s="1"/>
  <c r="L339"/>
  <c r="P339"/>
  <c r="H450" i="12" l="1"/>
  <c r="I450" s="1"/>
  <c r="BA339" i="13"/>
  <c r="BD339" s="1"/>
  <c r="AK340"/>
  <c r="AT340" s="1"/>
  <c r="K339"/>
  <c r="Q339"/>
  <c r="Z340" s="1"/>
  <c r="F550" i="7" s="1"/>
  <c r="BR339" i="13"/>
  <c r="BS340" s="1"/>
  <c r="O339"/>
  <c r="CB340" l="1"/>
  <c r="CC340"/>
  <c r="BY340"/>
  <c r="BZ340"/>
  <c r="CA340"/>
  <c r="BX340"/>
  <c r="BV340"/>
  <c r="BW340"/>
  <c r="BU340"/>
  <c r="J451" i="12"/>
  <c r="AW340" i="13"/>
  <c r="AZ340" s="1"/>
  <c r="AJ340"/>
  <c r="AS340" s="1"/>
  <c r="BQ340"/>
  <c r="BN340"/>
  <c r="J340"/>
  <c r="BH340"/>
  <c r="N339"/>
  <c r="BC340" l="1"/>
  <c r="AV340"/>
  <c r="AY340" s="1"/>
  <c r="AI340"/>
  <c r="AR340" s="1"/>
  <c r="H551" i="7"/>
  <c r="G551"/>
  <c r="J551"/>
  <c r="K551"/>
  <c r="I551"/>
  <c r="BP340" i="13"/>
  <c r="BM340"/>
  <c r="I340"/>
  <c r="M340"/>
  <c r="S340"/>
  <c r="AB341" s="1"/>
  <c r="BB340" l="1"/>
  <c r="AU340"/>
  <c r="AX340" s="1"/>
  <c r="R340"/>
  <c r="AA341" s="1"/>
  <c r="L340"/>
  <c r="H340"/>
  <c r="BO340"/>
  <c r="BL340"/>
  <c r="L551" i="7"/>
  <c r="G451" i="12" s="1"/>
  <c r="P340" i="13"/>
  <c r="BA340" l="1"/>
  <c r="BD340" s="1"/>
  <c r="H451" i="12"/>
  <c r="I451" s="1"/>
  <c r="AK341" i="13"/>
  <c r="AT341" s="1"/>
  <c r="BR340"/>
  <c r="BS341" s="1"/>
  <c r="Q340"/>
  <c r="Z341" s="1"/>
  <c r="F551" i="7" s="1"/>
  <c r="K340" i="13"/>
  <c r="O340"/>
  <c r="CC341" l="1"/>
  <c r="CA341"/>
  <c r="BZ341"/>
  <c r="BX341"/>
  <c r="CB341"/>
  <c r="BY341"/>
  <c r="BW341"/>
  <c r="BU341"/>
  <c r="BV341"/>
  <c r="J452" i="12"/>
  <c r="AW341" i="13"/>
  <c r="AZ341" s="1"/>
  <c r="AJ341"/>
  <c r="AS341" s="1"/>
  <c r="BH341"/>
  <c r="N340"/>
  <c r="BN341"/>
  <c r="BQ341"/>
  <c r="J341"/>
  <c r="BC341" l="1"/>
  <c r="AV341"/>
  <c r="AY341" s="1"/>
  <c r="AI341"/>
  <c r="AR341" s="1"/>
  <c r="I341"/>
  <c r="BM341"/>
  <c r="BP341"/>
  <c r="I552" i="7"/>
  <c r="G552"/>
  <c r="H552"/>
  <c r="J552"/>
  <c r="K552"/>
  <c r="M341" i="13"/>
  <c r="S341"/>
  <c r="AB342" s="1"/>
  <c r="BB341" l="1"/>
  <c r="AU341"/>
  <c r="AX341" s="1"/>
  <c r="BO341"/>
  <c r="H341"/>
  <c r="BL341"/>
  <c r="P341"/>
  <c r="L552" i="7"/>
  <c r="G452" i="12" s="1"/>
  <c r="R341" i="13"/>
  <c r="AA342" s="1"/>
  <c r="L341"/>
  <c r="H452" i="12" l="1"/>
  <c r="I452" s="1"/>
  <c r="BA341" i="13"/>
  <c r="BD341" s="1"/>
  <c r="AK342"/>
  <c r="AT342" s="1"/>
  <c r="O341"/>
  <c r="BR341"/>
  <c r="BS342" s="1"/>
  <c r="K341"/>
  <c r="Q341"/>
  <c r="Z342" s="1"/>
  <c r="F552" i="7" s="1"/>
  <c r="CA342" i="13" l="1"/>
  <c r="CB342"/>
  <c r="CC342"/>
  <c r="BX342"/>
  <c r="BY342"/>
  <c r="BZ342"/>
  <c r="BU342"/>
  <c r="BV342"/>
  <c r="BW342"/>
  <c r="J453" i="12"/>
  <c r="AW342" i="13"/>
  <c r="AZ342" s="1"/>
  <c r="AJ342"/>
  <c r="AS342" s="1"/>
  <c r="N341"/>
  <c r="BH342"/>
  <c r="J342"/>
  <c r="BQ342"/>
  <c r="BN342"/>
  <c r="BC342" l="1"/>
  <c r="AV342"/>
  <c r="AY342" s="1"/>
  <c r="AI342"/>
  <c r="AR342" s="1"/>
  <c r="BM342"/>
  <c r="BP342"/>
  <c r="I342"/>
  <c r="S342"/>
  <c r="AB343" s="1"/>
  <c r="M342"/>
  <c r="K553" i="7"/>
  <c r="G553"/>
  <c r="I553"/>
  <c r="H553"/>
  <c r="J553"/>
  <c r="BB342" i="13" l="1"/>
  <c r="AU342"/>
  <c r="AX342" s="1"/>
  <c r="H342"/>
  <c r="BO342"/>
  <c r="BL342"/>
  <c r="P342"/>
  <c r="L553" i="7"/>
  <c r="G453" i="12" s="1"/>
  <c r="L342" i="13"/>
  <c r="R342"/>
  <c r="AA343" s="1"/>
  <c r="H453" i="12" l="1"/>
  <c r="I453" s="1"/>
  <c r="BA342" i="13"/>
  <c r="BD342" s="1"/>
  <c r="AK343"/>
  <c r="AT343" s="1"/>
  <c r="K342"/>
  <c r="Q342"/>
  <c r="Z343" s="1"/>
  <c r="F553" i="7" s="1"/>
  <c r="BR342" i="13"/>
  <c r="BS343" s="1"/>
  <c r="O342"/>
  <c r="CA343" l="1"/>
  <c r="CB343"/>
  <c r="CC343"/>
  <c r="BX343"/>
  <c r="BY343"/>
  <c r="BZ343"/>
  <c r="BU343"/>
  <c r="BV343"/>
  <c r="BW343"/>
  <c r="J454" i="12"/>
  <c r="AW343" i="13"/>
  <c r="AZ343" s="1"/>
  <c r="AJ343"/>
  <c r="AS343" s="1"/>
  <c r="N342"/>
  <c r="BH343"/>
  <c r="BQ343"/>
  <c r="BN343"/>
  <c r="J343"/>
  <c r="BC343" l="1"/>
  <c r="AV343"/>
  <c r="AY343" s="1"/>
  <c r="AI343"/>
  <c r="AR343" s="1"/>
  <c r="M343"/>
  <c r="S343"/>
  <c r="AB344" s="1"/>
  <c r="K554" i="7"/>
  <c r="I554"/>
  <c r="H554"/>
  <c r="G554"/>
  <c r="J554"/>
  <c r="BM343" i="13"/>
  <c r="BP343"/>
  <c r="I343"/>
  <c r="BB343" l="1"/>
  <c r="H343"/>
  <c r="L343"/>
  <c r="R343"/>
  <c r="AA344" s="1"/>
  <c r="P343"/>
  <c r="L554" i="7"/>
  <c r="G454" i="12" s="1"/>
  <c r="H454" l="1"/>
  <c r="I454" s="1"/>
  <c r="AU343" i="13"/>
  <c r="AX343" s="1"/>
  <c r="BL343"/>
  <c r="BO343"/>
  <c r="AK344"/>
  <c r="AT344" s="1"/>
  <c r="O343"/>
  <c r="BR343"/>
  <c r="BS344" s="1"/>
  <c r="Q343"/>
  <c r="Z344" s="1"/>
  <c r="F554" i="7" s="1"/>
  <c r="K343" i="13"/>
  <c r="CB344" l="1"/>
  <c r="CC344"/>
  <c r="BY344"/>
  <c r="CA344"/>
  <c r="BZ344"/>
  <c r="BX344"/>
  <c r="BV344"/>
  <c r="BW344"/>
  <c r="BU344"/>
  <c r="J455" i="12"/>
  <c r="BA343" i="13"/>
  <c r="BD343" s="1"/>
  <c r="AW344"/>
  <c r="AZ344" s="1"/>
  <c r="AJ344"/>
  <c r="AS344" s="1"/>
  <c r="BH344"/>
  <c r="N343"/>
  <c r="BQ344"/>
  <c r="J344"/>
  <c r="BN344"/>
  <c r="BC344" l="1"/>
  <c r="AV344"/>
  <c r="AY344" s="1"/>
  <c r="AI344"/>
  <c r="AR344" s="1"/>
  <c r="G555" i="7"/>
  <c r="J555"/>
  <c r="I555"/>
  <c r="H555"/>
  <c r="K555"/>
  <c r="M344" i="13"/>
  <c r="S344"/>
  <c r="AB345" s="1"/>
  <c r="BP344"/>
  <c r="I344"/>
  <c r="BM344"/>
  <c r="BB344" l="1"/>
  <c r="AU344"/>
  <c r="AX344" s="1"/>
  <c r="R344"/>
  <c r="AA345" s="1"/>
  <c r="L344"/>
  <c r="H344"/>
  <c r="BO344"/>
  <c r="BL344"/>
  <c r="P344"/>
  <c r="L555" i="7"/>
  <c r="G455" i="12" s="1"/>
  <c r="H455" l="1"/>
  <c r="I455" s="1"/>
  <c r="BA344" i="13"/>
  <c r="BD344" s="1"/>
  <c r="AK345"/>
  <c r="AT345" s="1"/>
  <c r="O344"/>
  <c r="BR344"/>
  <c r="BS345" s="1"/>
  <c r="K344"/>
  <c r="Q344"/>
  <c r="Z345" s="1"/>
  <c r="F555" i="7" s="1"/>
  <c r="CC345" i="13" l="1"/>
  <c r="CA345"/>
  <c r="BZ345"/>
  <c r="CB345"/>
  <c r="BX345"/>
  <c r="BY345"/>
  <c r="BW345"/>
  <c r="BU345"/>
  <c r="BV345"/>
  <c r="J456" i="12"/>
  <c r="AW345" i="13"/>
  <c r="AZ345" s="1"/>
  <c r="AJ345"/>
  <c r="AS345" s="1"/>
  <c r="N344"/>
  <c r="BH345"/>
  <c r="BQ345"/>
  <c r="BN345"/>
  <c r="J345"/>
  <c r="BC345" l="1"/>
  <c r="AV345"/>
  <c r="AY345" s="1"/>
  <c r="AI345"/>
  <c r="AR345" s="1"/>
  <c r="K556" i="7"/>
  <c r="G556"/>
  <c r="H556"/>
  <c r="J556"/>
  <c r="I556"/>
  <c r="I345" i="13"/>
  <c r="BM345"/>
  <c r="BP345"/>
  <c r="S345"/>
  <c r="AB346" s="1"/>
  <c r="M345"/>
  <c r="BB345" l="1"/>
  <c r="AU345"/>
  <c r="AX345" s="1"/>
  <c r="L556" i="7"/>
  <c r="G456" i="12" s="1"/>
  <c r="P345" i="13"/>
  <c r="H345"/>
  <c r="BO345"/>
  <c r="BL345"/>
  <c r="L345"/>
  <c r="R345"/>
  <c r="AA346" s="1"/>
  <c r="BA345" l="1"/>
  <c r="BD345" s="1"/>
  <c r="H456" i="12"/>
  <c r="I456" s="1"/>
  <c r="AK346" i="13"/>
  <c r="AT346" s="1"/>
  <c r="O345"/>
  <c r="BR345"/>
  <c r="BS346" s="1"/>
  <c r="K345"/>
  <c r="Q345"/>
  <c r="Z346" s="1"/>
  <c r="F556" i="7" s="1"/>
  <c r="BZ346" i="13" l="1"/>
  <c r="CA346"/>
  <c r="CB346"/>
  <c r="BX346"/>
  <c r="BY346"/>
  <c r="CC346"/>
  <c r="BU346"/>
  <c r="BV346"/>
  <c r="BW346"/>
  <c r="AW346"/>
  <c r="AZ346" s="1"/>
  <c r="AJ346"/>
  <c r="AS346" s="1"/>
  <c r="BH346"/>
  <c r="J346"/>
  <c r="BQ346"/>
  <c r="BN346"/>
  <c r="N345"/>
  <c r="BC346" l="1"/>
  <c r="AV346"/>
  <c r="AY346" s="1"/>
  <c r="AI346"/>
  <c r="AR346" s="1"/>
  <c r="I346"/>
  <c r="BP346"/>
  <c r="BM346"/>
  <c r="S346"/>
  <c r="M346"/>
  <c r="BB346" l="1"/>
  <c r="AU346"/>
  <c r="AX346" s="1"/>
  <c r="P346"/>
  <c r="BO346"/>
  <c r="H346"/>
  <c r="BL346"/>
  <c r="L346"/>
  <c r="R346"/>
  <c r="CC4" l="1"/>
  <c r="CI3" s="1"/>
  <c r="CL3" s="1"/>
  <c r="CC5"/>
  <c r="CI4" s="1"/>
  <c r="BA346"/>
  <c r="BD346" s="1"/>
  <c r="BR346"/>
  <c r="Q346"/>
  <c r="K346"/>
  <c r="O346"/>
  <c r="CI346" l="1"/>
  <c r="CF346" s="1"/>
  <c r="CU4"/>
  <c r="CL148"/>
  <c r="CL197"/>
  <c r="CL109"/>
  <c r="CL289"/>
  <c r="CL169"/>
  <c r="CB5"/>
  <c r="CH4" s="1"/>
  <c r="CB4"/>
  <c r="CH3" s="1"/>
  <c r="CI8"/>
  <c r="CF8" s="1"/>
  <c r="CI28"/>
  <c r="CF28" s="1"/>
  <c r="CI43"/>
  <c r="CF43" s="1"/>
  <c r="CI30"/>
  <c r="CF30" s="1"/>
  <c r="CI58"/>
  <c r="CF58" s="1"/>
  <c r="CI59"/>
  <c r="CF59" s="1"/>
  <c r="CI16"/>
  <c r="CF16" s="1"/>
  <c r="CI42"/>
  <c r="CF42" s="1"/>
  <c r="CI31"/>
  <c r="CF31" s="1"/>
  <c r="CI20"/>
  <c r="CF20" s="1"/>
  <c r="CI7"/>
  <c r="CF7" s="1"/>
  <c r="CI17"/>
  <c r="CF17" s="1"/>
  <c r="CI35"/>
  <c r="CF35" s="1"/>
  <c r="CI54"/>
  <c r="CF54" s="1"/>
  <c r="CI27"/>
  <c r="CF27" s="1"/>
  <c r="CI60"/>
  <c r="CF60" s="1"/>
  <c r="CI36"/>
  <c r="CF36" s="1"/>
  <c r="CI25"/>
  <c r="CF25" s="1"/>
  <c r="CI24"/>
  <c r="CF24" s="1"/>
  <c r="CI12"/>
  <c r="CF12" s="1"/>
  <c r="CI34"/>
  <c r="CF34" s="1"/>
  <c r="CI44"/>
  <c r="CF44" s="1"/>
  <c r="CI26"/>
  <c r="CF26" s="1"/>
  <c r="CI50"/>
  <c r="CF50" s="1"/>
  <c r="CI46"/>
  <c r="CF46" s="1"/>
  <c r="CI23"/>
  <c r="CF23" s="1"/>
  <c r="CI52"/>
  <c r="CF52" s="1"/>
  <c r="CI29"/>
  <c r="CF29" s="1"/>
  <c r="CI40"/>
  <c r="CF40" s="1"/>
  <c r="CI51"/>
  <c r="CF51" s="1"/>
  <c r="CI48"/>
  <c r="CF48" s="1"/>
  <c r="CI57"/>
  <c r="CF57" s="1"/>
  <c r="CI56"/>
  <c r="CF56" s="1"/>
  <c r="CI47"/>
  <c r="CF47" s="1"/>
  <c r="CI15"/>
  <c r="CF15" s="1"/>
  <c r="CI14"/>
  <c r="CF14" s="1"/>
  <c r="CI22"/>
  <c r="CF22" s="1"/>
  <c r="CI21"/>
  <c r="CF21" s="1"/>
  <c r="CI38"/>
  <c r="CF38" s="1"/>
  <c r="CI41"/>
  <c r="CF41" s="1"/>
  <c r="CI18"/>
  <c r="CF18" s="1"/>
  <c r="CI10"/>
  <c r="CF10" s="1"/>
  <c r="CI32"/>
  <c r="CF32" s="1"/>
  <c r="CI11"/>
  <c r="CF11" s="1"/>
  <c r="CI9"/>
  <c r="CF9" s="1"/>
  <c r="CI19"/>
  <c r="CF19" s="1"/>
  <c r="CI13"/>
  <c r="CF13" s="1"/>
  <c r="CI45"/>
  <c r="CF45" s="1"/>
  <c r="CI37"/>
  <c r="CF37" s="1"/>
  <c r="CI49"/>
  <c r="CF49" s="1"/>
  <c r="CI55"/>
  <c r="CF55" s="1"/>
  <c r="CI6"/>
  <c r="CF6" s="1"/>
  <c r="CI33"/>
  <c r="CF33" s="1"/>
  <c r="CI53"/>
  <c r="CF53" s="1"/>
  <c r="CI39"/>
  <c r="CF39" s="1"/>
  <c r="CI61"/>
  <c r="CF61" s="1"/>
  <c r="CI62"/>
  <c r="CF62" s="1"/>
  <c r="CI63"/>
  <c r="CF63" s="1"/>
  <c r="CI64"/>
  <c r="CF64" s="1"/>
  <c r="CI65"/>
  <c r="CF65" s="1"/>
  <c r="CI66"/>
  <c r="CF66" s="1"/>
  <c r="CI67"/>
  <c r="CF67" s="1"/>
  <c r="CI68"/>
  <c r="CF68" s="1"/>
  <c r="CI69"/>
  <c r="CF69" s="1"/>
  <c r="CI70"/>
  <c r="CF70" s="1"/>
  <c r="CI71"/>
  <c r="CF71" s="1"/>
  <c r="CI72"/>
  <c r="CF72" s="1"/>
  <c r="CI73"/>
  <c r="CF73" s="1"/>
  <c r="CI74"/>
  <c r="CF74" s="1"/>
  <c r="CI75"/>
  <c r="CF75" s="1"/>
  <c r="CI76"/>
  <c r="CF76" s="1"/>
  <c r="CI77"/>
  <c r="CF77" s="1"/>
  <c r="CI78"/>
  <c r="CF78" s="1"/>
  <c r="CI79"/>
  <c r="CF79" s="1"/>
  <c r="CI80"/>
  <c r="CF80" s="1"/>
  <c r="CI81"/>
  <c r="CF81" s="1"/>
  <c r="CI82"/>
  <c r="CF82" s="1"/>
  <c r="CI83"/>
  <c r="CF83" s="1"/>
  <c r="CI84"/>
  <c r="CF84" s="1"/>
  <c r="CI85"/>
  <c r="CF85" s="1"/>
  <c r="CI86"/>
  <c r="CF86" s="1"/>
  <c r="CI87"/>
  <c r="CF87" s="1"/>
  <c r="CI88"/>
  <c r="CF88" s="1"/>
  <c r="CI89"/>
  <c r="CF89" s="1"/>
  <c r="CI90"/>
  <c r="CF90" s="1"/>
  <c r="CI91"/>
  <c r="CF91" s="1"/>
  <c r="CI92"/>
  <c r="CF92" s="1"/>
  <c r="CI93"/>
  <c r="CF93" s="1"/>
  <c r="CI94"/>
  <c r="CF94" s="1"/>
  <c r="CI95"/>
  <c r="CF95" s="1"/>
  <c r="CI96"/>
  <c r="CF96" s="1"/>
  <c r="CI97"/>
  <c r="CF97" s="1"/>
  <c r="CI98"/>
  <c r="CF98" s="1"/>
  <c r="CI99"/>
  <c r="CF99" s="1"/>
  <c r="CI100"/>
  <c r="CF100" s="1"/>
  <c r="CI101"/>
  <c r="CF101" s="1"/>
  <c r="CI102"/>
  <c r="CF102" s="1"/>
  <c r="CI103"/>
  <c r="CF103" s="1"/>
  <c r="CI104"/>
  <c r="CF104" s="1"/>
  <c r="CI105"/>
  <c r="CF105" s="1"/>
  <c r="CI106"/>
  <c r="CF106" s="1"/>
  <c r="CI107"/>
  <c r="CF107" s="1"/>
  <c r="CI108"/>
  <c r="CF108" s="1"/>
  <c r="CI109"/>
  <c r="CF109" s="1"/>
  <c r="CI110"/>
  <c r="CF110" s="1"/>
  <c r="CI111"/>
  <c r="CF111" s="1"/>
  <c r="CI112"/>
  <c r="CF112" s="1"/>
  <c r="CI113"/>
  <c r="CF113" s="1"/>
  <c r="CI114"/>
  <c r="CF114" s="1"/>
  <c r="CI115"/>
  <c r="CF115" s="1"/>
  <c r="CI116"/>
  <c r="CF116" s="1"/>
  <c r="CI117"/>
  <c r="CF117" s="1"/>
  <c r="CI118"/>
  <c r="CF118" s="1"/>
  <c r="CI119"/>
  <c r="CF119" s="1"/>
  <c r="CI120"/>
  <c r="CF120" s="1"/>
  <c r="CI121"/>
  <c r="CF121" s="1"/>
  <c r="CI122"/>
  <c r="CF122" s="1"/>
  <c r="CI123"/>
  <c r="CF123" s="1"/>
  <c r="CI124"/>
  <c r="CF124" s="1"/>
  <c r="CI125"/>
  <c r="CF125" s="1"/>
  <c r="CI126"/>
  <c r="CF126" s="1"/>
  <c r="CI127"/>
  <c r="CF127" s="1"/>
  <c r="CI128"/>
  <c r="CF128" s="1"/>
  <c r="CI129"/>
  <c r="CF129" s="1"/>
  <c r="CI130"/>
  <c r="CF130" s="1"/>
  <c r="CI131"/>
  <c r="CF131" s="1"/>
  <c r="CI132"/>
  <c r="CF132" s="1"/>
  <c r="CI133"/>
  <c r="CF133" s="1"/>
  <c r="CI134"/>
  <c r="CF134" s="1"/>
  <c r="CI135"/>
  <c r="CF135" s="1"/>
  <c r="CI136"/>
  <c r="CF136" s="1"/>
  <c r="CI137"/>
  <c r="CF137" s="1"/>
  <c r="CI138"/>
  <c r="CF138" s="1"/>
  <c r="CI139"/>
  <c r="CF139" s="1"/>
  <c r="CI140"/>
  <c r="CF140" s="1"/>
  <c r="CI141"/>
  <c r="CF141" s="1"/>
  <c r="CI142"/>
  <c r="CF142" s="1"/>
  <c r="CI143"/>
  <c r="CF143" s="1"/>
  <c r="CI144"/>
  <c r="CF144" s="1"/>
  <c r="CI145"/>
  <c r="CF145" s="1"/>
  <c r="CI146"/>
  <c r="CF146" s="1"/>
  <c r="CI147"/>
  <c r="CF147" s="1"/>
  <c r="CI148"/>
  <c r="CF148" s="1"/>
  <c r="CI149"/>
  <c r="CF149" s="1"/>
  <c r="CI150"/>
  <c r="CF150" s="1"/>
  <c r="CI151"/>
  <c r="CF151" s="1"/>
  <c r="CI152"/>
  <c r="CF152" s="1"/>
  <c r="CI153"/>
  <c r="CF153" s="1"/>
  <c r="CI154"/>
  <c r="CF154" s="1"/>
  <c r="CI155"/>
  <c r="CF155" s="1"/>
  <c r="CI156"/>
  <c r="CF156" s="1"/>
  <c r="CI157"/>
  <c r="CF157" s="1"/>
  <c r="CI158"/>
  <c r="CF158" s="1"/>
  <c r="CI159"/>
  <c r="CF159" s="1"/>
  <c r="CI160"/>
  <c r="CF160" s="1"/>
  <c r="CI161"/>
  <c r="CF161" s="1"/>
  <c r="CI162"/>
  <c r="CF162" s="1"/>
  <c r="CI163"/>
  <c r="CF163" s="1"/>
  <c r="CI164"/>
  <c r="CF164" s="1"/>
  <c r="CI165"/>
  <c r="CF165" s="1"/>
  <c r="CI166"/>
  <c r="CF166" s="1"/>
  <c r="CI167"/>
  <c r="CF167" s="1"/>
  <c r="CI168"/>
  <c r="CF168" s="1"/>
  <c r="CI169"/>
  <c r="CF169" s="1"/>
  <c r="CI170"/>
  <c r="CF170" s="1"/>
  <c r="CI171"/>
  <c r="CF171" s="1"/>
  <c r="CI172"/>
  <c r="CF172" s="1"/>
  <c r="CI173"/>
  <c r="CF173" s="1"/>
  <c r="CI174"/>
  <c r="CF174" s="1"/>
  <c r="CI175"/>
  <c r="CF175" s="1"/>
  <c r="CI176"/>
  <c r="CF176" s="1"/>
  <c r="CI177"/>
  <c r="CF177" s="1"/>
  <c r="CI178"/>
  <c r="CF178" s="1"/>
  <c r="CI179"/>
  <c r="CF179" s="1"/>
  <c r="CI180"/>
  <c r="CF180" s="1"/>
  <c r="CI181"/>
  <c r="CF181" s="1"/>
  <c r="CI182"/>
  <c r="CF182" s="1"/>
  <c r="CI183"/>
  <c r="CF183" s="1"/>
  <c r="CI184"/>
  <c r="CF184" s="1"/>
  <c r="CI185"/>
  <c r="CF185" s="1"/>
  <c r="CI186"/>
  <c r="CF186" s="1"/>
  <c r="CI187"/>
  <c r="CF187" s="1"/>
  <c r="CI188"/>
  <c r="CF188" s="1"/>
  <c r="CI189"/>
  <c r="CF189" s="1"/>
  <c r="CI190"/>
  <c r="CF190" s="1"/>
  <c r="CI191"/>
  <c r="CF191" s="1"/>
  <c r="CI192"/>
  <c r="CF192" s="1"/>
  <c r="CI193"/>
  <c r="CF193" s="1"/>
  <c r="CI194"/>
  <c r="CF194" s="1"/>
  <c r="CI195"/>
  <c r="CF195" s="1"/>
  <c r="CI196"/>
  <c r="CF196" s="1"/>
  <c r="CI197"/>
  <c r="CF197" s="1"/>
  <c r="CI198"/>
  <c r="CF198" s="1"/>
  <c r="CI199"/>
  <c r="CF199" s="1"/>
  <c r="CI200"/>
  <c r="CF200" s="1"/>
  <c r="CI201"/>
  <c r="CF201" s="1"/>
  <c r="CI202"/>
  <c r="CF202" s="1"/>
  <c r="CI203"/>
  <c r="CF203" s="1"/>
  <c r="CI204"/>
  <c r="CF204" s="1"/>
  <c r="CI205"/>
  <c r="CF205" s="1"/>
  <c r="CI206"/>
  <c r="CF206" s="1"/>
  <c r="CI207"/>
  <c r="CF207" s="1"/>
  <c r="CI208"/>
  <c r="CF208" s="1"/>
  <c r="CI209"/>
  <c r="CF209" s="1"/>
  <c r="CI210"/>
  <c r="CF210" s="1"/>
  <c r="CI211"/>
  <c r="CF211" s="1"/>
  <c r="CI212"/>
  <c r="CF212" s="1"/>
  <c r="CI213"/>
  <c r="CF213" s="1"/>
  <c r="CI214"/>
  <c r="CF214" s="1"/>
  <c r="CI215"/>
  <c r="CF215" s="1"/>
  <c r="CI216"/>
  <c r="CF216" s="1"/>
  <c r="CI217"/>
  <c r="CF217" s="1"/>
  <c r="CI218"/>
  <c r="CF218" s="1"/>
  <c r="CI219"/>
  <c r="CF219" s="1"/>
  <c r="CI220"/>
  <c r="CF220" s="1"/>
  <c r="CI221"/>
  <c r="CF221" s="1"/>
  <c r="CI222"/>
  <c r="CF222" s="1"/>
  <c r="CI223"/>
  <c r="CF223" s="1"/>
  <c r="CI224"/>
  <c r="CF224" s="1"/>
  <c r="CI225"/>
  <c r="CF225" s="1"/>
  <c r="CI226"/>
  <c r="CF226" s="1"/>
  <c r="CI227"/>
  <c r="CF227" s="1"/>
  <c r="CI228"/>
  <c r="CF228" s="1"/>
  <c r="CI229"/>
  <c r="CF229" s="1"/>
  <c r="CI230"/>
  <c r="CF230" s="1"/>
  <c r="CI231"/>
  <c r="CF231" s="1"/>
  <c r="CI232"/>
  <c r="CF232" s="1"/>
  <c r="CI233"/>
  <c r="CF233" s="1"/>
  <c r="CI234"/>
  <c r="CF234" s="1"/>
  <c r="CI235"/>
  <c r="CF235" s="1"/>
  <c r="CI236"/>
  <c r="CF236" s="1"/>
  <c r="CI237"/>
  <c r="CF237" s="1"/>
  <c r="CI238"/>
  <c r="CF238" s="1"/>
  <c r="CI239"/>
  <c r="CF239" s="1"/>
  <c r="CI240"/>
  <c r="CF240" s="1"/>
  <c r="CI241"/>
  <c r="CF241" s="1"/>
  <c r="CI242"/>
  <c r="CF242" s="1"/>
  <c r="CI243"/>
  <c r="CF243" s="1"/>
  <c r="CI244"/>
  <c r="CF244" s="1"/>
  <c r="CI245"/>
  <c r="CF245" s="1"/>
  <c r="CI246"/>
  <c r="CF246" s="1"/>
  <c r="CI247"/>
  <c r="CF247" s="1"/>
  <c r="CI248"/>
  <c r="CF248" s="1"/>
  <c r="CI249"/>
  <c r="CF249" s="1"/>
  <c r="CI250"/>
  <c r="CF250" s="1"/>
  <c r="CI251"/>
  <c r="CF251" s="1"/>
  <c r="CI252"/>
  <c r="CF252" s="1"/>
  <c r="CI253"/>
  <c r="CF253" s="1"/>
  <c r="CI254"/>
  <c r="CF254" s="1"/>
  <c r="CI255"/>
  <c r="CF255" s="1"/>
  <c r="CI256"/>
  <c r="CF256" s="1"/>
  <c r="CI257"/>
  <c r="CF257" s="1"/>
  <c r="CI258"/>
  <c r="CF258" s="1"/>
  <c r="CI259"/>
  <c r="CF259" s="1"/>
  <c r="CI260"/>
  <c r="CF260" s="1"/>
  <c r="CI261"/>
  <c r="CF261" s="1"/>
  <c r="CI262"/>
  <c r="CF262" s="1"/>
  <c r="CI263"/>
  <c r="CF263" s="1"/>
  <c r="CI264"/>
  <c r="CF264" s="1"/>
  <c r="CI265"/>
  <c r="CF265" s="1"/>
  <c r="CI266"/>
  <c r="CF266" s="1"/>
  <c r="CI267"/>
  <c r="CF267" s="1"/>
  <c r="CI268"/>
  <c r="CF268" s="1"/>
  <c r="CI269"/>
  <c r="CF269" s="1"/>
  <c r="CI270"/>
  <c r="CF270" s="1"/>
  <c r="CI271"/>
  <c r="CF271" s="1"/>
  <c r="CI272"/>
  <c r="CF272" s="1"/>
  <c r="CI273"/>
  <c r="CF273" s="1"/>
  <c r="CI274"/>
  <c r="CF274" s="1"/>
  <c r="CI275"/>
  <c r="CF275" s="1"/>
  <c r="CI276"/>
  <c r="CF276" s="1"/>
  <c r="CI277"/>
  <c r="CF277" s="1"/>
  <c r="CI278"/>
  <c r="CF278" s="1"/>
  <c r="CI279"/>
  <c r="CF279" s="1"/>
  <c r="CI280"/>
  <c r="CF280" s="1"/>
  <c r="CI281"/>
  <c r="CF281" s="1"/>
  <c r="CI282"/>
  <c r="CF282" s="1"/>
  <c r="CI283"/>
  <c r="CF283" s="1"/>
  <c r="CI284"/>
  <c r="CF284" s="1"/>
  <c r="CI285"/>
  <c r="CF285" s="1"/>
  <c r="CI286"/>
  <c r="CF286" s="1"/>
  <c r="CI287"/>
  <c r="CF287" s="1"/>
  <c r="CI288"/>
  <c r="CF288" s="1"/>
  <c r="CI289"/>
  <c r="CF289" s="1"/>
  <c r="CI290"/>
  <c r="CF290" s="1"/>
  <c r="CI291"/>
  <c r="CF291" s="1"/>
  <c r="CI292"/>
  <c r="CF292" s="1"/>
  <c r="CI293"/>
  <c r="CF293" s="1"/>
  <c r="CI294"/>
  <c r="CF294" s="1"/>
  <c r="CI295"/>
  <c r="CF295" s="1"/>
  <c r="CI296"/>
  <c r="CF296" s="1"/>
  <c r="CI297"/>
  <c r="CF297" s="1"/>
  <c r="CI298"/>
  <c r="CF298" s="1"/>
  <c r="CI299"/>
  <c r="CF299" s="1"/>
  <c r="CI300"/>
  <c r="CF300" s="1"/>
  <c r="CI301"/>
  <c r="CF301" s="1"/>
  <c r="CI302"/>
  <c r="CF302" s="1"/>
  <c r="CI303"/>
  <c r="CF303" s="1"/>
  <c r="CI304"/>
  <c r="CF304" s="1"/>
  <c r="CI305"/>
  <c r="CF305" s="1"/>
  <c r="CI306"/>
  <c r="CF306" s="1"/>
  <c r="CI307"/>
  <c r="CF307" s="1"/>
  <c r="CI308"/>
  <c r="CF308" s="1"/>
  <c r="CI309"/>
  <c r="CF309" s="1"/>
  <c r="CI310"/>
  <c r="CF310" s="1"/>
  <c r="CI311"/>
  <c r="CF311" s="1"/>
  <c r="CI312"/>
  <c r="CF312" s="1"/>
  <c r="CI313"/>
  <c r="CF313" s="1"/>
  <c r="CI314"/>
  <c r="CF314" s="1"/>
  <c r="CI315"/>
  <c r="CF315" s="1"/>
  <c r="CI316"/>
  <c r="CF316" s="1"/>
  <c r="CI317"/>
  <c r="CF317" s="1"/>
  <c r="CI318"/>
  <c r="CF318" s="1"/>
  <c r="CI319"/>
  <c r="CF319" s="1"/>
  <c r="CI320"/>
  <c r="CF320" s="1"/>
  <c r="CI321"/>
  <c r="CF321" s="1"/>
  <c r="CI322"/>
  <c r="CF322" s="1"/>
  <c r="CI323"/>
  <c r="CF323" s="1"/>
  <c r="CI324"/>
  <c r="CF324" s="1"/>
  <c r="CI325"/>
  <c r="CF325" s="1"/>
  <c r="CI326"/>
  <c r="CF326" s="1"/>
  <c r="CI327"/>
  <c r="CF327" s="1"/>
  <c r="CI328"/>
  <c r="CF328" s="1"/>
  <c r="CI329"/>
  <c r="CF329" s="1"/>
  <c r="CI330"/>
  <c r="CF330" s="1"/>
  <c r="CI331"/>
  <c r="CF331" s="1"/>
  <c r="CI332"/>
  <c r="CF332" s="1"/>
  <c r="CI333"/>
  <c r="CF333" s="1"/>
  <c r="CI334"/>
  <c r="CF334" s="1"/>
  <c r="CI335"/>
  <c r="CF335" s="1"/>
  <c r="CI336"/>
  <c r="CF336" s="1"/>
  <c r="CI337"/>
  <c r="CF337" s="1"/>
  <c r="CI338"/>
  <c r="CF338" s="1"/>
  <c r="CI339"/>
  <c r="CF339" s="1"/>
  <c r="CI340"/>
  <c r="CF340" s="1"/>
  <c r="CI341"/>
  <c r="CF341" s="1"/>
  <c r="CI342"/>
  <c r="CF342" s="1"/>
  <c r="CI343"/>
  <c r="CF343" s="1"/>
  <c r="CI344"/>
  <c r="CF344" s="1"/>
  <c r="CI345"/>
  <c r="CF345" s="1"/>
  <c r="BD3"/>
  <c r="N346"/>
  <c r="CL33" l="1"/>
  <c r="CL18"/>
  <c r="CL158"/>
  <c r="CL40"/>
  <c r="CL114"/>
  <c r="CL161"/>
  <c r="CL61"/>
  <c r="CO61" s="1"/>
  <c r="CL325"/>
  <c r="CL94"/>
  <c r="CL222"/>
  <c r="CO222" s="1"/>
  <c r="CL11"/>
  <c r="CL286"/>
  <c r="CL242"/>
  <c r="CL41"/>
  <c r="CL297"/>
  <c r="CL237"/>
  <c r="CL50"/>
  <c r="CL178"/>
  <c r="CO178" s="1"/>
  <c r="CL306"/>
  <c r="CL272"/>
  <c r="CO272" s="1"/>
  <c r="CL97"/>
  <c r="CO97" s="1"/>
  <c r="CL225"/>
  <c r="CL56"/>
  <c r="CO56" s="1"/>
  <c r="CL133"/>
  <c r="CO133" s="1"/>
  <c r="CL261"/>
  <c r="CO261" s="1"/>
  <c r="CL276"/>
  <c r="CO276" s="1"/>
  <c r="CL62"/>
  <c r="CO62" s="1"/>
  <c r="CL126"/>
  <c r="CO126" s="1"/>
  <c r="CL190"/>
  <c r="CL254"/>
  <c r="CO254" s="1"/>
  <c r="CL318"/>
  <c r="CO318" s="1"/>
  <c r="CL85"/>
  <c r="CO85" s="1"/>
  <c r="CL105"/>
  <c r="CO105" s="1"/>
  <c r="CL233"/>
  <c r="CO233" s="1"/>
  <c r="CL64"/>
  <c r="CL173"/>
  <c r="CL301"/>
  <c r="CO301" s="1"/>
  <c r="CL14"/>
  <c r="CO14" s="1"/>
  <c r="CL82"/>
  <c r="CO82" s="1"/>
  <c r="CL146"/>
  <c r="CO146" s="1"/>
  <c r="CL210"/>
  <c r="CO210" s="1"/>
  <c r="CL274"/>
  <c r="CO274" s="1"/>
  <c r="CL338"/>
  <c r="CO338" s="1"/>
  <c r="CL80"/>
  <c r="CL304"/>
  <c r="CO304" s="1"/>
  <c r="CL36"/>
  <c r="CO36" s="1"/>
  <c r="CL65"/>
  <c r="CO65" s="1"/>
  <c r="CL129"/>
  <c r="CO129" s="1"/>
  <c r="CL193"/>
  <c r="CL257"/>
  <c r="CO257" s="1"/>
  <c r="CL321"/>
  <c r="CL104"/>
  <c r="CO104" s="1"/>
  <c r="CL69"/>
  <c r="CO69" s="1"/>
  <c r="CL141"/>
  <c r="CO141" s="1"/>
  <c r="CL205"/>
  <c r="CO205" s="1"/>
  <c r="CL269"/>
  <c r="CO269" s="1"/>
  <c r="CL333"/>
  <c r="CO333" s="1"/>
  <c r="CL180"/>
  <c r="CO180" s="1"/>
  <c r="CL308"/>
  <c r="CL34"/>
  <c r="CO34" s="1"/>
  <c r="CL66"/>
  <c r="CO66" s="1"/>
  <c r="CL98"/>
  <c r="CL130"/>
  <c r="CO130" s="1"/>
  <c r="CL162"/>
  <c r="CO162" s="1"/>
  <c r="CL194"/>
  <c r="CO194" s="1"/>
  <c r="CL226"/>
  <c r="CL258"/>
  <c r="CO258" s="1"/>
  <c r="CL290"/>
  <c r="CO290" s="1"/>
  <c r="CL322"/>
  <c r="CO322" s="1"/>
  <c r="CL15"/>
  <c r="CL28"/>
  <c r="CO28" s="1"/>
  <c r="CL240"/>
  <c r="CO240" s="1"/>
  <c r="CL208"/>
  <c r="CO208" s="1"/>
  <c r="CL116"/>
  <c r="CL244"/>
  <c r="CL59"/>
  <c r="CL176"/>
  <c r="CO176" s="1"/>
  <c r="CL336"/>
  <c r="CO336" s="1"/>
  <c r="CL9"/>
  <c r="CO9" s="1"/>
  <c r="CL73"/>
  <c r="CO73" s="1"/>
  <c r="CL137"/>
  <c r="CO137" s="1"/>
  <c r="CL201"/>
  <c r="CO201" s="1"/>
  <c r="CL265"/>
  <c r="CL329"/>
  <c r="CO329" s="1"/>
  <c r="CL152"/>
  <c r="CL101"/>
  <c r="CO101" s="1"/>
  <c r="CL165"/>
  <c r="CO165" s="1"/>
  <c r="CL229"/>
  <c r="CO229" s="1"/>
  <c r="CL293"/>
  <c r="CO293" s="1"/>
  <c r="CL84"/>
  <c r="CO84" s="1"/>
  <c r="CL212"/>
  <c r="CL340"/>
  <c r="CO340" s="1"/>
  <c r="CL46"/>
  <c r="CL78"/>
  <c r="CL110"/>
  <c r="CL142"/>
  <c r="CO142" s="1"/>
  <c r="CL174"/>
  <c r="CO174" s="1"/>
  <c r="CL206"/>
  <c r="CO206" s="1"/>
  <c r="CL238"/>
  <c r="CL270"/>
  <c r="CL302"/>
  <c r="CO302" s="1"/>
  <c r="CL334"/>
  <c r="CL31"/>
  <c r="CU6"/>
  <c r="CU7"/>
  <c r="CU8"/>
  <c r="CU9"/>
  <c r="CU10"/>
  <c r="CU12"/>
  <c r="CU11"/>
  <c r="CU13"/>
  <c r="CU14"/>
  <c r="CU15"/>
  <c r="CU16"/>
  <c r="CU17"/>
  <c r="CU18"/>
  <c r="CU19"/>
  <c r="CU20"/>
  <c r="CU21"/>
  <c r="CU22"/>
  <c r="CU23"/>
  <c r="CU24"/>
  <c r="CU25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86"/>
  <c r="CU87"/>
  <c r="CU88"/>
  <c r="CU89"/>
  <c r="CU90"/>
  <c r="CU91"/>
  <c r="CU92"/>
  <c r="CU93"/>
  <c r="CU94"/>
  <c r="CU95"/>
  <c r="CU96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119"/>
  <c r="CU120"/>
  <c r="CU121"/>
  <c r="CU122"/>
  <c r="CU123"/>
  <c r="CU124"/>
  <c r="CU125"/>
  <c r="CU126"/>
  <c r="CU127"/>
  <c r="CU128"/>
  <c r="CU129"/>
  <c r="CU130"/>
  <c r="CU131"/>
  <c r="CU132"/>
  <c r="CU133"/>
  <c r="CU134"/>
  <c r="CU135"/>
  <c r="CU136"/>
  <c r="CU137"/>
  <c r="CU138"/>
  <c r="CU139"/>
  <c r="CU140"/>
  <c r="CU141"/>
  <c r="CU142"/>
  <c r="CU143"/>
  <c r="CU144"/>
  <c r="CU145"/>
  <c r="CU146"/>
  <c r="CU147"/>
  <c r="CU148"/>
  <c r="CU149"/>
  <c r="CU150"/>
  <c r="CU151"/>
  <c r="CU152"/>
  <c r="CU153"/>
  <c r="CU154"/>
  <c r="CU155"/>
  <c r="CU156"/>
  <c r="CU157"/>
  <c r="CU158"/>
  <c r="CU159"/>
  <c r="CU160"/>
  <c r="CU161"/>
  <c r="CU162"/>
  <c r="CU163"/>
  <c r="CU164"/>
  <c r="CU165"/>
  <c r="CU166"/>
  <c r="CU167"/>
  <c r="CU168"/>
  <c r="CU169"/>
  <c r="CU170"/>
  <c r="CU171"/>
  <c r="CU172"/>
  <c r="CU173"/>
  <c r="CU174"/>
  <c r="CU175"/>
  <c r="CU176"/>
  <c r="CU177"/>
  <c r="CU178"/>
  <c r="CU179"/>
  <c r="CU180"/>
  <c r="CU181"/>
  <c r="CU182"/>
  <c r="CU183"/>
  <c r="CU184"/>
  <c r="CU185"/>
  <c r="CU186"/>
  <c r="CU187"/>
  <c r="CU188"/>
  <c r="CU189"/>
  <c r="CU190"/>
  <c r="CU191"/>
  <c r="CU192"/>
  <c r="CU193"/>
  <c r="CU194"/>
  <c r="CU195"/>
  <c r="CU196"/>
  <c r="CU197"/>
  <c r="CU198"/>
  <c r="CU199"/>
  <c r="CU200"/>
  <c r="CU201"/>
  <c r="CU202"/>
  <c r="CU203"/>
  <c r="CU204"/>
  <c r="CU205"/>
  <c r="CU206"/>
  <c r="CU207"/>
  <c r="CU208"/>
  <c r="CU209"/>
  <c r="CU210"/>
  <c r="CU211"/>
  <c r="CU212"/>
  <c r="CU213"/>
  <c r="CU214"/>
  <c r="CU215"/>
  <c r="CU216"/>
  <c r="CU217"/>
  <c r="CU218"/>
  <c r="CU219"/>
  <c r="CU220"/>
  <c r="CU221"/>
  <c r="CU222"/>
  <c r="CU223"/>
  <c r="CU224"/>
  <c r="CU225"/>
  <c r="CU226"/>
  <c r="CU227"/>
  <c r="CU228"/>
  <c r="CU229"/>
  <c r="CU230"/>
  <c r="CU231"/>
  <c r="CU232"/>
  <c r="CU233"/>
  <c r="CU234"/>
  <c r="CU235"/>
  <c r="CU236"/>
  <c r="CU237"/>
  <c r="CU238"/>
  <c r="CU239"/>
  <c r="CU240"/>
  <c r="CU241"/>
  <c r="CU242"/>
  <c r="CU243"/>
  <c r="CU244"/>
  <c r="CU245"/>
  <c r="CU246"/>
  <c r="CU247"/>
  <c r="CU248"/>
  <c r="CU249"/>
  <c r="CU250"/>
  <c r="CU251"/>
  <c r="CU252"/>
  <c r="CU253"/>
  <c r="CU254"/>
  <c r="CU255"/>
  <c r="CU256"/>
  <c r="CU257"/>
  <c r="CU258"/>
  <c r="CU259"/>
  <c r="CU260"/>
  <c r="CU261"/>
  <c r="CU262"/>
  <c r="CU263"/>
  <c r="CU264"/>
  <c r="CU265"/>
  <c r="CU266"/>
  <c r="CU267"/>
  <c r="CU268"/>
  <c r="CU269"/>
  <c r="CU270"/>
  <c r="CU271"/>
  <c r="CU272"/>
  <c r="CU273"/>
  <c r="CU274"/>
  <c r="CU275"/>
  <c r="CU276"/>
  <c r="CU277"/>
  <c r="CU278"/>
  <c r="CU279"/>
  <c r="CU280"/>
  <c r="CU281"/>
  <c r="CU282"/>
  <c r="CU283"/>
  <c r="CU284"/>
  <c r="CU285"/>
  <c r="CU286"/>
  <c r="CU287"/>
  <c r="CU288"/>
  <c r="CU289"/>
  <c r="CU290"/>
  <c r="CU291"/>
  <c r="CU292"/>
  <c r="CU293"/>
  <c r="CU294"/>
  <c r="CU295"/>
  <c r="CU296"/>
  <c r="CU297"/>
  <c r="CU298"/>
  <c r="CU299"/>
  <c r="CU300"/>
  <c r="CU301"/>
  <c r="CU302"/>
  <c r="CU303"/>
  <c r="CU304"/>
  <c r="CU305"/>
  <c r="CU306"/>
  <c r="CU307"/>
  <c r="CU308"/>
  <c r="CU309"/>
  <c r="CU310"/>
  <c r="CU311"/>
  <c r="CU312"/>
  <c r="CU313"/>
  <c r="CU314"/>
  <c r="CU315"/>
  <c r="CU316"/>
  <c r="CU317"/>
  <c r="CU318"/>
  <c r="CU319"/>
  <c r="CU320"/>
  <c r="CU321"/>
  <c r="CU322"/>
  <c r="CU323"/>
  <c r="CU324"/>
  <c r="CU325"/>
  <c r="CU326"/>
  <c r="CU327"/>
  <c r="CU328"/>
  <c r="CU329"/>
  <c r="CU330"/>
  <c r="CU331"/>
  <c r="CU332"/>
  <c r="CU333"/>
  <c r="CU334"/>
  <c r="CU335"/>
  <c r="CU336"/>
  <c r="CU337"/>
  <c r="CU338"/>
  <c r="CU339"/>
  <c r="CU340"/>
  <c r="CU341"/>
  <c r="CU342"/>
  <c r="CU343"/>
  <c r="CU344"/>
  <c r="CU345"/>
  <c r="CU346"/>
  <c r="CL24"/>
  <c r="CL47"/>
  <c r="CL79"/>
  <c r="CO79" s="1"/>
  <c r="CL95"/>
  <c r="CO95" s="1"/>
  <c r="CL111"/>
  <c r="CO111" s="1"/>
  <c r="CL127"/>
  <c r="CO127" s="1"/>
  <c r="CL143"/>
  <c r="CL159"/>
  <c r="CO159" s="1"/>
  <c r="CL175"/>
  <c r="CO175" s="1"/>
  <c r="CL191"/>
  <c r="CO191" s="1"/>
  <c r="CL207"/>
  <c r="CO207" s="1"/>
  <c r="CL223"/>
  <c r="CO223" s="1"/>
  <c r="CL239"/>
  <c r="CO239" s="1"/>
  <c r="CL255"/>
  <c r="CL271"/>
  <c r="CO271" s="1"/>
  <c r="CL287"/>
  <c r="CO287" s="1"/>
  <c r="CL303"/>
  <c r="CO303" s="1"/>
  <c r="CL319"/>
  <c r="CL160"/>
  <c r="CO160" s="1"/>
  <c r="CL232"/>
  <c r="CO232" s="1"/>
  <c r="CL264"/>
  <c r="CO264" s="1"/>
  <c r="CL296"/>
  <c r="CO296" s="1"/>
  <c r="CL328"/>
  <c r="CO328" s="1"/>
  <c r="CL68"/>
  <c r="CO68" s="1"/>
  <c r="CL96"/>
  <c r="CO96" s="1"/>
  <c r="CL144"/>
  <c r="CL200"/>
  <c r="CO200" s="1"/>
  <c r="CL13"/>
  <c r="CL76"/>
  <c r="CO76" s="1"/>
  <c r="CL108"/>
  <c r="CO108" s="1"/>
  <c r="CL140"/>
  <c r="CO140" s="1"/>
  <c r="CL172"/>
  <c r="CO172" s="1"/>
  <c r="CL204"/>
  <c r="CO204" s="1"/>
  <c r="CL236"/>
  <c r="CO236" s="1"/>
  <c r="CL268"/>
  <c r="CO268" s="1"/>
  <c r="CL332"/>
  <c r="CL30"/>
  <c r="CO30" s="1"/>
  <c r="CL27"/>
  <c r="CL43"/>
  <c r="CO43" s="1"/>
  <c r="CL75"/>
  <c r="CO75" s="1"/>
  <c r="CL91"/>
  <c r="CL107"/>
  <c r="CO107" s="1"/>
  <c r="CL123"/>
  <c r="CO123" s="1"/>
  <c r="CL139"/>
  <c r="CO139" s="1"/>
  <c r="CL155"/>
  <c r="CO155" s="1"/>
  <c r="CL171"/>
  <c r="CL187"/>
  <c r="CO187" s="1"/>
  <c r="CL203"/>
  <c r="CO203" s="1"/>
  <c r="CL219"/>
  <c r="CO219" s="1"/>
  <c r="CL235"/>
  <c r="CO235" s="1"/>
  <c r="CL251"/>
  <c r="CO251" s="1"/>
  <c r="CL267"/>
  <c r="CL283"/>
  <c r="CO283" s="1"/>
  <c r="CL299"/>
  <c r="CL315"/>
  <c r="CO315" s="1"/>
  <c r="CL331"/>
  <c r="CL16"/>
  <c r="CO16" s="1"/>
  <c r="CL8"/>
  <c r="CL120"/>
  <c r="CO120" s="1"/>
  <c r="CL224"/>
  <c r="CO224" s="1"/>
  <c r="CL256"/>
  <c r="CO256" s="1"/>
  <c r="CL288"/>
  <c r="CO288" s="1"/>
  <c r="CL320"/>
  <c r="CO320" s="1"/>
  <c r="CL37"/>
  <c r="CO37" s="1"/>
  <c r="CL20"/>
  <c r="CO20" s="1"/>
  <c r="CL60"/>
  <c r="CO60" s="1"/>
  <c r="CL25"/>
  <c r="CO25" s="1"/>
  <c r="CL57"/>
  <c r="CO57" s="1"/>
  <c r="CL89"/>
  <c r="CO89" s="1"/>
  <c r="CL121"/>
  <c r="CL153"/>
  <c r="CO153" s="1"/>
  <c r="CL185"/>
  <c r="CO185" s="1"/>
  <c r="CL217"/>
  <c r="CO217" s="1"/>
  <c r="CL249"/>
  <c r="CL281"/>
  <c r="CO281" s="1"/>
  <c r="CL313"/>
  <c r="CO313" s="1"/>
  <c r="CL345"/>
  <c r="CO345" s="1"/>
  <c r="CL88"/>
  <c r="CL136"/>
  <c r="CO136" s="1"/>
  <c r="CL184"/>
  <c r="CO184" s="1"/>
  <c r="CL344"/>
  <c r="CL53"/>
  <c r="CO53" s="1"/>
  <c r="CL93"/>
  <c r="CO93" s="1"/>
  <c r="CL125"/>
  <c r="CO125" s="1"/>
  <c r="CL157"/>
  <c r="CO157" s="1"/>
  <c r="CL189"/>
  <c r="CL221"/>
  <c r="CO221" s="1"/>
  <c r="CL253"/>
  <c r="CO253" s="1"/>
  <c r="CL285"/>
  <c r="CO285" s="1"/>
  <c r="CL317"/>
  <c r="CO317" s="1"/>
  <c r="CL44"/>
  <c r="CO44" s="1"/>
  <c r="CL100"/>
  <c r="CL132"/>
  <c r="CL164"/>
  <c r="CL196"/>
  <c r="CO196" s="1"/>
  <c r="CL228"/>
  <c r="CO228" s="1"/>
  <c r="CL260"/>
  <c r="CO260" s="1"/>
  <c r="CL292"/>
  <c r="CO292" s="1"/>
  <c r="CL324"/>
  <c r="CO324" s="1"/>
  <c r="CL10"/>
  <c r="CO10" s="1"/>
  <c r="CL26"/>
  <c r="CO26" s="1"/>
  <c r="CL42"/>
  <c r="CL58"/>
  <c r="CO58" s="1"/>
  <c r="CL74"/>
  <c r="CO74" s="1"/>
  <c r="CL90"/>
  <c r="CL106"/>
  <c r="CO106" s="1"/>
  <c r="CL122"/>
  <c r="CO122" s="1"/>
  <c r="CL138"/>
  <c r="CO138" s="1"/>
  <c r="CL154"/>
  <c r="CO154" s="1"/>
  <c r="CL170"/>
  <c r="CO170" s="1"/>
  <c r="CL186"/>
  <c r="CO186" s="1"/>
  <c r="CL202"/>
  <c r="CO202" s="1"/>
  <c r="CL218"/>
  <c r="CL234"/>
  <c r="CL250"/>
  <c r="CO250" s="1"/>
  <c r="CL266"/>
  <c r="CO266" s="1"/>
  <c r="CL282"/>
  <c r="CO282" s="1"/>
  <c r="CL298"/>
  <c r="CL314"/>
  <c r="CO314" s="1"/>
  <c r="CL330"/>
  <c r="CO330" s="1"/>
  <c r="CL346"/>
  <c r="CO346" s="1"/>
  <c r="CR346" s="1"/>
  <c r="CL23"/>
  <c r="CL39"/>
  <c r="CO39" s="1"/>
  <c r="CL55"/>
  <c r="CO55" s="1"/>
  <c r="CL71"/>
  <c r="CO71" s="1"/>
  <c r="CL87"/>
  <c r="CL103"/>
  <c r="CO103" s="1"/>
  <c r="CL119"/>
  <c r="CO119" s="1"/>
  <c r="CL135"/>
  <c r="CO135" s="1"/>
  <c r="CL151"/>
  <c r="CL167"/>
  <c r="CO167" s="1"/>
  <c r="CL183"/>
  <c r="CO183" s="1"/>
  <c r="CL199"/>
  <c r="CO199" s="1"/>
  <c r="CL215"/>
  <c r="CL231"/>
  <c r="CO231" s="1"/>
  <c r="CL247"/>
  <c r="CO247" s="1"/>
  <c r="CL263"/>
  <c r="CO263" s="1"/>
  <c r="CL279"/>
  <c r="CO279" s="1"/>
  <c r="CL295"/>
  <c r="CO295" s="1"/>
  <c r="CL311"/>
  <c r="CO311" s="1"/>
  <c r="CL327"/>
  <c r="CO327" s="1"/>
  <c r="CL343"/>
  <c r="CL7"/>
  <c r="CO7" s="1"/>
  <c r="CL21"/>
  <c r="CO21" s="1"/>
  <c r="CL63"/>
  <c r="CO63" s="1"/>
  <c r="CL335"/>
  <c r="CL48"/>
  <c r="CO48" s="1"/>
  <c r="CL300"/>
  <c r="CO300" s="1"/>
  <c r="CL32"/>
  <c r="CO32" s="1"/>
  <c r="CL112"/>
  <c r="CL192"/>
  <c r="CO192" s="1"/>
  <c r="CL248"/>
  <c r="CO248" s="1"/>
  <c r="CL280"/>
  <c r="CO280" s="1"/>
  <c r="CL312"/>
  <c r="CL29"/>
  <c r="CO29" s="1"/>
  <c r="CL12"/>
  <c r="CO12" s="1"/>
  <c r="CL52"/>
  <c r="CO52" s="1"/>
  <c r="CL17"/>
  <c r="CO17" s="1"/>
  <c r="CL49"/>
  <c r="CO49" s="1"/>
  <c r="CL81"/>
  <c r="CO81" s="1"/>
  <c r="CL113"/>
  <c r="CO113" s="1"/>
  <c r="CL145"/>
  <c r="CL177"/>
  <c r="CO177" s="1"/>
  <c r="CL209"/>
  <c r="CO209" s="1"/>
  <c r="CL241"/>
  <c r="CO241" s="1"/>
  <c r="CL273"/>
  <c r="CL305"/>
  <c r="CO305" s="1"/>
  <c r="CL337"/>
  <c r="CO337" s="1"/>
  <c r="CL72"/>
  <c r="CL128"/>
  <c r="CO128" s="1"/>
  <c r="CL168"/>
  <c r="CO168" s="1"/>
  <c r="CL216"/>
  <c r="CO216" s="1"/>
  <c r="CL45"/>
  <c r="CO45" s="1"/>
  <c r="CL77"/>
  <c r="CO77" s="1"/>
  <c r="CL117"/>
  <c r="CO117" s="1"/>
  <c r="CL149"/>
  <c r="CO149" s="1"/>
  <c r="CL181"/>
  <c r="CL213"/>
  <c r="CO213" s="1"/>
  <c r="CL245"/>
  <c r="CO245" s="1"/>
  <c r="CL277"/>
  <c r="CO277" s="1"/>
  <c r="CL309"/>
  <c r="CO309" s="1"/>
  <c r="CL341"/>
  <c r="CL92"/>
  <c r="CO92" s="1"/>
  <c r="CL124"/>
  <c r="CO124" s="1"/>
  <c r="CL156"/>
  <c r="CO156" s="1"/>
  <c r="CL188"/>
  <c r="CO188" s="1"/>
  <c r="CL220"/>
  <c r="CO220" s="1"/>
  <c r="CL252"/>
  <c r="CO252" s="1"/>
  <c r="CL284"/>
  <c r="CL316"/>
  <c r="CO316" s="1"/>
  <c r="CL6"/>
  <c r="CO6" s="1"/>
  <c r="CL22"/>
  <c r="CO22" s="1"/>
  <c r="CL38"/>
  <c r="CO38" s="1"/>
  <c r="CL54"/>
  <c r="CL70"/>
  <c r="CO70" s="1"/>
  <c r="CL86"/>
  <c r="CL102"/>
  <c r="CL118"/>
  <c r="CL134"/>
  <c r="CO134" s="1"/>
  <c r="CL150"/>
  <c r="CO150" s="1"/>
  <c r="CL166"/>
  <c r="CL182"/>
  <c r="CL198"/>
  <c r="CO198" s="1"/>
  <c r="CL214"/>
  <c r="CO214" s="1"/>
  <c r="CL230"/>
  <c r="CO230" s="1"/>
  <c r="CL246"/>
  <c r="CO246" s="1"/>
  <c r="CL262"/>
  <c r="CO262" s="1"/>
  <c r="CL278"/>
  <c r="CO278" s="1"/>
  <c r="CL294"/>
  <c r="CO294" s="1"/>
  <c r="CL310"/>
  <c r="CL326"/>
  <c r="CO326" s="1"/>
  <c r="CL342"/>
  <c r="CO342" s="1"/>
  <c r="CL19"/>
  <c r="CO19" s="1"/>
  <c r="CL35"/>
  <c r="CO35" s="1"/>
  <c r="CL51"/>
  <c r="CO51" s="1"/>
  <c r="CL67"/>
  <c r="CO67" s="1"/>
  <c r="CL83"/>
  <c r="CO83" s="1"/>
  <c r="CL99"/>
  <c r="CL115"/>
  <c r="CO115" s="1"/>
  <c r="CL131"/>
  <c r="CO131" s="1"/>
  <c r="CL147"/>
  <c r="CO147" s="1"/>
  <c r="CL163"/>
  <c r="CO163" s="1"/>
  <c r="CL179"/>
  <c r="CO179" s="1"/>
  <c r="CL195"/>
  <c r="CO195" s="1"/>
  <c r="CL211"/>
  <c r="CO211" s="1"/>
  <c r="CL227"/>
  <c r="CL243"/>
  <c r="CO243" s="1"/>
  <c r="CL259"/>
  <c r="CO259" s="1"/>
  <c r="CL275"/>
  <c r="CL291"/>
  <c r="CO291" s="1"/>
  <c r="CL307"/>
  <c r="CO307" s="1"/>
  <c r="CL323"/>
  <c r="CO323" s="1"/>
  <c r="CL339"/>
  <c r="CR28"/>
  <c r="CO59"/>
  <c r="CO238"/>
  <c r="CO335"/>
  <c r="CO298"/>
  <c r="CO273"/>
  <c r="CO270"/>
  <c r="CO88"/>
  <c r="CO306"/>
  <c r="CO78"/>
  <c r="CO42"/>
  <c r="CO86"/>
  <c r="CO312"/>
  <c r="CO121"/>
  <c r="CO110"/>
  <c r="CO116"/>
  <c r="CO249"/>
  <c r="CO114"/>
  <c r="CO102"/>
  <c r="CO99"/>
  <c r="CO8"/>
  <c r="CO343"/>
  <c r="CO334"/>
  <c r="CO227"/>
  <c r="CO215"/>
  <c r="CO161"/>
  <c r="CO158"/>
  <c r="CO152"/>
  <c r="CO90"/>
  <c r="CO27"/>
  <c r="CO321"/>
  <c r="CO286"/>
  <c r="CO267"/>
  <c r="CO265"/>
  <c r="CO225"/>
  <c r="CO212"/>
  <c r="CO132"/>
  <c r="CO94"/>
  <c r="CO24"/>
  <c r="CO50"/>
  <c r="CO244"/>
  <c r="CO242"/>
  <c r="CO226"/>
  <c r="CO18"/>
  <c r="CO46"/>
  <c r="CO299"/>
  <c r="CO297"/>
  <c r="CO255"/>
  <c r="CO234"/>
  <c r="CO193"/>
  <c r="CO164"/>
  <c r="CO143"/>
  <c r="CO118"/>
  <c r="CO109"/>
  <c r="CO87"/>
  <c r="CO15"/>
  <c r="CO23"/>
  <c r="CA5"/>
  <c r="CG4" s="1"/>
  <c r="CA4"/>
  <c r="CG3" s="1"/>
  <c r="CO339"/>
  <c r="CO325"/>
  <c r="CO237"/>
  <c r="CO197"/>
  <c r="CO181"/>
  <c r="CO171"/>
  <c r="CO91"/>
  <c r="CO13"/>
  <c r="CO47"/>
  <c r="CO11"/>
  <c r="CO33"/>
  <c r="CK3"/>
  <c r="CO341"/>
  <c r="CO331"/>
  <c r="CO319"/>
  <c r="CO289"/>
  <c r="CO275"/>
  <c r="CO189"/>
  <c r="CO173"/>
  <c r="CO169"/>
  <c r="CO151"/>
  <c r="CO145"/>
  <c r="CO344"/>
  <c r="CO332"/>
  <c r="CO310"/>
  <c r="CO308"/>
  <c r="CO284"/>
  <c r="CO218"/>
  <c r="CO190"/>
  <c r="CO182"/>
  <c r="CO166"/>
  <c r="CO148"/>
  <c r="CO144"/>
  <c r="CO112"/>
  <c r="CO100"/>
  <c r="CO98"/>
  <c r="CO80"/>
  <c r="CO72"/>
  <c r="CO64"/>
  <c r="CO41"/>
  <c r="CO40"/>
  <c r="CO31"/>
  <c r="CO54"/>
  <c r="CK310" l="1"/>
  <c r="CK182"/>
  <c r="CK319"/>
  <c r="CK167"/>
  <c r="CK195"/>
  <c r="CK6"/>
  <c r="CT4"/>
  <c r="CK115"/>
  <c r="CK51"/>
  <c r="CR71"/>
  <c r="CR92"/>
  <c r="CR338"/>
  <c r="CR228"/>
  <c r="CR323"/>
  <c r="CR252"/>
  <c r="CR270"/>
  <c r="CR12"/>
  <c r="CR203"/>
  <c r="CR219"/>
  <c r="CR223"/>
  <c r="CR266"/>
  <c r="CR302"/>
  <c r="CR22"/>
  <c r="CR56"/>
  <c r="CR98"/>
  <c r="CR110"/>
  <c r="CR152"/>
  <c r="CR178"/>
  <c r="CR204"/>
  <c r="CR246"/>
  <c r="CR254"/>
  <c r="CR292"/>
  <c r="CR328"/>
  <c r="CR107"/>
  <c r="CR157"/>
  <c r="CR199"/>
  <c r="CR235"/>
  <c r="CR295"/>
  <c r="CR327"/>
  <c r="CR52"/>
  <c r="CR47"/>
  <c r="CR16"/>
  <c r="CR91"/>
  <c r="CR163"/>
  <c r="CR181"/>
  <c r="CR217"/>
  <c r="CR241"/>
  <c r="CR317"/>
  <c r="CR15"/>
  <c r="CR120"/>
  <c r="CR176"/>
  <c r="CR255"/>
  <c r="CR299"/>
  <c r="CR37"/>
  <c r="CR113"/>
  <c r="CR242"/>
  <c r="CR313"/>
  <c r="CR214"/>
  <c r="CR283"/>
  <c r="CR9"/>
  <c r="CR155"/>
  <c r="CR227"/>
  <c r="CR305"/>
  <c r="CR68"/>
  <c r="CR249"/>
  <c r="CR43"/>
  <c r="CR78"/>
  <c r="CR150"/>
  <c r="CR298"/>
  <c r="CR6"/>
  <c r="CR72"/>
  <c r="CR106"/>
  <c r="CR148"/>
  <c r="CR172"/>
  <c r="CR198"/>
  <c r="CR240"/>
  <c r="CR288"/>
  <c r="CR318"/>
  <c r="CR81"/>
  <c r="CR189"/>
  <c r="CR231"/>
  <c r="CR291"/>
  <c r="CR34"/>
  <c r="CR67"/>
  <c r="CR137"/>
  <c r="CR197"/>
  <c r="CR315"/>
  <c r="CR51"/>
  <c r="CR87"/>
  <c r="CR143"/>
  <c r="CR253"/>
  <c r="CR297"/>
  <c r="CR18"/>
  <c r="CR103"/>
  <c r="CR236"/>
  <c r="CR50"/>
  <c r="CR132"/>
  <c r="CR212"/>
  <c r="CR269"/>
  <c r="CR21"/>
  <c r="CR191"/>
  <c r="CR221"/>
  <c r="CR336"/>
  <c r="CR65"/>
  <c r="CR102"/>
  <c r="CR209"/>
  <c r="CR119"/>
  <c r="CR205"/>
  <c r="CR337"/>
  <c r="CR211"/>
  <c r="CR312"/>
  <c r="CR147"/>
  <c r="CR36"/>
  <c r="CR41"/>
  <c r="CR66"/>
  <c r="CR104"/>
  <c r="CR126"/>
  <c r="CR146"/>
  <c r="CR156"/>
  <c r="CR170"/>
  <c r="CR182"/>
  <c r="CR196"/>
  <c r="CR216"/>
  <c r="CR232"/>
  <c r="CR250"/>
  <c r="CR284"/>
  <c r="CR316"/>
  <c r="CR332"/>
  <c r="CR123"/>
  <c r="CR145"/>
  <c r="CR173"/>
  <c r="CR251"/>
  <c r="CR289"/>
  <c r="CR319"/>
  <c r="CR333"/>
  <c r="CR44"/>
  <c r="CR32"/>
  <c r="CR55"/>
  <c r="CR63"/>
  <c r="CR129"/>
  <c r="CR171"/>
  <c r="CR195"/>
  <c r="CR233"/>
  <c r="CR259"/>
  <c r="CR329"/>
  <c r="CR23"/>
  <c r="CR61"/>
  <c r="CR85"/>
  <c r="CR111"/>
  <c r="CR127"/>
  <c r="CR140"/>
  <c r="CR164"/>
  <c r="CR206"/>
  <c r="CR234"/>
  <c r="CR272"/>
  <c r="CR290"/>
  <c r="CR320"/>
  <c r="CR46"/>
  <c r="CR73"/>
  <c r="CR95"/>
  <c r="CR124"/>
  <c r="CR230"/>
  <c r="CR247"/>
  <c r="CR17"/>
  <c r="CR53"/>
  <c r="CR97"/>
  <c r="CR175"/>
  <c r="CR207"/>
  <c r="CR256"/>
  <c r="CR267"/>
  <c r="CR314"/>
  <c r="CR14"/>
  <c r="CR25"/>
  <c r="CR139"/>
  <c r="CR161"/>
  <c r="CR215"/>
  <c r="CR243"/>
  <c r="CR294"/>
  <c r="CR334"/>
  <c r="CR343"/>
  <c r="CR62"/>
  <c r="CR99"/>
  <c r="CR114"/>
  <c r="CR116"/>
  <c r="CR177"/>
  <c r="CR268"/>
  <c r="CR185"/>
  <c r="CR296"/>
  <c r="CR130"/>
  <c r="CR42"/>
  <c r="CR165"/>
  <c r="CR88"/>
  <c r="CR213"/>
  <c r="CR280"/>
  <c r="CR335"/>
  <c r="CR76"/>
  <c r="CR59"/>
  <c r="CR20"/>
  <c r="CR19"/>
  <c r="CR80"/>
  <c r="CR142"/>
  <c r="CR166"/>
  <c r="CR190"/>
  <c r="CR224"/>
  <c r="CR278"/>
  <c r="CR308"/>
  <c r="CR342"/>
  <c r="CR135"/>
  <c r="CR275"/>
  <c r="CR89"/>
  <c r="CR136"/>
  <c r="CR149"/>
  <c r="CR220"/>
  <c r="CR277"/>
  <c r="CR324"/>
  <c r="CR77"/>
  <c r="CR186"/>
  <c r="CR24"/>
  <c r="CR200"/>
  <c r="CR263"/>
  <c r="CR57"/>
  <c r="CR90"/>
  <c r="CR194"/>
  <c r="CR279"/>
  <c r="CR48"/>
  <c r="CR105"/>
  <c r="CR125"/>
  <c r="CR238"/>
  <c r="CR31"/>
  <c r="CR38"/>
  <c r="CR96"/>
  <c r="CR134"/>
  <c r="CR160"/>
  <c r="CR188"/>
  <c r="CR218"/>
  <c r="CR276"/>
  <c r="CR304"/>
  <c r="CR133"/>
  <c r="CR151"/>
  <c r="CR271"/>
  <c r="CR341"/>
  <c r="CR11"/>
  <c r="CR49"/>
  <c r="CR179"/>
  <c r="CR237"/>
  <c r="CR339"/>
  <c r="CR69"/>
  <c r="CR118"/>
  <c r="CR174"/>
  <c r="CR208"/>
  <c r="CR274"/>
  <c r="CR322"/>
  <c r="CR75"/>
  <c r="CR131"/>
  <c r="CR311"/>
  <c r="CR84"/>
  <c r="CR184"/>
  <c r="CR261"/>
  <c r="CR321"/>
  <c r="CR45"/>
  <c r="CR264"/>
  <c r="CR39"/>
  <c r="CR54"/>
  <c r="CR26"/>
  <c r="CR40"/>
  <c r="CR64"/>
  <c r="CR82"/>
  <c r="CR100"/>
  <c r="CR112"/>
  <c r="CR144"/>
  <c r="CR154"/>
  <c r="CR168"/>
  <c r="CR180"/>
  <c r="CR192"/>
  <c r="CR210"/>
  <c r="CR248"/>
  <c r="CR282"/>
  <c r="CR300"/>
  <c r="CR310"/>
  <c r="CR330"/>
  <c r="CR344"/>
  <c r="CR117"/>
  <c r="CR141"/>
  <c r="CR169"/>
  <c r="CR239"/>
  <c r="CR285"/>
  <c r="CR303"/>
  <c r="CR331"/>
  <c r="CR33"/>
  <c r="CR13"/>
  <c r="CR7"/>
  <c r="CR101"/>
  <c r="CR167"/>
  <c r="CR187"/>
  <c r="CR245"/>
  <c r="CR325"/>
  <c r="CR10"/>
  <c r="CR83"/>
  <c r="CR109"/>
  <c r="CR122"/>
  <c r="CR138"/>
  <c r="CR159"/>
  <c r="CR193"/>
  <c r="CR222"/>
  <c r="CR257"/>
  <c r="CR287"/>
  <c r="CR309"/>
  <c r="CR345"/>
  <c r="CR35"/>
  <c r="CR79"/>
  <c r="CR115"/>
  <c r="CR226"/>
  <c r="CR244"/>
  <c r="CR30"/>
  <c r="CR29"/>
  <c r="CR94"/>
  <c r="CR153"/>
  <c r="CR202"/>
  <c r="CR225"/>
  <c r="CR265"/>
  <c r="CR286"/>
  <c r="CR27"/>
  <c r="CR58"/>
  <c r="CR93"/>
  <c r="CR158"/>
  <c r="CR201"/>
  <c r="CR229"/>
  <c r="CR281"/>
  <c r="CR307"/>
  <c r="CR340"/>
  <c r="CR8"/>
  <c r="CR74"/>
  <c r="CR108"/>
  <c r="CR70"/>
  <c r="CR128"/>
  <c r="CR262"/>
  <c r="CR121"/>
  <c r="CR293"/>
  <c r="CR326"/>
  <c r="CR86"/>
  <c r="CR258"/>
  <c r="CR162"/>
  <c r="CR306"/>
  <c r="CR183"/>
  <c r="CR273"/>
  <c r="CR301"/>
  <c r="CR60"/>
  <c r="CR260"/>
  <c r="CH14"/>
  <c r="CE14" s="1"/>
  <c r="CH48"/>
  <c r="CE48" s="1"/>
  <c r="CH47"/>
  <c r="CE47" s="1"/>
  <c r="CH38"/>
  <c r="CE38" s="1"/>
  <c r="CH18"/>
  <c r="CE18" s="1"/>
  <c r="CH45"/>
  <c r="CE45" s="1"/>
  <c r="CH44"/>
  <c r="CE44" s="1"/>
  <c r="CH11"/>
  <c r="CE11" s="1"/>
  <c r="CH56"/>
  <c r="CE56" s="1"/>
  <c r="CH21"/>
  <c r="CE21" s="1"/>
  <c r="CH60"/>
  <c r="CE60" s="1"/>
  <c r="CH57"/>
  <c r="CE57" s="1"/>
  <c r="CH34"/>
  <c r="CE34" s="1"/>
  <c r="CH51"/>
  <c r="CE51" s="1"/>
  <c r="CH54"/>
  <c r="CE54" s="1"/>
  <c r="CH22"/>
  <c r="CE22" s="1"/>
  <c r="CH10"/>
  <c r="CE10" s="1"/>
  <c r="CH9"/>
  <c r="CE9" s="1"/>
  <c r="CH36"/>
  <c r="CE36" s="1"/>
  <c r="CH24"/>
  <c r="CE24" s="1"/>
  <c r="CH25"/>
  <c r="CE25" s="1"/>
  <c r="CH52"/>
  <c r="CE52" s="1"/>
  <c r="CH29"/>
  <c r="CE29" s="1"/>
  <c r="CH13"/>
  <c r="CE13" s="1"/>
  <c r="CH23"/>
  <c r="CE23" s="1"/>
  <c r="CH33"/>
  <c r="CE33" s="1"/>
  <c r="CH41"/>
  <c r="CE41" s="1"/>
  <c r="CH12"/>
  <c r="CE12" s="1"/>
  <c r="CH20"/>
  <c r="CE20" s="1"/>
  <c r="CH28"/>
  <c r="CE28" s="1"/>
  <c r="CH27"/>
  <c r="CE27" s="1"/>
  <c r="CH26"/>
  <c r="CE26" s="1"/>
  <c r="CH31"/>
  <c r="CE31" s="1"/>
  <c r="CH43"/>
  <c r="CE43" s="1"/>
  <c r="CH59"/>
  <c r="CE59" s="1"/>
  <c r="CH39"/>
  <c r="CE39" s="1"/>
  <c r="CH46"/>
  <c r="CE46" s="1"/>
  <c r="CH17"/>
  <c r="CE17" s="1"/>
  <c r="CH58"/>
  <c r="CE58" s="1"/>
  <c r="CH53"/>
  <c r="CE53" s="1"/>
  <c r="CH6"/>
  <c r="CE6" s="1"/>
  <c r="CH35"/>
  <c r="CE35" s="1"/>
  <c r="CH42"/>
  <c r="CE42" s="1"/>
  <c r="CH30"/>
  <c r="CE30" s="1"/>
  <c r="CH7"/>
  <c r="CE7" s="1"/>
  <c r="CH49"/>
  <c r="CE49" s="1"/>
  <c r="CH16"/>
  <c r="CE16" s="1"/>
  <c r="CH40"/>
  <c r="CE40" s="1"/>
  <c r="CH37"/>
  <c r="CE37" s="1"/>
  <c r="CH50"/>
  <c r="CE50" s="1"/>
  <c r="CH32"/>
  <c r="CE32" s="1"/>
  <c r="CH15"/>
  <c r="CE15" s="1"/>
  <c r="CH8"/>
  <c r="CE8" s="1"/>
  <c r="CH19"/>
  <c r="CE19" s="1"/>
  <c r="CH55"/>
  <c r="CE55" s="1"/>
  <c r="CH61"/>
  <c r="CE61" s="1"/>
  <c r="CH62"/>
  <c r="CE62" s="1"/>
  <c r="CH63"/>
  <c r="CE63" s="1"/>
  <c r="CH64"/>
  <c r="CE64" s="1"/>
  <c r="CH65"/>
  <c r="CE65" s="1"/>
  <c r="CH66"/>
  <c r="CE66" s="1"/>
  <c r="CH67"/>
  <c r="CE67" s="1"/>
  <c r="CH68"/>
  <c r="CE68" s="1"/>
  <c r="CH69"/>
  <c r="CE69" s="1"/>
  <c r="CH70"/>
  <c r="CE70" s="1"/>
  <c r="CH71"/>
  <c r="CE71" s="1"/>
  <c r="CH72"/>
  <c r="CE72" s="1"/>
  <c r="CH73"/>
  <c r="CE73" s="1"/>
  <c r="CH74"/>
  <c r="CE74" s="1"/>
  <c r="CH75"/>
  <c r="CE75" s="1"/>
  <c r="CH76"/>
  <c r="CE76" s="1"/>
  <c r="CH77"/>
  <c r="CE77" s="1"/>
  <c r="CH78"/>
  <c r="CE78" s="1"/>
  <c r="CH79"/>
  <c r="CE79" s="1"/>
  <c r="CH80"/>
  <c r="CE80" s="1"/>
  <c r="CH81"/>
  <c r="CE81" s="1"/>
  <c r="CH82"/>
  <c r="CE82" s="1"/>
  <c r="CH83"/>
  <c r="CE83" s="1"/>
  <c r="CH84"/>
  <c r="CE84" s="1"/>
  <c r="CH85"/>
  <c r="CE85" s="1"/>
  <c r="CH86"/>
  <c r="CE86" s="1"/>
  <c r="CH87"/>
  <c r="CE87" s="1"/>
  <c r="CH88"/>
  <c r="CE88" s="1"/>
  <c r="CH89"/>
  <c r="CE89" s="1"/>
  <c r="CH90"/>
  <c r="CE90" s="1"/>
  <c r="CH91"/>
  <c r="CE91" s="1"/>
  <c r="CH92"/>
  <c r="CE92" s="1"/>
  <c r="CH93"/>
  <c r="CE93" s="1"/>
  <c r="CH94"/>
  <c r="CE94" s="1"/>
  <c r="CH95"/>
  <c r="CE95" s="1"/>
  <c r="CH96"/>
  <c r="CE96" s="1"/>
  <c r="CH97"/>
  <c r="CE97" s="1"/>
  <c r="CH98"/>
  <c r="CE98" s="1"/>
  <c r="CH99"/>
  <c r="CE99" s="1"/>
  <c r="CH100"/>
  <c r="CE100" s="1"/>
  <c r="CH101"/>
  <c r="CE101" s="1"/>
  <c r="CH102"/>
  <c r="CE102" s="1"/>
  <c r="CH103"/>
  <c r="CE103" s="1"/>
  <c r="CH104"/>
  <c r="CE104" s="1"/>
  <c r="CH105"/>
  <c r="CE105" s="1"/>
  <c r="CH106"/>
  <c r="CE106" s="1"/>
  <c r="CH107"/>
  <c r="CE107" s="1"/>
  <c r="CH108"/>
  <c r="CE108" s="1"/>
  <c r="CH109"/>
  <c r="CE109" s="1"/>
  <c r="CH110"/>
  <c r="CE110" s="1"/>
  <c r="CH111"/>
  <c r="CE111" s="1"/>
  <c r="CH112"/>
  <c r="CE112" s="1"/>
  <c r="CH113"/>
  <c r="CE113" s="1"/>
  <c r="CH114"/>
  <c r="CE114" s="1"/>
  <c r="CH115"/>
  <c r="CE115" s="1"/>
  <c r="CH116"/>
  <c r="CE116" s="1"/>
  <c r="CH117"/>
  <c r="CE117" s="1"/>
  <c r="CH118"/>
  <c r="CE118" s="1"/>
  <c r="CH119"/>
  <c r="CE119" s="1"/>
  <c r="CH120"/>
  <c r="CE120" s="1"/>
  <c r="CH121"/>
  <c r="CE121" s="1"/>
  <c r="CH122"/>
  <c r="CE122" s="1"/>
  <c r="CH123"/>
  <c r="CE123" s="1"/>
  <c r="CH124"/>
  <c r="CE124" s="1"/>
  <c r="CH125"/>
  <c r="CE125" s="1"/>
  <c r="CH126"/>
  <c r="CE126" s="1"/>
  <c r="CH127"/>
  <c r="CE127" s="1"/>
  <c r="CH128"/>
  <c r="CE128" s="1"/>
  <c r="CH129"/>
  <c r="CE129" s="1"/>
  <c r="CH130"/>
  <c r="CE130" s="1"/>
  <c r="CH131"/>
  <c r="CE131" s="1"/>
  <c r="CH132"/>
  <c r="CE132" s="1"/>
  <c r="CH133"/>
  <c r="CE133" s="1"/>
  <c r="CH134"/>
  <c r="CE134" s="1"/>
  <c r="CH135"/>
  <c r="CE135" s="1"/>
  <c r="CH136"/>
  <c r="CE136" s="1"/>
  <c r="CH137"/>
  <c r="CE137" s="1"/>
  <c r="CH138"/>
  <c r="CE138" s="1"/>
  <c r="CH139"/>
  <c r="CE139" s="1"/>
  <c r="CH140"/>
  <c r="CE140" s="1"/>
  <c r="CH141"/>
  <c r="CE141" s="1"/>
  <c r="CH142"/>
  <c r="CE142" s="1"/>
  <c r="CH143"/>
  <c r="CE143" s="1"/>
  <c r="CH144"/>
  <c r="CE144" s="1"/>
  <c r="CH145"/>
  <c r="CE145" s="1"/>
  <c r="CH146"/>
  <c r="CE146" s="1"/>
  <c r="CH147"/>
  <c r="CE147" s="1"/>
  <c r="CH148"/>
  <c r="CE148" s="1"/>
  <c r="CH149"/>
  <c r="CE149" s="1"/>
  <c r="CH150"/>
  <c r="CE150" s="1"/>
  <c r="CH151"/>
  <c r="CE151" s="1"/>
  <c r="CH152"/>
  <c r="CE152" s="1"/>
  <c r="CH153"/>
  <c r="CE153" s="1"/>
  <c r="CH154"/>
  <c r="CE154" s="1"/>
  <c r="CH155"/>
  <c r="CE155" s="1"/>
  <c r="CH156"/>
  <c r="CE156" s="1"/>
  <c r="CH157"/>
  <c r="CE157" s="1"/>
  <c r="CH158"/>
  <c r="CE158" s="1"/>
  <c r="CH159"/>
  <c r="CE159" s="1"/>
  <c r="CH160"/>
  <c r="CE160" s="1"/>
  <c r="CH161"/>
  <c r="CE161" s="1"/>
  <c r="CH162"/>
  <c r="CE162" s="1"/>
  <c r="CH163"/>
  <c r="CE163" s="1"/>
  <c r="CH164"/>
  <c r="CE164" s="1"/>
  <c r="CH165"/>
  <c r="CE165" s="1"/>
  <c r="CH166"/>
  <c r="CE166" s="1"/>
  <c r="CH167"/>
  <c r="CE167" s="1"/>
  <c r="CH168"/>
  <c r="CE168" s="1"/>
  <c r="CH169"/>
  <c r="CE169" s="1"/>
  <c r="CH170"/>
  <c r="CE170" s="1"/>
  <c r="CH171"/>
  <c r="CE171" s="1"/>
  <c r="CH172"/>
  <c r="CE172" s="1"/>
  <c r="CH173"/>
  <c r="CE173" s="1"/>
  <c r="CH174"/>
  <c r="CE174" s="1"/>
  <c r="CH175"/>
  <c r="CE175" s="1"/>
  <c r="CH176"/>
  <c r="CE176" s="1"/>
  <c r="CH177"/>
  <c r="CE177" s="1"/>
  <c r="CH178"/>
  <c r="CE178" s="1"/>
  <c r="CH179"/>
  <c r="CE179" s="1"/>
  <c r="CH180"/>
  <c r="CE180" s="1"/>
  <c r="CH181"/>
  <c r="CE181" s="1"/>
  <c r="CH182"/>
  <c r="CE182" s="1"/>
  <c r="CH183"/>
  <c r="CE183" s="1"/>
  <c r="CH184"/>
  <c r="CE184" s="1"/>
  <c r="CH185"/>
  <c r="CE185" s="1"/>
  <c r="CH186"/>
  <c r="CE186" s="1"/>
  <c r="CH187"/>
  <c r="CE187" s="1"/>
  <c r="CH188"/>
  <c r="CE188" s="1"/>
  <c r="CH189"/>
  <c r="CE189" s="1"/>
  <c r="CH190"/>
  <c r="CE190" s="1"/>
  <c r="CH191"/>
  <c r="CE191" s="1"/>
  <c r="CH192"/>
  <c r="CE192" s="1"/>
  <c r="CH193"/>
  <c r="CE193" s="1"/>
  <c r="CH194"/>
  <c r="CE194" s="1"/>
  <c r="CH195"/>
  <c r="CE195" s="1"/>
  <c r="CH196"/>
  <c r="CE196" s="1"/>
  <c r="CH197"/>
  <c r="CE197" s="1"/>
  <c r="CH198"/>
  <c r="CE198" s="1"/>
  <c r="CH199"/>
  <c r="CE199" s="1"/>
  <c r="CH200"/>
  <c r="CE200" s="1"/>
  <c r="CH201"/>
  <c r="CE201" s="1"/>
  <c r="CH202"/>
  <c r="CE202" s="1"/>
  <c r="CH203"/>
  <c r="CE203" s="1"/>
  <c r="CH204"/>
  <c r="CE204" s="1"/>
  <c r="CH205"/>
  <c r="CE205" s="1"/>
  <c r="CH206"/>
  <c r="CE206" s="1"/>
  <c r="CH207"/>
  <c r="CE207" s="1"/>
  <c r="CH208"/>
  <c r="CE208" s="1"/>
  <c r="CH209"/>
  <c r="CE209" s="1"/>
  <c r="CH210"/>
  <c r="CE210" s="1"/>
  <c r="CH211"/>
  <c r="CE211" s="1"/>
  <c r="CH212"/>
  <c r="CE212" s="1"/>
  <c r="CH213"/>
  <c r="CE213" s="1"/>
  <c r="CH214"/>
  <c r="CE214" s="1"/>
  <c r="CH215"/>
  <c r="CE215" s="1"/>
  <c r="CH216"/>
  <c r="CE216" s="1"/>
  <c r="CH217"/>
  <c r="CE217" s="1"/>
  <c r="CH218"/>
  <c r="CE218" s="1"/>
  <c r="CH219"/>
  <c r="CE219" s="1"/>
  <c r="CH220"/>
  <c r="CE220" s="1"/>
  <c r="CH221"/>
  <c r="CE221" s="1"/>
  <c r="CH222"/>
  <c r="CE222" s="1"/>
  <c r="CH223"/>
  <c r="CE223" s="1"/>
  <c r="CH224"/>
  <c r="CE224" s="1"/>
  <c r="CH225"/>
  <c r="CE225" s="1"/>
  <c r="CH226"/>
  <c r="CE226" s="1"/>
  <c r="CH227"/>
  <c r="CE227" s="1"/>
  <c r="CH228"/>
  <c r="CE228" s="1"/>
  <c r="CH229"/>
  <c r="CE229" s="1"/>
  <c r="CH230"/>
  <c r="CE230" s="1"/>
  <c r="CH231"/>
  <c r="CE231" s="1"/>
  <c r="CH232"/>
  <c r="CE232" s="1"/>
  <c r="CH233"/>
  <c r="CE233" s="1"/>
  <c r="CH234"/>
  <c r="CE234" s="1"/>
  <c r="CH235"/>
  <c r="CE235" s="1"/>
  <c r="CH236"/>
  <c r="CE236" s="1"/>
  <c r="CH237"/>
  <c r="CE237" s="1"/>
  <c r="CH238"/>
  <c r="CE238" s="1"/>
  <c r="CH239"/>
  <c r="CE239" s="1"/>
  <c r="CH240"/>
  <c r="CE240" s="1"/>
  <c r="CH241"/>
  <c r="CE241" s="1"/>
  <c r="CH242"/>
  <c r="CE242" s="1"/>
  <c r="CH243"/>
  <c r="CE243" s="1"/>
  <c r="CH244"/>
  <c r="CE244" s="1"/>
  <c r="CH245"/>
  <c r="CE245" s="1"/>
  <c r="CH246"/>
  <c r="CE246" s="1"/>
  <c r="CH247"/>
  <c r="CE247" s="1"/>
  <c r="CH248"/>
  <c r="CE248" s="1"/>
  <c r="CH249"/>
  <c r="CE249" s="1"/>
  <c r="CH250"/>
  <c r="CE250" s="1"/>
  <c r="CH251"/>
  <c r="CE251" s="1"/>
  <c r="CH252"/>
  <c r="CE252" s="1"/>
  <c r="CH253"/>
  <c r="CE253" s="1"/>
  <c r="CH254"/>
  <c r="CE254" s="1"/>
  <c r="CH255"/>
  <c r="CE255" s="1"/>
  <c r="CH256"/>
  <c r="CE256" s="1"/>
  <c r="CH257"/>
  <c r="CE257" s="1"/>
  <c r="CH258"/>
  <c r="CE258" s="1"/>
  <c r="CH259"/>
  <c r="CE259" s="1"/>
  <c r="CH260"/>
  <c r="CE260" s="1"/>
  <c r="CH261"/>
  <c r="CE261" s="1"/>
  <c r="CH262"/>
  <c r="CE262" s="1"/>
  <c r="CH263"/>
  <c r="CE263" s="1"/>
  <c r="CH264"/>
  <c r="CE264" s="1"/>
  <c r="CH265"/>
  <c r="CE265" s="1"/>
  <c r="CH266"/>
  <c r="CE266" s="1"/>
  <c r="CH267"/>
  <c r="CE267" s="1"/>
  <c r="CH268"/>
  <c r="CE268" s="1"/>
  <c r="CH269"/>
  <c r="CE269" s="1"/>
  <c r="CH270"/>
  <c r="CE270" s="1"/>
  <c r="CH271"/>
  <c r="CE271" s="1"/>
  <c r="CH272"/>
  <c r="CE272" s="1"/>
  <c r="CH273"/>
  <c r="CE273" s="1"/>
  <c r="CH274"/>
  <c r="CE274" s="1"/>
  <c r="CH275"/>
  <c r="CE275" s="1"/>
  <c r="CH276"/>
  <c r="CE276" s="1"/>
  <c r="CH277"/>
  <c r="CE277" s="1"/>
  <c r="CH278"/>
  <c r="CE278" s="1"/>
  <c r="CH279"/>
  <c r="CE279" s="1"/>
  <c r="CH280"/>
  <c r="CE280" s="1"/>
  <c r="CH281"/>
  <c r="CE281" s="1"/>
  <c r="CH282"/>
  <c r="CE282" s="1"/>
  <c r="CH283"/>
  <c r="CE283" s="1"/>
  <c r="CH284"/>
  <c r="CE284" s="1"/>
  <c r="CH285"/>
  <c r="CE285" s="1"/>
  <c r="CH286"/>
  <c r="CE286" s="1"/>
  <c r="CH287"/>
  <c r="CE287" s="1"/>
  <c r="CH288"/>
  <c r="CE288" s="1"/>
  <c r="CH289"/>
  <c r="CE289" s="1"/>
  <c r="CH290"/>
  <c r="CE290" s="1"/>
  <c r="CH291"/>
  <c r="CE291" s="1"/>
  <c r="CH292"/>
  <c r="CE292" s="1"/>
  <c r="CH293"/>
  <c r="CE293" s="1"/>
  <c r="CH294"/>
  <c r="CE294" s="1"/>
  <c r="CH295"/>
  <c r="CE295" s="1"/>
  <c r="CH296"/>
  <c r="CE296" s="1"/>
  <c r="CH297"/>
  <c r="CE297" s="1"/>
  <c r="CH298"/>
  <c r="CE298" s="1"/>
  <c r="CH299"/>
  <c r="CE299" s="1"/>
  <c r="CH300"/>
  <c r="CE300" s="1"/>
  <c r="CH301"/>
  <c r="CE301" s="1"/>
  <c r="CH302"/>
  <c r="CE302" s="1"/>
  <c r="CH303"/>
  <c r="CE303" s="1"/>
  <c r="CH304"/>
  <c r="CE304" s="1"/>
  <c r="CH305"/>
  <c r="CE305" s="1"/>
  <c r="CH306"/>
  <c r="CE306" s="1"/>
  <c r="CH307"/>
  <c r="CE307" s="1"/>
  <c r="CH308"/>
  <c r="CE308" s="1"/>
  <c r="CH309"/>
  <c r="CE309" s="1"/>
  <c r="CH310"/>
  <c r="CE310" s="1"/>
  <c r="CH311"/>
  <c r="CE311" s="1"/>
  <c r="CH312"/>
  <c r="CE312" s="1"/>
  <c r="CH313"/>
  <c r="CE313" s="1"/>
  <c r="CH314"/>
  <c r="CE314" s="1"/>
  <c r="CH315"/>
  <c r="CE315" s="1"/>
  <c r="CH316"/>
  <c r="CE316" s="1"/>
  <c r="CH317"/>
  <c r="CE317" s="1"/>
  <c r="CH318"/>
  <c r="CE318" s="1"/>
  <c r="CH319"/>
  <c r="CE319" s="1"/>
  <c r="CH320"/>
  <c r="CE320" s="1"/>
  <c r="CH321"/>
  <c r="CE321" s="1"/>
  <c r="CH322"/>
  <c r="CE322" s="1"/>
  <c r="CH323"/>
  <c r="CE323" s="1"/>
  <c r="CH324"/>
  <c r="CE324" s="1"/>
  <c r="CH325"/>
  <c r="CE325" s="1"/>
  <c r="CH326"/>
  <c r="CE326" s="1"/>
  <c r="CH327"/>
  <c r="CE327" s="1"/>
  <c r="CH328"/>
  <c r="CE328" s="1"/>
  <c r="CH329"/>
  <c r="CE329" s="1"/>
  <c r="CH330"/>
  <c r="CE330" s="1"/>
  <c r="CH331"/>
  <c r="CE331" s="1"/>
  <c r="CH332"/>
  <c r="CE332" s="1"/>
  <c r="CH333"/>
  <c r="CE333" s="1"/>
  <c r="CH334"/>
  <c r="CE334" s="1"/>
  <c r="CH335"/>
  <c r="CE335" s="1"/>
  <c r="CH336"/>
  <c r="CE336" s="1"/>
  <c r="CH337"/>
  <c r="CE337" s="1"/>
  <c r="CH338"/>
  <c r="CE338" s="1"/>
  <c r="CH339"/>
  <c r="CE339" s="1"/>
  <c r="CH340"/>
  <c r="CE340" s="1"/>
  <c r="CH341"/>
  <c r="CE341" s="1"/>
  <c r="CH342"/>
  <c r="CE342" s="1"/>
  <c r="CH343"/>
  <c r="CE343" s="1"/>
  <c r="CH344"/>
  <c r="CE344" s="1"/>
  <c r="CH345"/>
  <c r="CE345" s="1"/>
  <c r="CH346"/>
  <c r="CE346" s="1"/>
  <c r="CJ3"/>
  <c r="CK237" l="1"/>
  <c r="CK138"/>
  <c r="CN138" s="1"/>
  <c r="CK219"/>
  <c r="CN219" s="1"/>
  <c r="CK63"/>
  <c r="CK191"/>
  <c r="CK74"/>
  <c r="CK202"/>
  <c r="CN202" s="1"/>
  <c r="CK330"/>
  <c r="CK266"/>
  <c r="CK283"/>
  <c r="CK179"/>
  <c r="CK295"/>
  <c r="CK118"/>
  <c r="CK246"/>
  <c r="CN246" s="1"/>
  <c r="CK131"/>
  <c r="CN131" s="1"/>
  <c r="CK291"/>
  <c r="CN291" s="1"/>
  <c r="CK28"/>
  <c r="CK103"/>
  <c r="CN103" s="1"/>
  <c r="CK231"/>
  <c r="CN231" s="1"/>
  <c r="CK45"/>
  <c r="CK301"/>
  <c r="CK86"/>
  <c r="CN86" s="1"/>
  <c r="CK150"/>
  <c r="CN150" s="1"/>
  <c r="CK214"/>
  <c r="CK278"/>
  <c r="CK342"/>
  <c r="CN342" s="1"/>
  <c r="CK173"/>
  <c r="CK26"/>
  <c r="CK43"/>
  <c r="CK211"/>
  <c r="CN211" s="1"/>
  <c r="CK52"/>
  <c r="CN52" s="1"/>
  <c r="CK127"/>
  <c r="CK255"/>
  <c r="CK109"/>
  <c r="CN109" s="1"/>
  <c r="CK10"/>
  <c r="CN10" s="1"/>
  <c r="CK106"/>
  <c r="CN106" s="1"/>
  <c r="CK170"/>
  <c r="CK234"/>
  <c r="CK298"/>
  <c r="CN298" s="1"/>
  <c r="CK39"/>
  <c r="CK29"/>
  <c r="CK93"/>
  <c r="CN93" s="1"/>
  <c r="CK157"/>
  <c r="CN157" s="1"/>
  <c r="CK221"/>
  <c r="CN221" s="1"/>
  <c r="CK285"/>
  <c r="CN285" s="1"/>
  <c r="CK75"/>
  <c r="CN75" s="1"/>
  <c r="CK155"/>
  <c r="CN155" s="1"/>
  <c r="CK243"/>
  <c r="CK315"/>
  <c r="CN315" s="1"/>
  <c r="CK48"/>
  <c r="CN48" s="1"/>
  <c r="CK79"/>
  <c r="CN79" s="1"/>
  <c r="CK60"/>
  <c r="CN60" s="1"/>
  <c r="CK40"/>
  <c r="CK135"/>
  <c r="CN135" s="1"/>
  <c r="CK199"/>
  <c r="CN199" s="1"/>
  <c r="CK263"/>
  <c r="CN263" s="1"/>
  <c r="CK327"/>
  <c r="CN327" s="1"/>
  <c r="CK61"/>
  <c r="CN61" s="1"/>
  <c r="CK125"/>
  <c r="CN125" s="1"/>
  <c r="CK189"/>
  <c r="CN189" s="1"/>
  <c r="CK253"/>
  <c r="CN253" s="1"/>
  <c r="CK317"/>
  <c r="CN317" s="1"/>
  <c r="CK54"/>
  <c r="CN54" s="1"/>
  <c r="CK90"/>
  <c r="CK122"/>
  <c r="CN122" s="1"/>
  <c r="CK154"/>
  <c r="CN154" s="1"/>
  <c r="CK186"/>
  <c r="CN186" s="1"/>
  <c r="CK218"/>
  <c r="CN218" s="1"/>
  <c r="CK250"/>
  <c r="CN250" s="1"/>
  <c r="CK282"/>
  <c r="CN282" s="1"/>
  <c r="CK314"/>
  <c r="CN314" s="1"/>
  <c r="CK346"/>
  <c r="CK35"/>
  <c r="CN35" s="1"/>
  <c r="CK91"/>
  <c r="CN91" s="1"/>
  <c r="CK171"/>
  <c r="CN171" s="1"/>
  <c r="CK259"/>
  <c r="CN259" s="1"/>
  <c r="CK323"/>
  <c r="CK31"/>
  <c r="CK20"/>
  <c r="CN20" s="1"/>
  <c r="CK83"/>
  <c r="CK95"/>
  <c r="CK159"/>
  <c r="CN159" s="1"/>
  <c r="CK223"/>
  <c r="CN223" s="1"/>
  <c r="CK287"/>
  <c r="CK9"/>
  <c r="CK77"/>
  <c r="CN77" s="1"/>
  <c r="CK141"/>
  <c r="CN141" s="1"/>
  <c r="CK205"/>
  <c r="CK269"/>
  <c r="CN269" s="1"/>
  <c r="CK333"/>
  <c r="CN333" s="1"/>
  <c r="CK70"/>
  <c r="CN70" s="1"/>
  <c r="CK102"/>
  <c r="CK134"/>
  <c r="CK166"/>
  <c r="CK198"/>
  <c r="CN198" s="1"/>
  <c r="CK230"/>
  <c r="CN230" s="1"/>
  <c r="CK262"/>
  <c r="CN262" s="1"/>
  <c r="CK294"/>
  <c r="CN294" s="1"/>
  <c r="CK326"/>
  <c r="CN326" s="1"/>
  <c r="CK320"/>
  <c r="CK124"/>
  <c r="CK188"/>
  <c r="CN188" s="1"/>
  <c r="CK252"/>
  <c r="CN252" s="1"/>
  <c r="CK112"/>
  <c r="CN112" s="1"/>
  <c r="CK176"/>
  <c r="CN176" s="1"/>
  <c r="CK240"/>
  <c r="CN240" s="1"/>
  <c r="CK344"/>
  <c r="CN344" s="1"/>
  <c r="CK58"/>
  <c r="CK84"/>
  <c r="CN84" s="1"/>
  <c r="CK148"/>
  <c r="CK212"/>
  <c r="CN212" s="1"/>
  <c r="CK276"/>
  <c r="CN276" s="1"/>
  <c r="CK72"/>
  <c r="CN72" s="1"/>
  <c r="CK136"/>
  <c r="CK200"/>
  <c r="CN200" s="1"/>
  <c r="CK264"/>
  <c r="CK336"/>
  <c r="CN336" s="1"/>
  <c r="CK25"/>
  <c r="CN25" s="1"/>
  <c r="CK57"/>
  <c r="CK73"/>
  <c r="CK89"/>
  <c r="CN89" s="1"/>
  <c r="CK105"/>
  <c r="CN105" s="1"/>
  <c r="CK121"/>
  <c r="CN121" s="1"/>
  <c r="CK153"/>
  <c r="CN153" s="1"/>
  <c r="CK169"/>
  <c r="CN169" s="1"/>
  <c r="CK185"/>
  <c r="CN185" s="1"/>
  <c r="CK201"/>
  <c r="CN201" s="1"/>
  <c r="CK217"/>
  <c r="CK233"/>
  <c r="CN233" s="1"/>
  <c r="CK249"/>
  <c r="CN249" s="1"/>
  <c r="CK265"/>
  <c r="CN265" s="1"/>
  <c r="CK281"/>
  <c r="CN281" s="1"/>
  <c r="CK297"/>
  <c r="CN297" s="1"/>
  <c r="CK313"/>
  <c r="CN313" s="1"/>
  <c r="CK329"/>
  <c r="CN329" s="1"/>
  <c r="CK345"/>
  <c r="CN345" s="1"/>
  <c r="CK22"/>
  <c r="CN22" s="1"/>
  <c r="CK38"/>
  <c r="CN38" s="1"/>
  <c r="CK27"/>
  <c r="CN27" s="1"/>
  <c r="CK67"/>
  <c r="CN67" s="1"/>
  <c r="CK107"/>
  <c r="CN107" s="1"/>
  <c r="CK147"/>
  <c r="CN147" s="1"/>
  <c r="CK203"/>
  <c r="CN203" s="1"/>
  <c r="CK235"/>
  <c r="CN235" s="1"/>
  <c r="CK275"/>
  <c r="CN275" s="1"/>
  <c r="CK307"/>
  <c r="CN307" s="1"/>
  <c r="CK339"/>
  <c r="CN339" s="1"/>
  <c r="CK24"/>
  <c r="CN24" s="1"/>
  <c r="CQ24" s="1"/>
  <c r="CK23"/>
  <c r="CN23" s="1"/>
  <c r="CK55"/>
  <c r="CN55" s="1"/>
  <c r="CK12"/>
  <c r="CN12" s="1"/>
  <c r="CK44"/>
  <c r="CK76"/>
  <c r="CN76" s="1"/>
  <c r="CK108"/>
  <c r="CN108" s="1"/>
  <c r="CK140"/>
  <c r="CN140" s="1"/>
  <c r="CK172"/>
  <c r="CN172" s="1"/>
  <c r="CK204"/>
  <c r="CN204" s="1"/>
  <c r="CK236"/>
  <c r="CK268"/>
  <c r="CN268" s="1"/>
  <c r="CK300"/>
  <c r="CN300" s="1"/>
  <c r="CK332"/>
  <c r="CN332" s="1"/>
  <c r="CK163"/>
  <c r="CN163" s="1"/>
  <c r="CK8"/>
  <c r="CN8" s="1"/>
  <c r="CK64"/>
  <c r="CK96"/>
  <c r="CN96" s="1"/>
  <c r="CK128"/>
  <c r="CN128" s="1"/>
  <c r="CK160"/>
  <c r="CN160" s="1"/>
  <c r="CK192"/>
  <c r="CK224"/>
  <c r="CN224" s="1"/>
  <c r="CK256"/>
  <c r="CN256" s="1"/>
  <c r="CK288"/>
  <c r="CN288" s="1"/>
  <c r="CK328"/>
  <c r="CN328" s="1"/>
  <c r="CK87"/>
  <c r="CN87" s="1"/>
  <c r="CK119"/>
  <c r="CN119" s="1"/>
  <c r="CK151"/>
  <c r="CK183"/>
  <c r="CK215"/>
  <c r="CN215" s="1"/>
  <c r="CK247"/>
  <c r="CN247" s="1"/>
  <c r="CK279"/>
  <c r="CN279" s="1"/>
  <c r="CK311"/>
  <c r="CN311" s="1"/>
  <c r="CK343"/>
  <c r="CN343" s="1"/>
  <c r="CK21"/>
  <c r="CN21" s="1"/>
  <c r="CQ21" s="1"/>
  <c r="CK37"/>
  <c r="CN37" s="1"/>
  <c r="CK53"/>
  <c r="CK69"/>
  <c r="CN69" s="1"/>
  <c r="CK85"/>
  <c r="CN85" s="1"/>
  <c r="CK101"/>
  <c r="CK117"/>
  <c r="CK133"/>
  <c r="CN133" s="1"/>
  <c r="CK149"/>
  <c r="CN149" s="1"/>
  <c r="CK165"/>
  <c r="CN165" s="1"/>
  <c r="CK181"/>
  <c r="CK197"/>
  <c r="CN197" s="1"/>
  <c r="CK213"/>
  <c r="CN213" s="1"/>
  <c r="CK229"/>
  <c r="CN229" s="1"/>
  <c r="CK245"/>
  <c r="CN245" s="1"/>
  <c r="CK261"/>
  <c r="CN261" s="1"/>
  <c r="CK277"/>
  <c r="CN277" s="1"/>
  <c r="CK293"/>
  <c r="CN293" s="1"/>
  <c r="CK309"/>
  <c r="CK325"/>
  <c r="CN325" s="1"/>
  <c r="CK341"/>
  <c r="CN341" s="1"/>
  <c r="CK18"/>
  <c r="CN18" s="1"/>
  <c r="CK34"/>
  <c r="CK50"/>
  <c r="CN50" s="1"/>
  <c r="CK66"/>
  <c r="CN66" s="1"/>
  <c r="CK82"/>
  <c r="CN82" s="1"/>
  <c r="CK98"/>
  <c r="CK114"/>
  <c r="CN114" s="1"/>
  <c r="CK130"/>
  <c r="CN130" s="1"/>
  <c r="CK146"/>
  <c r="CN146" s="1"/>
  <c r="CK162"/>
  <c r="CK178"/>
  <c r="CN178" s="1"/>
  <c r="CK194"/>
  <c r="CN194" s="1"/>
  <c r="CK210"/>
  <c r="CK226"/>
  <c r="CN226" s="1"/>
  <c r="CK242"/>
  <c r="CN242" s="1"/>
  <c r="CK258"/>
  <c r="CN258" s="1"/>
  <c r="CK274"/>
  <c r="CN274" s="1"/>
  <c r="CK290"/>
  <c r="CN290" s="1"/>
  <c r="CK306"/>
  <c r="CN306" s="1"/>
  <c r="CK322"/>
  <c r="CN322" s="1"/>
  <c r="CK338"/>
  <c r="CN338" s="1"/>
  <c r="CT6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95"/>
  <c r="CT96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119"/>
  <c r="CT120"/>
  <c r="CT121"/>
  <c r="CT122"/>
  <c r="CT123"/>
  <c r="CT124"/>
  <c r="CT125"/>
  <c r="CT126"/>
  <c r="CT127"/>
  <c r="CT128"/>
  <c r="CT129"/>
  <c r="CT130"/>
  <c r="CT131"/>
  <c r="CT132"/>
  <c r="CT133"/>
  <c r="CT134"/>
  <c r="CT135"/>
  <c r="CT136"/>
  <c r="CT137"/>
  <c r="CT138"/>
  <c r="CT139"/>
  <c r="CT140"/>
  <c r="CT141"/>
  <c r="CT142"/>
  <c r="CT143"/>
  <c r="CT144"/>
  <c r="CT145"/>
  <c r="CT146"/>
  <c r="CT147"/>
  <c r="CT148"/>
  <c r="CT149"/>
  <c r="CT150"/>
  <c r="CT151"/>
  <c r="CT152"/>
  <c r="CT153"/>
  <c r="CT154"/>
  <c r="CT155"/>
  <c r="CT156"/>
  <c r="CT157"/>
  <c r="CT158"/>
  <c r="CT159"/>
  <c r="CT160"/>
  <c r="CT161"/>
  <c r="CT162"/>
  <c r="CT163"/>
  <c r="CT164"/>
  <c r="CT165"/>
  <c r="CT166"/>
  <c r="CT167"/>
  <c r="CT168"/>
  <c r="CT169"/>
  <c r="CT170"/>
  <c r="CT171"/>
  <c r="CT172"/>
  <c r="CT173"/>
  <c r="CT174"/>
  <c r="CT175"/>
  <c r="CT176"/>
  <c r="CT177"/>
  <c r="CT178"/>
  <c r="CT179"/>
  <c r="CT180"/>
  <c r="CT181"/>
  <c r="CT182"/>
  <c r="CT183"/>
  <c r="CT184"/>
  <c r="CT185"/>
  <c r="CT186"/>
  <c r="CT187"/>
  <c r="CT188"/>
  <c r="CT189"/>
  <c r="CT190"/>
  <c r="CT191"/>
  <c r="CT192"/>
  <c r="CT193"/>
  <c r="CT194"/>
  <c r="CT195"/>
  <c r="CT196"/>
  <c r="CT197"/>
  <c r="CT198"/>
  <c r="CT199"/>
  <c r="CT200"/>
  <c r="CT201"/>
  <c r="CT202"/>
  <c r="CT203"/>
  <c r="CT204"/>
  <c r="CT205"/>
  <c r="CT206"/>
  <c r="CT207"/>
  <c r="CT208"/>
  <c r="CT209"/>
  <c r="CT210"/>
  <c r="CT211"/>
  <c r="CT212"/>
  <c r="CT213"/>
  <c r="CT214"/>
  <c r="CT215"/>
  <c r="CT216"/>
  <c r="CT217"/>
  <c r="CT218"/>
  <c r="CT219"/>
  <c r="CT220"/>
  <c r="CT221"/>
  <c r="CT222"/>
  <c r="CT223"/>
  <c r="CT224"/>
  <c r="CT225"/>
  <c r="CT226"/>
  <c r="CT227"/>
  <c r="CT228"/>
  <c r="CT229"/>
  <c r="CT230"/>
  <c r="CT231"/>
  <c r="CT232"/>
  <c r="CT233"/>
  <c r="CT234"/>
  <c r="CT235"/>
  <c r="CT236"/>
  <c r="CT237"/>
  <c r="CT238"/>
  <c r="CT239"/>
  <c r="CT240"/>
  <c r="CT241"/>
  <c r="CT242"/>
  <c r="CT243"/>
  <c r="CT244"/>
  <c r="CT245"/>
  <c r="CT246"/>
  <c r="CT247"/>
  <c r="CT248"/>
  <c r="CT249"/>
  <c r="CT250"/>
  <c r="CT251"/>
  <c r="CT252"/>
  <c r="CT253"/>
  <c r="CT254"/>
  <c r="CT255"/>
  <c r="CT256"/>
  <c r="CT257"/>
  <c r="CT258"/>
  <c r="CT259"/>
  <c r="CT260"/>
  <c r="CT261"/>
  <c r="CT262"/>
  <c r="CT263"/>
  <c r="CT264"/>
  <c r="CT265"/>
  <c r="CT266"/>
  <c r="CT267"/>
  <c r="CT268"/>
  <c r="CT269"/>
  <c r="CT270"/>
  <c r="CT271"/>
  <c r="CT272"/>
  <c r="CT273"/>
  <c r="CT274"/>
  <c r="CT275"/>
  <c r="CT276"/>
  <c r="CT277"/>
  <c r="CT278"/>
  <c r="CT279"/>
  <c r="CT280"/>
  <c r="CT281"/>
  <c r="CT282"/>
  <c r="CT283"/>
  <c r="CT284"/>
  <c r="CT285"/>
  <c r="CT286"/>
  <c r="CT287"/>
  <c r="CT288"/>
  <c r="CT289"/>
  <c r="CT290"/>
  <c r="CT291"/>
  <c r="CT292"/>
  <c r="CT293"/>
  <c r="CT294"/>
  <c r="CT295"/>
  <c r="CT296"/>
  <c r="CT297"/>
  <c r="CT298"/>
  <c r="CT299"/>
  <c r="CT300"/>
  <c r="CT301"/>
  <c r="CT302"/>
  <c r="CT303"/>
  <c r="CT304"/>
  <c r="CT305"/>
  <c r="CT306"/>
  <c r="CT307"/>
  <c r="CT308"/>
  <c r="CT309"/>
  <c r="CT310"/>
  <c r="CT311"/>
  <c r="CT312"/>
  <c r="CT313"/>
  <c r="CT314"/>
  <c r="CT315"/>
  <c r="CT316"/>
  <c r="CT317"/>
  <c r="CT318"/>
  <c r="CT319"/>
  <c r="CT320"/>
  <c r="CT321"/>
  <c r="CT322"/>
  <c r="CT323"/>
  <c r="CT324"/>
  <c r="CT325"/>
  <c r="CT326"/>
  <c r="CT327"/>
  <c r="CT328"/>
  <c r="CT329"/>
  <c r="CT330"/>
  <c r="CT331"/>
  <c r="CT332"/>
  <c r="CT333"/>
  <c r="CT334"/>
  <c r="CT335"/>
  <c r="CT336"/>
  <c r="CT337"/>
  <c r="CT338"/>
  <c r="CT339"/>
  <c r="CT340"/>
  <c r="CT341"/>
  <c r="CT342"/>
  <c r="CT343"/>
  <c r="CT344"/>
  <c r="CT345"/>
  <c r="CT346"/>
  <c r="CJ40"/>
  <c r="CS4"/>
  <c r="CJ42"/>
  <c r="CK92"/>
  <c r="CN92" s="1"/>
  <c r="CK156"/>
  <c r="CK220"/>
  <c r="CK284"/>
  <c r="CN284" s="1"/>
  <c r="CK316"/>
  <c r="CN316" s="1"/>
  <c r="CK80"/>
  <c r="CN80" s="1"/>
  <c r="CK144"/>
  <c r="CN144" s="1"/>
  <c r="CK208"/>
  <c r="CN208" s="1"/>
  <c r="CK272"/>
  <c r="CN272" s="1"/>
  <c r="CK304"/>
  <c r="CN304" s="1"/>
  <c r="CK13"/>
  <c r="CN13" s="1"/>
  <c r="CK42"/>
  <c r="CN42" s="1"/>
  <c r="CK11"/>
  <c r="CK116"/>
  <c r="CN116" s="1"/>
  <c r="CK180"/>
  <c r="CN180" s="1"/>
  <c r="CK244"/>
  <c r="CN244" s="1"/>
  <c r="CK308"/>
  <c r="CK340"/>
  <c r="CK32"/>
  <c r="CN32" s="1"/>
  <c r="CK104"/>
  <c r="CN104" s="1"/>
  <c r="CK168"/>
  <c r="CN168" s="1"/>
  <c r="CK232"/>
  <c r="CN232" s="1"/>
  <c r="CK296"/>
  <c r="CK41"/>
  <c r="CN41" s="1"/>
  <c r="CK137"/>
  <c r="CK19"/>
  <c r="CN19" s="1"/>
  <c r="CK59"/>
  <c r="CN59" s="1"/>
  <c r="CK99"/>
  <c r="CN99" s="1"/>
  <c r="CK139"/>
  <c r="CK187"/>
  <c r="CN187" s="1"/>
  <c r="CK227"/>
  <c r="CN227" s="1"/>
  <c r="CK267"/>
  <c r="CN267" s="1"/>
  <c r="CK299"/>
  <c r="CK331"/>
  <c r="CN331" s="1"/>
  <c r="CK16"/>
  <c r="CN16" s="1"/>
  <c r="CK15"/>
  <c r="CN15" s="1"/>
  <c r="CK47"/>
  <c r="CN47" s="1"/>
  <c r="CK7"/>
  <c r="CN7" s="1"/>
  <c r="CK36"/>
  <c r="CN36" s="1"/>
  <c r="CK68"/>
  <c r="CN68" s="1"/>
  <c r="CK100"/>
  <c r="CN100" s="1"/>
  <c r="CK132"/>
  <c r="CN132" s="1"/>
  <c r="CK164"/>
  <c r="CN164" s="1"/>
  <c r="CK196"/>
  <c r="CN196" s="1"/>
  <c r="CK228"/>
  <c r="CN228" s="1"/>
  <c r="CK260"/>
  <c r="CK292"/>
  <c r="CN292" s="1"/>
  <c r="CK324"/>
  <c r="CN324" s="1"/>
  <c r="CK123"/>
  <c r="CN123" s="1"/>
  <c r="CK251"/>
  <c r="CN251" s="1"/>
  <c r="CK56"/>
  <c r="CK88"/>
  <c r="CN88" s="1"/>
  <c r="CK120"/>
  <c r="CK152"/>
  <c r="CN152" s="1"/>
  <c r="CK184"/>
  <c r="CN184" s="1"/>
  <c r="CK216"/>
  <c r="CN216" s="1"/>
  <c r="CK248"/>
  <c r="CK280"/>
  <c r="CN280" s="1"/>
  <c r="CK312"/>
  <c r="CK71"/>
  <c r="CN71" s="1"/>
  <c r="CK111"/>
  <c r="CN111" s="1"/>
  <c r="CK143"/>
  <c r="CN143" s="1"/>
  <c r="CK175"/>
  <c r="CN175" s="1"/>
  <c r="CK207"/>
  <c r="CN207" s="1"/>
  <c r="CK239"/>
  <c r="CN239" s="1"/>
  <c r="CK271"/>
  <c r="CK303"/>
  <c r="CK335"/>
  <c r="CN335" s="1"/>
  <c r="CK17"/>
  <c r="CN17" s="1"/>
  <c r="CK33"/>
  <c r="CN33" s="1"/>
  <c r="CK49"/>
  <c r="CN49" s="1"/>
  <c r="CK65"/>
  <c r="CN65" s="1"/>
  <c r="CK81"/>
  <c r="CN81" s="1"/>
  <c r="CK97"/>
  <c r="CN97" s="1"/>
  <c r="CK113"/>
  <c r="CN113" s="1"/>
  <c r="CK129"/>
  <c r="CN129" s="1"/>
  <c r="CK145"/>
  <c r="CN145" s="1"/>
  <c r="CK161"/>
  <c r="CK177"/>
  <c r="CN177" s="1"/>
  <c r="CK193"/>
  <c r="CN193" s="1"/>
  <c r="CK209"/>
  <c r="CN209" s="1"/>
  <c r="CK225"/>
  <c r="CN225" s="1"/>
  <c r="CK241"/>
  <c r="CN241" s="1"/>
  <c r="CK257"/>
  <c r="CN257" s="1"/>
  <c r="CK273"/>
  <c r="CN273" s="1"/>
  <c r="CK289"/>
  <c r="CN289" s="1"/>
  <c r="CK305"/>
  <c r="CN305" s="1"/>
  <c r="CK321"/>
  <c r="CN321" s="1"/>
  <c r="CK337"/>
  <c r="CN337" s="1"/>
  <c r="CK14"/>
  <c r="CK30"/>
  <c r="CN30" s="1"/>
  <c r="CK46"/>
  <c r="CN46" s="1"/>
  <c r="CK62"/>
  <c r="CN62" s="1"/>
  <c r="CK78"/>
  <c r="CN78" s="1"/>
  <c r="CK94"/>
  <c r="CN94" s="1"/>
  <c r="CK110"/>
  <c r="CN110" s="1"/>
  <c r="CK126"/>
  <c r="CN126" s="1"/>
  <c r="CK142"/>
  <c r="CN142" s="1"/>
  <c r="CK158"/>
  <c r="CN158" s="1"/>
  <c r="CK174"/>
  <c r="CN174" s="1"/>
  <c r="CK190"/>
  <c r="CN190" s="1"/>
  <c r="CK206"/>
  <c r="CN206" s="1"/>
  <c r="CK222"/>
  <c r="CN222" s="1"/>
  <c r="CK238"/>
  <c r="CK254"/>
  <c r="CN254" s="1"/>
  <c r="CK270"/>
  <c r="CK286"/>
  <c r="CN286" s="1"/>
  <c r="CK302"/>
  <c r="CN302" s="1"/>
  <c r="CK318"/>
  <c r="CN318" s="1"/>
  <c r="CK334"/>
  <c r="CR4"/>
  <c r="CN51"/>
  <c r="CN45"/>
  <c r="CN9"/>
  <c r="CN102"/>
  <c r="CN28"/>
  <c r="CN58"/>
  <c r="CN134"/>
  <c r="CN44"/>
  <c r="CN320"/>
  <c r="CN118"/>
  <c r="CN296"/>
  <c r="CN264"/>
  <c r="CN192"/>
  <c r="CN312"/>
  <c r="CN248"/>
  <c r="CN26"/>
  <c r="CN236"/>
  <c r="CN64"/>
  <c r="CN340"/>
  <c r="CN308"/>
  <c r="CN260"/>
  <c r="CN136"/>
  <c r="CN120"/>
  <c r="CN334"/>
  <c r="CN310"/>
  <c r="CN278"/>
  <c r="CN270"/>
  <c r="CN238"/>
  <c r="CN214"/>
  <c r="CN182"/>
  <c r="CN166"/>
  <c r="CN43"/>
  <c r="CN220"/>
  <c r="CN156"/>
  <c r="CN148"/>
  <c r="CN124"/>
  <c r="CN40"/>
  <c r="CN39"/>
  <c r="CN346"/>
  <c r="CN330"/>
  <c r="CN266"/>
  <c r="CN234"/>
  <c r="CN210"/>
  <c r="CN170"/>
  <c r="CN162"/>
  <c r="CN98"/>
  <c r="CN90"/>
  <c r="CN74"/>
  <c r="CN14"/>
  <c r="CN56"/>
  <c r="CN6"/>
  <c r="CG97"/>
  <c r="CD97" s="1"/>
  <c r="CG9"/>
  <c r="CD9" s="1"/>
  <c r="CG34"/>
  <c r="CD34" s="1"/>
  <c r="CG8"/>
  <c r="CD8" s="1"/>
  <c r="CG7"/>
  <c r="CD7" s="1"/>
  <c r="CG30"/>
  <c r="CD30" s="1"/>
  <c r="CG41"/>
  <c r="CD41" s="1"/>
  <c r="CG46"/>
  <c r="CD46" s="1"/>
  <c r="CG16"/>
  <c r="CD16" s="1"/>
  <c r="CG15"/>
  <c r="CD15" s="1"/>
  <c r="CG44"/>
  <c r="CD44" s="1"/>
  <c r="CG43"/>
  <c r="CD43" s="1"/>
  <c r="CG21"/>
  <c r="CD21" s="1"/>
  <c r="CG55"/>
  <c r="CD55" s="1"/>
  <c r="CG6"/>
  <c r="CD6" s="1"/>
  <c r="CG51"/>
  <c r="CD51" s="1"/>
  <c r="CG27"/>
  <c r="CD27" s="1"/>
  <c r="CG37"/>
  <c r="CD37" s="1"/>
  <c r="CG29"/>
  <c r="CD29" s="1"/>
  <c r="CG48"/>
  <c r="CD48" s="1"/>
  <c r="CG42"/>
  <c r="CD42" s="1"/>
  <c r="CG12"/>
  <c r="CD12" s="1"/>
  <c r="CG58"/>
  <c r="CD58" s="1"/>
  <c r="CG24"/>
  <c r="CD24" s="1"/>
  <c r="CG26"/>
  <c r="CD26" s="1"/>
  <c r="CG23"/>
  <c r="CD23" s="1"/>
  <c r="CG53"/>
  <c r="CD53" s="1"/>
  <c r="CG57"/>
  <c r="CD57" s="1"/>
  <c r="CG50"/>
  <c r="CD50" s="1"/>
  <c r="CG20"/>
  <c r="CD20" s="1"/>
  <c r="CG10"/>
  <c r="CD10" s="1"/>
  <c r="CG19"/>
  <c r="CD19" s="1"/>
  <c r="CG13"/>
  <c r="CD13" s="1"/>
  <c r="CG32"/>
  <c r="CD32" s="1"/>
  <c r="CG54"/>
  <c r="CD54" s="1"/>
  <c r="CG31"/>
  <c r="CD31" s="1"/>
  <c r="CG18"/>
  <c r="CD18" s="1"/>
  <c r="CG60"/>
  <c r="CD60" s="1"/>
  <c r="CG59"/>
  <c r="CD59" s="1"/>
  <c r="CG49"/>
  <c r="CD49" s="1"/>
  <c r="CG14"/>
  <c r="CD14" s="1"/>
  <c r="CG56"/>
  <c r="CD56" s="1"/>
  <c r="CG17"/>
  <c r="CD17" s="1"/>
  <c r="CG52"/>
  <c r="CD52" s="1"/>
  <c r="CG22"/>
  <c r="CD22" s="1"/>
  <c r="CG28"/>
  <c r="CD28" s="1"/>
  <c r="CG38"/>
  <c r="CD38" s="1"/>
  <c r="CG45"/>
  <c r="CD45" s="1"/>
  <c r="CG40"/>
  <c r="CD40" s="1"/>
  <c r="CG39"/>
  <c r="CD39" s="1"/>
  <c r="CG36"/>
  <c r="CD36" s="1"/>
  <c r="CG35"/>
  <c r="CD35" s="1"/>
  <c r="CG47"/>
  <c r="CD47" s="1"/>
  <c r="CG25"/>
  <c r="CD25" s="1"/>
  <c r="CG11"/>
  <c r="CD11" s="1"/>
  <c r="CG33"/>
  <c r="CD33" s="1"/>
  <c r="CG61"/>
  <c r="CD61" s="1"/>
  <c r="CG62"/>
  <c r="CD62" s="1"/>
  <c r="CG63"/>
  <c r="CD63" s="1"/>
  <c r="CG64"/>
  <c r="CD64" s="1"/>
  <c r="CG65"/>
  <c r="CD65" s="1"/>
  <c r="CG66"/>
  <c r="CD66" s="1"/>
  <c r="CG67"/>
  <c r="CD67" s="1"/>
  <c r="CG68"/>
  <c r="CD68" s="1"/>
  <c r="CG69"/>
  <c r="CD69" s="1"/>
  <c r="CG70"/>
  <c r="CD70" s="1"/>
  <c r="CG71"/>
  <c r="CD71" s="1"/>
  <c r="CG72"/>
  <c r="CD72" s="1"/>
  <c r="CG73"/>
  <c r="CD73" s="1"/>
  <c r="CG74"/>
  <c r="CD74" s="1"/>
  <c r="CG75"/>
  <c r="CD75" s="1"/>
  <c r="CG76"/>
  <c r="CD76" s="1"/>
  <c r="CG77"/>
  <c r="CD77" s="1"/>
  <c r="CG78"/>
  <c r="CD78" s="1"/>
  <c r="CG79"/>
  <c r="CD79" s="1"/>
  <c r="CG80"/>
  <c r="CD80" s="1"/>
  <c r="CG81"/>
  <c r="CD81" s="1"/>
  <c r="CG82"/>
  <c r="CD82" s="1"/>
  <c r="CG83"/>
  <c r="CD83" s="1"/>
  <c r="CG84"/>
  <c r="CD84" s="1"/>
  <c r="CG85"/>
  <c r="CD85" s="1"/>
  <c r="CG86"/>
  <c r="CD86" s="1"/>
  <c r="CG87"/>
  <c r="CD87" s="1"/>
  <c r="CG88"/>
  <c r="CD88" s="1"/>
  <c r="CG89"/>
  <c r="CD89" s="1"/>
  <c r="CG90"/>
  <c r="CD90" s="1"/>
  <c r="CG91"/>
  <c r="CD91" s="1"/>
  <c r="CG92"/>
  <c r="CD92" s="1"/>
  <c r="CG93"/>
  <c r="CD93" s="1"/>
  <c r="CG94"/>
  <c r="CD94" s="1"/>
  <c r="CG95"/>
  <c r="CD95" s="1"/>
  <c r="CG96"/>
  <c r="CD96" s="1"/>
  <c r="CG98"/>
  <c r="CD98" s="1"/>
  <c r="CG99"/>
  <c r="CD99" s="1"/>
  <c r="CG100"/>
  <c r="CD100" s="1"/>
  <c r="CG101"/>
  <c r="CD101" s="1"/>
  <c r="CG102"/>
  <c r="CD102" s="1"/>
  <c r="CG103"/>
  <c r="CD103" s="1"/>
  <c r="CG104"/>
  <c r="CD104" s="1"/>
  <c r="CG105"/>
  <c r="CD105" s="1"/>
  <c r="CG106"/>
  <c r="CD106" s="1"/>
  <c r="CG107"/>
  <c r="CD107" s="1"/>
  <c r="CG108"/>
  <c r="CD108" s="1"/>
  <c r="CG109"/>
  <c r="CD109" s="1"/>
  <c r="CG110"/>
  <c r="CD110" s="1"/>
  <c r="CG111"/>
  <c r="CD111" s="1"/>
  <c r="CG112"/>
  <c r="CD112" s="1"/>
  <c r="CG113"/>
  <c r="CD113" s="1"/>
  <c r="CG114"/>
  <c r="CD114" s="1"/>
  <c r="CG115"/>
  <c r="CD115" s="1"/>
  <c r="CG116"/>
  <c r="CD116" s="1"/>
  <c r="CG117"/>
  <c r="CD117" s="1"/>
  <c r="CG118"/>
  <c r="CD118" s="1"/>
  <c r="CG119"/>
  <c r="CD119" s="1"/>
  <c r="CG120"/>
  <c r="CD120" s="1"/>
  <c r="CG121"/>
  <c r="CD121" s="1"/>
  <c r="CG122"/>
  <c r="CD122" s="1"/>
  <c r="CG123"/>
  <c r="CD123" s="1"/>
  <c r="CG124"/>
  <c r="CD124" s="1"/>
  <c r="CG125"/>
  <c r="CD125" s="1"/>
  <c r="CG126"/>
  <c r="CD126" s="1"/>
  <c r="CG127"/>
  <c r="CD127" s="1"/>
  <c r="CG128"/>
  <c r="CD128" s="1"/>
  <c r="CG129"/>
  <c r="CD129" s="1"/>
  <c r="CG130"/>
  <c r="CD130" s="1"/>
  <c r="CG131"/>
  <c r="CD131" s="1"/>
  <c r="CG132"/>
  <c r="CD132" s="1"/>
  <c r="CG133"/>
  <c r="CD133" s="1"/>
  <c r="CG134"/>
  <c r="CD134" s="1"/>
  <c r="CG135"/>
  <c r="CD135" s="1"/>
  <c r="CG136"/>
  <c r="CD136" s="1"/>
  <c r="CG137"/>
  <c r="CD137" s="1"/>
  <c r="CG138"/>
  <c r="CD138" s="1"/>
  <c r="CG139"/>
  <c r="CD139" s="1"/>
  <c r="CG140"/>
  <c r="CD140" s="1"/>
  <c r="CG141"/>
  <c r="CD141" s="1"/>
  <c r="CG142"/>
  <c r="CD142" s="1"/>
  <c r="CG143"/>
  <c r="CD143" s="1"/>
  <c r="CG144"/>
  <c r="CD144" s="1"/>
  <c r="CG145"/>
  <c r="CD145" s="1"/>
  <c r="CG146"/>
  <c r="CD146" s="1"/>
  <c r="CG147"/>
  <c r="CD147" s="1"/>
  <c r="CG148"/>
  <c r="CD148" s="1"/>
  <c r="CG149"/>
  <c r="CD149" s="1"/>
  <c r="CG150"/>
  <c r="CD150" s="1"/>
  <c r="CG151"/>
  <c r="CD151" s="1"/>
  <c r="CG152"/>
  <c r="CD152" s="1"/>
  <c r="CG153"/>
  <c r="CD153" s="1"/>
  <c r="CG154"/>
  <c r="CD154" s="1"/>
  <c r="CG155"/>
  <c r="CD155" s="1"/>
  <c r="CG156"/>
  <c r="CD156" s="1"/>
  <c r="CG157"/>
  <c r="CD157" s="1"/>
  <c r="CG158"/>
  <c r="CD158" s="1"/>
  <c r="CG159"/>
  <c r="CD159" s="1"/>
  <c r="CG160"/>
  <c r="CD160" s="1"/>
  <c r="CG161"/>
  <c r="CD161" s="1"/>
  <c r="CG162"/>
  <c r="CD162" s="1"/>
  <c r="CG163"/>
  <c r="CD163" s="1"/>
  <c r="CG164"/>
  <c r="CD164" s="1"/>
  <c r="CG165"/>
  <c r="CD165" s="1"/>
  <c r="CG166"/>
  <c r="CD166" s="1"/>
  <c r="CG167"/>
  <c r="CD167" s="1"/>
  <c r="CG168"/>
  <c r="CD168" s="1"/>
  <c r="CG169"/>
  <c r="CD169" s="1"/>
  <c r="CG170"/>
  <c r="CD170" s="1"/>
  <c r="CG171"/>
  <c r="CD171" s="1"/>
  <c r="CG172"/>
  <c r="CD172" s="1"/>
  <c r="CG173"/>
  <c r="CD173" s="1"/>
  <c r="CG174"/>
  <c r="CD174" s="1"/>
  <c r="CG175"/>
  <c r="CD175" s="1"/>
  <c r="CG176"/>
  <c r="CD176" s="1"/>
  <c r="CG177"/>
  <c r="CD177" s="1"/>
  <c r="CG178"/>
  <c r="CD178" s="1"/>
  <c r="CG179"/>
  <c r="CD179" s="1"/>
  <c r="CG180"/>
  <c r="CD180" s="1"/>
  <c r="CG181"/>
  <c r="CD181" s="1"/>
  <c r="CG182"/>
  <c r="CD182" s="1"/>
  <c r="CG183"/>
  <c r="CD183" s="1"/>
  <c r="CG184"/>
  <c r="CD184" s="1"/>
  <c r="CG185"/>
  <c r="CD185" s="1"/>
  <c r="CG186"/>
  <c r="CD186" s="1"/>
  <c r="CG187"/>
  <c r="CD187" s="1"/>
  <c r="CG188"/>
  <c r="CD188" s="1"/>
  <c r="CG189"/>
  <c r="CD189" s="1"/>
  <c r="CG190"/>
  <c r="CD190" s="1"/>
  <c r="CG191"/>
  <c r="CD191" s="1"/>
  <c r="CG192"/>
  <c r="CD192" s="1"/>
  <c r="CG193"/>
  <c r="CD193" s="1"/>
  <c r="CG194"/>
  <c r="CD194" s="1"/>
  <c r="CG195"/>
  <c r="CD195" s="1"/>
  <c r="CG196"/>
  <c r="CD196" s="1"/>
  <c r="CG197"/>
  <c r="CD197" s="1"/>
  <c r="CG198"/>
  <c r="CD198" s="1"/>
  <c r="CG199"/>
  <c r="CD199" s="1"/>
  <c r="CG200"/>
  <c r="CD200" s="1"/>
  <c r="CG201"/>
  <c r="CD201" s="1"/>
  <c r="CG202"/>
  <c r="CD202" s="1"/>
  <c r="CG203"/>
  <c r="CD203" s="1"/>
  <c r="CG204"/>
  <c r="CD204" s="1"/>
  <c r="CG205"/>
  <c r="CD205" s="1"/>
  <c r="CG206"/>
  <c r="CD206" s="1"/>
  <c r="CG207"/>
  <c r="CD207" s="1"/>
  <c r="CG208"/>
  <c r="CD208" s="1"/>
  <c r="CG209"/>
  <c r="CD209" s="1"/>
  <c r="CG210"/>
  <c r="CD210" s="1"/>
  <c r="CG211"/>
  <c r="CD211" s="1"/>
  <c r="CG212"/>
  <c r="CD212" s="1"/>
  <c r="CG213"/>
  <c r="CD213" s="1"/>
  <c r="CG214"/>
  <c r="CD214" s="1"/>
  <c r="CG215"/>
  <c r="CD215" s="1"/>
  <c r="CG216"/>
  <c r="CD216" s="1"/>
  <c r="CG217"/>
  <c r="CD217" s="1"/>
  <c r="CG218"/>
  <c r="CD218" s="1"/>
  <c r="CG219"/>
  <c r="CD219" s="1"/>
  <c r="CG220"/>
  <c r="CD220" s="1"/>
  <c r="CG221"/>
  <c r="CD221" s="1"/>
  <c r="CG222"/>
  <c r="CD222" s="1"/>
  <c r="CG223"/>
  <c r="CD223" s="1"/>
  <c r="CG224"/>
  <c r="CD224" s="1"/>
  <c r="CG225"/>
  <c r="CD225" s="1"/>
  <c r="CG226"/>
  <c r="CD226" s="1"/>
  <c r="CG227"/>
  <c r="CD227" s="1"/>
  <c r="CG228"/>
  <c r="CD228" s="1"/>
  <c r="CG229"/>
  <c r="CD229" s="1"/>
  <c r="CG230"/>
  <c r="CD230" s="1"/>
  <c r="CG231"/>
  <c r="CD231" s="1"/>
  <c r="CG232"/>
  <c r="CD232" s="1"/>
  <c r="CG233"/>
  <c r="CD233" s="1"/>
  <c r="CG234"/>
  <c r="CD234" s="1"/>
  <c r="CG235"/>
  <c r="CD235" s="1"/>
  <c r="CG236"/>
  <c r="CD236" s="1"/>
  <c r="CG237"/>
  <c r="CD237" s="1"/>
  <c r="CG238"/>
  <c r="CD238" s="1"/>
  <c r="CG239"/>
  <c r="CD239" s="1"/>
  <c r="CG240"/>
  <c r="CD240" s="1"/>
  <c r="CG241"/>
  <c r="CD241" s="1"/>
  <c r="CG242"/>
  <c r="CD242" s="1"/>
  <c r="CG243"/>
  <c r="CD243" s="1"/>
  <c r="CG244"/>
  <c r="CD244" s="1"/>
  <c r="CG245"/>
  <c r="CD245" s="1"/>
  <c r="CG246"/>
  <c r="CD246" s="1"/>
  <c r="CG247"/>
  <c r="CD247" s="1"/>
  <c r="CG248"/>
  <c r="CD248" s="1"/>
  <c r="CG249"/>
  <c r="CD249" s="1"/>
  <c r="CG250"/>
  <c r="CD250" s="1"/>
  <c r="CG251"/>
  <c r="CD251" s="1"/>
  <c r="CG252"/>
  <c r="CD252" s="1"/>
  <c r="CG253"/>
  <c r="CD253" s="1"/>
  <c r="CG254"/>
  <c r="CD254" s="1"/>
  <c r="CG255"/>
  <c r="CD255" s="1"/>
  <c r="CG256"/>
  <c r="CD256" s="1"/>
  <c r="CG257"/>
  <c r="CD257" s="1"/>
  <c r="CG258"/>
  <c r="CD258" s="1"/>
  <c r="CG259"/>
  <c r="CD259" s="1"/>
  <c r="CG260"/>
  <c r="CD260" s="1"/>
  <c r="CG261"/>
  <c r="CD261" s="1"/>
  <c r="CG262"/>
  <c r="CD262" s="1"/>
  <c r="CG263"/>
  <c r="CD263" s="1"/>
  <c r="CG264"/>
  <c r="CD264" s="1"/>
  <c r="CG265"/>
  <c r="CD265" s="1"/>
  <c r="CG266"/>
  <c r="CD266" s="1"/>
  <c r="CG267"/>
  <c r="CD267" s="1"/>
  <c r="CG268"/>
  <c r="CD268" s="1"/>
  <c r="CG269"/>
  <c r="CD269" s="1"/>
  <c r="CG270"/>
  <c r="CD270" s="1"/>
  <c r="CG271"/>
  <c r="CD271" s="1"/>
  <c r="CG272"/>
  <c r="CD272" s="1"/>
  <c r="CG273"/>
  <c r="CD273" s="1"/>
  <c r="CG274"/>
  <c r="CD274" s="1"/>
  <c r="CG275"/>
  <c r="CD275" s="1"/>
  <c r="CG276"/>
  <c r="CD276" s="1"/>
  <c r="CG277"/>
  <c r="CD277" s="1"/>
  <c r="CG278"/>
  <c r="CD278" s="1"/>
  <c r="CG279"/>
  <c r="CD279" s="1"/>
  <c r="CG280"/>
  <c r="CD280" s="1"/>
  <c r="CG281"/>
  <c r="CD281" s="1"/>
  <c r="CG282"/>
  <c r="CD282" s="1"/>
  <c r="CG283"/>
  <c r="CD283" s="1"/>
  <c r="CG284"/>
  <c r="CD284" s="1"/>
  <c r="CG285"/>
  <c r="CD285" s="1"/>
  <c r="CG286"/>
  <c r="CD286" s="1"/>
  <c r="CG287"/>
  <c r="CD287" s="1"/>
  <c r="CG288"/>
  <c r="CD288" s="1"/>
  <c r="CG289"/>
  <c r="CD289" s="1"/>
  <c r="CG290"/>
  <c r="CD290" s="1"/>
  <c r="CG291"/>
  <c r="CD291" s="1"/>
  <c r="CG292"/>
  <c r="CD292" s="1"/>
  <c r="CG293"/>
  <c r="CD293" s="1"/>
  <c r="CG294"/>
  <c r="CD294" s="1"/>
  <c r="CG295"/>
  <c r="CD295" s="1"/>
  <c r="CG296"/>
  <c r="CD296" s="1"/>
  <c r="CG297"/>
  <c r="CD297" s="1"/>
  <c r="CG298"/>
  <c r="CD298" s="1"/>
  <c r="CG299"/>
  <c r="CD299" s="1"/>
  <c r="CG300"/>
  <c r="CD300" s="1"/>
  <c r="CG301"/>
  <c r="CD301" s="1"/>
  <c r="CG302"/>
  <c r="CD302" s="1"/>
  <c r="CG303"/>
  <c r="CD303" s="1"/>
  <c r="CG304"/>
  <c r="CD304" s="1"/>
  <c r="CG305"/>
  <c r="CD305" s="1"/>
  <c r="CG306"/>
  <c r="CD306" s="1"/>
  <c r="CG307"/>
  <c r="CD307" s="1"/>
  <c r="CG308"/>
  <c r="CD308" s="1"/>
  <c r="CG309"/>
  <c r="CD309" s="1"/>
  <c r="CG310"/>
  <c r="CD310" s="1"/>
  <c r="CG311"/>
  <c r="CD311" s="1"/>
  <c r="CG312"/>
  <c r="CD312" s="1"/>
  <c r="CG313"/>
  <c r="CD313" s="1"/>
  <c r="CG314"/>
  <c r="CD314" s="1"/>
  <c r="CG315"/>
  <c r="CD315" s="1"/>
  <c r="CG316"/>
  <c r="CD316" s="1"/>
  <c r="CG317"/>
  <c r="CD317" s="1"/>
  <c r="CG318"/>
  <c r="CD318" s="1"/>
  <c r="CG319"/>
  <c r="CD319" s="1"/>
  <c r="CG320"/>
  <c r="CD320" s="1"/>
  <c r="CG321"/>
  <c r="CD321" s="1"/>
  <c r="CG322"/>
  <c r="CD322" s="1"/>
  <c r="CG323"/>
  <c r="CD323" s="1"/>
  <c r="CG324"/>
  <c r="CD324" s="1"/>
  <c r="CG325"/>
  <c r="CD325" s="1"/>
  <c r="CG326"/>
  <c r="CD326" s="1"/>
  <c r="CG327"/>
  <c r="CD327" s="1"/>
  <c r="CG328"/>
  <c r="CD328" s="1"/>
  <c r="CG329"/>
  <c r="CD329" s="1"/>
  <c r="CG330"/>
  <c r="CD330" s="1"/>
  <c r="CG331"/>
  <c r="CD331" s="1"/>
  <c r="CG332"/>
  <c r="CD332" s="1"/>
  <c r="CG333"/>
  <c r="CD333" s="1"/>
  <c r="CG334"/>
  <c r="CD334" s="1"/>
  <c r="CG335"/>
  <c r="CD335" s="1"/>
  <c r="CG336"/>
  <c r="CD336" s="1"/>
  <c r="CG337"/>
  <c r="CD337" s="1"/>
  <c r="CG338"/>
  <c r="CD338" s="1"/>
  <c r="CG339"/>
  <c r="CD339" s="1"/>
  <c r="CG340"/>
  <c r="CD340" s="1"/>
  <c r="CG341"/>
  <c r="CD341" s="1"/>
  <c r="CG342"/>
  <c r="CD342" s="1"/>
  <c r="CG343"/>
  <c r="CD343" s="1"/>
  <c r="CG344"/>
  <c r="CD344" s="1"/>
  <c r="CG345"/>
  <c r="CD345" s="1"/>
  <c r="CG346"/>
  <c r="CD346" s="1"/>
  <c r="CN29"/>
  <c r="CN11"/>
  <c r="CN323"/>
  <c r="CN319"/>
  <c r="CN309"/>
  <c r="CN303"/>
  <c r="CN301"/>
  <c r="CN299"/>
  <c r="CN295"/>
  <c r="CN287"/>
  <c r="CN283"/>
  <c r="CN271"/>
  <c r="CN255"/>
  <c r="CN243"/>
  <c r="CN237"/>
  <c r="CN217"/>
  <c r="CN205"/>
  <c r="CN195"/>
  <c r="CN191"/>
  <c r="CN183"/>
  <c r="CN181"/>
  <c r="CN179"/>
  <c r="CN173"/>
  <c r="CN167"/>
  <c r="CN161"/>
  <c r="CN151"/>
  <c r="CN139"/>
  <c r="CN137"/>
  <c r="CN127"/>
  <c r="CN117"/>
  <c r="CN115"/>
  <c r="CN101"/>
  <c r="CN95"/>
  <c r="CN83"/>
  <c r="CN73"/>
  <c r="CN63"/>
  <c r="CN57"/>
  <c r="CN53"/>
  <c r="CN34"/>
  <c r="CN31"/>
  <c r="CJ21" l="1"/>
  <c r="CJ202"/>
  <c r="CM202" s="1"/>
  <c r="CJ170"/>
  <c r="CM170" s="1"/>
  <c r="CJ151"/>
  <c r="CJ123"/>
  <c r="CJ70"/>
  <c r="CM70" s="1"/>
  <c r="CJ223"/>
  <c r="CM223" s="1"/>
  <c r="CJ78"/>
  <c r="CJ323"/>
  <c r="CM323" s="1"/>
  <c r="CJ7"/>
  <c r="CM7" s="1"/>
  <c r="CJ262"/>
  <c r="CJ215"/>
  <c r="CJ343"/>
  <c r="CM343" s="1"/>
  <c r="CJ187"/>
  <c r="CM187" s="1"/>
  <c r="CJ315"/>
  <c r="CJ74"/>
  <c r="CJ330"/>
  <c r="CM330" s="1"/>
  <c r="CJ89"/>
  <c r="CM89" s="1"/>
  <c r="CJ86"/>
  <c r="CJ279"/>
  <c r="CJ251"/>
  <c r="CJ195"/>
  <c r="CM195" s="1"/>
  <c r="CJ222"/>
  <c r="CM222" s="1"/>
  <c r="CJ159"/>
  <c r="CJ287"/>
  <c r="CM287" s="1"/>
  <c r="CJ131"/>
  <c r="CM131" s="1"/>
  <c r="CJ259"/>
  <c r="CM259" s="1"/>
  <c r="CJ66"/>
  <c r="CJ298"/>
  <c r="CM298" s="1"/>
  <c r="CJ73"/>
  <c r="CM73" s="1"/>
  <c r="CJ67"/>
  <c r="CM67" s="1"/>
  <c r="CJ44"/>
  <c r="CM44" s="1"/>
  <c r="CJ156"/>
  <c r="CJ220"/>
  <c r="CM220" s="1"/>
  <c r="CJ284"/>
  <c r="CM284" s="1"/>
  <c r="CJ19"/>
  <c r="CM19" s="1"/>
  <c r="CJ87"/>
  <c r="CJ35"/>
  <c r="CM35" s="1"/>
  <c r="CJ120"/>
  <c r="CM120" s="1"/>
  <c r="CJ184"/>
  <c r="CJ216"/>
  <c r="CJ280"/>
  <c r="CM280" s="1"/>
  <c r="CJ344"/>
  <c r="CM344" s="1"/>
  <c r="CJ38"/>
  <c r="CJ134"/>
  <c r="CM134" s="1"/>
  <c r="CJ294"/>
  <c r="CM294" s="1"/>
  <c r="CJ31"/>
  <c r="CM31" s="1"/>
  <c r="CJ119"/>
  <c r="CJ183"/>
  <c r="CM183" s="1"/>
  <c r="CJ247"/>
  <c r="CM247" s="1"/>
  <c r="CJ311"/>
  <c r="CM311" s="1"/>
  <c r="CJ174"/>
  <c r="CM174" s="1"/>
  <c r="CJ91"/>
  <c r="CM91" s="1"/>
  <c r="CJ155"/>
  <c r="CM155" s="1"/>
  <c r="CJ219"/>
  <c r="CM219" s="1"/>
  <c r="CJ283"/>
  <c r="CM283" s="1"/>
  <c r="CJ106"/>
  <c r="CM106" s="1"/>
  <c r="CJ234"/>
  <c r="CM234" s="1"/>
  <c r="CJ8"/>
  <c r="CM8" s="1"/>
  <c r="CJ104"/>
  <c r="CM104" s="1"/>
  <c r="CJ136"/>
  <c r="CM136" s="1"/>
  <c r="CJ168"/>
  <c r="CM168" s="1"/>
  <c r="CJ200"/>
  <c r="CM200" s="1"/>
  <c r="CJ232"/>
  <c r="CJ264"/>
  <c r="CM264" s="1"/>
  <c r="CJ296"/>
  <c r="CM296" s="1"/>
  <c r="CJ328"/>
  <c r="CM328" s="1"/>
  <c r="CJ41"/>
  <c r="CM41" s="1"/>
  <c r="CP41" s="1"/>
  <c r="CJ95"/>
  <c r="CM95" s="1"/>
  <c r="CJ124"/>
  <c r="CM124" s="1"/>
  <c r="CJ188"/>
  <c r="CM188" s="1"/>
  <c r="CJ252"/>
  <c r="CM252" s="1"/>
  <c r="CJ316"/>
  <c r="CM316" s="1"/>
  <c r="CJ152"/>
  <c r="CM152" s="1"/>
  <c r="CJ248"/>
  <c r="CJ312"/>
  <c r="CM312" s="1"/>
  <c r="CJ22"/>
  <c r="CJ182"/>
  <c r="CM182" s="1"/>
  <c r="CJ326"/>
  <c r="CM326" s="1"/>
  <c r="CJ63"/>
  <c r="CJ127"/>
  <c r="CM127" s="1"/>
  <c r="CJ191"/>
  <c r="CM191" s="1"/>
  <c r="CJ255"/>
  <c r="CM255" s="1"/>
  <c r="CJ319"/>
  <c r="CJ27"/>
  <c r="CJ99"/>
  <c r="CM99" s="1"/>
  <c r="CJ163"/>
  <c r="CM163" s="1"/>
  <c r="CJ227"/>
  <c r="CM227" s="1"/>
  <c r="CJ291"/>
  <c r="CM291" s="1"/>
  <c r="CJ6"/>
  <c r="CJ138"/>
  <c r="CM138" s="1"/>
  <c r="CJ266"/>
  <c r="CM266" s="1"/>
  <c r="CJ24"/>
  <c r="CM24" s="1"/>
  <c r="CJ108"/>
  <c r="CM108" s="1"/>
  <c r="CJ140"/>
  <c r="CM140" s="1"/>
  <c r="CJ172"/>
  <c r="CJ204"/>
  <c r="CJ236"/>
  <c r="CM236" s="1"/>
  <c r="CJ268"/>
  <c r="CM268" s="1"/>
  <c r="CJ300"/>
  <c r="CJ332"/>
  <c r="CM332" s="1"/>
  <c r="CJ57"/>
  <c r="CM57" s="1"/>
  <c r="CS6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S45"/>
  <c r="CS46"/>
  <c r="CS47"/>
  <c r="CS48"/>
  <c r="CS49"/>
  <c r="CS50"/>
  <c r="CS51"/>
  <c r="CS52"/>
  <c r="CS53"/>
  <c r="CS54"/>
  <c r="CS55"/>
  <c r="CS56"/>
  <c r="CS57"/>
  <c r="CS58"/>
  <c r="CS59"/>
  <c r="CS60"/>
  <c r="CS61"/>
  <c r="CS62"/>
  <c r="CS63"/>
  <c r="CS64"/>
  <c r="CS65"/>
  <c r="CS66"/>
  <c r="CS67"/>
  <c r="CS68"/>
  <c r="CS69"/>
  <c r="CS70"/>
  <c r="CS71"/>
  <c r="CS72"/>
  <c r="CS73"/>
  <c r="CS74"/>
  <c r="CS75"/>
  <c r="CS76"/>
  <c r="CS77"/>
  <c r="CS78"/>
  <c r="CS79"/>
  <c r="CS80"/>
  <c r="CS81"/>
  <c r="CS82"/>
  <c r="CS83"/>
  <c r="CS84"/>
  <c r="CS85"/>
  <c r="CS86"/>
  <c r="CS87"/>
  <c r="CS88"/>
  <c r="CS89"/>
  <c r="CS90"/>
  <c r="CS91"/>
  <c r="CS92"/>
  <c r="CS93"/>
  <c r="CS94"/>
  <c r="CS95"/>
  <c r="CS96"/>
  <c r="CS97"/>
  <c r="CS98"/>
  <c r="CS99"/>
  <c r="CS100"/>
  <c r="CS101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119"/>
  <c r="CS120"/>
  <c r="CS121"/>
  <c r="CS122"/>
  <c r="CS123"/>
  <c r="CS124"/>
  <c r="CS125"/>
  <c r="CS126"/>
  <c r="CS127"/>
  <c r="CS128"/>
  <c r="CS129"/>
  <c r="CS130"/>
  <c r="CS131"/>
  <c r="CS132"/>
  <c r="CS133"/>
  <c r="CS134"/>
  <c r="CS135"/>
  <c r="CS136"/>
  <c r="CS137"/>
  <c r="CS138"/>
  <c r="CS139"/>
  <c r="CS140"/>
  <c r="CS141"/>
  <c r="CS142"/>
  <c r="CS143"/>
  <c r="CS144"/>
  <c r="CS145"/>
  <c r="CS146"/>
  <c r="CS147"/>
  <c r="CS148"/>
  <c r="CS149"/>
  <c r="CS150"/>
  <c r="CS151"/>
  <c r="CS152"/>
  <c r="CS153"/>
  <c r="CS154"/>
  <c r="CS155"/>
  <c r="CS156"/>
  <c r="CS157"/>
  <c r="CS158"/>
  <c r="CS159"/>
  <c r="CS160"/>
  <c r="CS161"/>
  <c r="CS162"/>
  <c r="CS163"/>
  <c r="CS164"/>
  <c r="CS165"/>
  <c r="CS166"/>
  <c r="CS167"/>
  <c r="CS168"/>
  <c r="CS169"/>
  <c r="CS170"/>
  <c r="CS171"/>
  <c r="CS172"/>
  <c r="CS173"/>
  <c r="CS174"/>
  <c r="CS175"/>
  <c r="CS176"/>
  <c r="CS177"/>
  <c r="CS178"/>
  <c r="CS179"/>
  <c r="CS180"/>
  <c r="CS181"/>
  <c r="CS182"/>
  <c r="CS183"/>
  <c r="CS184"/>
  <c r="CS185"/>
  <c r="CS186"/>
  <c r="CS187"/>
  <c r="CS188"/>
  <c r="CS189"/>
  <c r="CS190"/>
  <c r="CS191"/>
  <c r="CS192"/>
  <c r="CS193"/>
  <c r="CS194"/>
  <c r="CS195"/>
  <c r="CS196"/>
  <c r="CS197"/>
  <c r="CS198"/>
  <c r="CS199"/>
  <c r="CS200"/>
  <c r="CS201"/>
  <c r="CS202"/>
  <c r="CS203"/>
  <c r="CS204"/>
  <c r="CS205"/>
  <c r="CS206"/>
  <c r="CS207"/>
  <c r="CS208"/>
  <c r="CS209"/>
  <c r="CS210"/>
  <c r="CS211"/>
  <c r="CS212"/>
  <c r="CS213"/>
  <c r="CS214"/>
  <c r="CS215"/>
  <c r="CS216"/>
  <c r="CS217"/>
  <c r="CS218"/>
  <c r="CS219"/>
  <c r="CS220"/>
  <c r="CS221"/>
  <c r="CS222"/>
  <c r="CS223"/>
  <c r="CS224"/>
  <c r="CS225"/>
  <c r="CS226"/>
  <c r="CS227"/>
  <c r="CS228"/>
  <c r="CS229"/>
  <c r="CS230"/>
  <c r="CS231"/>
  <c r="CS232"/>
  <c r="CS233"/>
  <c r="CS234"/>
  <c r="CS235"/>
  <c r="CS236"/>
  <c r="CS237"/>
  <c r="CS238"/>
  <c r="CS239"/>
  <c r="CS240"/>
  <c r="CS241"/>
  <c r="CS242"/>
  <c r="CS243"/>
  <c r="CS244"/>
  <c r="CS245"/>
  <c r="CS246"/>
  <c r="CS247"/>
  <c r="CS248"/>
  <c r="CS249"/>
  <c r="CS250"/>
  <c r="CS251"/>
  <c r="CS252"/>
  <c r="CS253"/>
  <c r="CS254"/>
  <c r="CS255"/>
  <c r="CS256"/>
  <c r="CS257"/>
  <c r="CS258"/>
  <c r="CS259"/>
  <c r="CS260"/>
  <c r="CS261"/>
  <c r="CS262"/>
  <c r="CS263"/>
  <c r="CS264"/>
  <c r="CS265"/>
  <c r="CS266"/>
  <c r="CS267"/>
  <c r="CS268"/>
  <c r="CS269"/>
  <c r="CS270"/>
  <c r="CS271"/>
  <c r="CS272"/>
  <c r="CS273"/>
  <c r="CS274"/>
  <c r="CS275"/>
  <c r="CS276"/>
  <c r="CS277"/>
  <c r="CS278"/>
  <c r="CS279"/>
  <c r="CS280"/>
  <c r="CS281"/>
  <c r="CS282"/>
  <c r="CS283"/>
  <c r="CS284"/>
  <c r="CS285"/>
  <c r="CS286"/>
  <c r="CS287"/>
  <c r="CS288"/>
  <c r="CS289"/>
  <c r="CS290"/>
  <c r="CS291"/>
  <c r="CS292"/>
  <c r="CS293"/>
  <c r="CS294"/>
  <c r="CS295"/>
  <c r="CS296"/>
  <c r="CS297"/>
  <c r="CS298"/>
  <c r="CS299"/>
  <c r="CS300"/>
  <c r="CS301"/>
  <c r="CS302"/>
  <c r="CS303"/>
  <c r="CS304"/>
  <c r="CS305"/>
  <c r="CS306"/>
  <c r="CS307"/>
  <c r="CS308"/>
  <c r="CS309"/>
  <c r="CS310"/>
  <c r="CS311"/>
  <c r="CS312"/>
  <c r="CS313"/>
  <c r="CS314"/>
  <c r="CS315"/>
  <c r="CS316"/>
  <c r="CS317"/>
  <c r="CS318"/>
  <c r="CS319"/>
  <c r="CS320"/>
  <c r="CS321"/>
  <c r="CS322"/>
  <c r="CS323"/>
  <c r="CS324"/>
  <c r="CS325"/>
  <c r="CS326"/>
  <c r="CS327"/>
  <c r="CS328"/>
  <c r="CS329"/>
  <c r="CS330"/>
  <c r="CS331"/>
  <c r="CS332"/>
  <c r="CS333"/>
  <c r="CS334"/>
  <c r="CS335"/>
  <c r="CS336"/>
  <c r="CS337"/>
  <c r="CS338"/>
  <c r="CS339"/>
  <c r="CS340"/>
  <c r="CS341"/>
  <c r="CS342"/>
  <c r="CS343"/>
  <c r="CS344"/>
  <c r="CS345"/>
  <c r="CS346"/>
  <c r="CJ30"/>
  <c r="CM30" s="1"/>
  <c r="CJ12"/>
  <c r="CJ76"/>
  <c r="CM76" s="1"/>
  <c r="CJ92"/>
  <c r="CM92" s="1"/>
  <c r="CJ9"/>
  <c r="CM9" s="1"/>
  <c r="CP9" s="1"/>
  <c r="CJ105"/>
  <c r="CJ137"/>
  <c r="CM137" s="1"/>
  <c r="CJ169"/>
  <c r="CM169" s="1"/>
  <c r="CJ201"/>
  <c r="CJ233"/>
  <c r="CJ265"/>
  <c r="CM265" s="1"/>
  <c r="CJ297"/>
  <c r="CM297" s="1"/>
  <c r="CJ329"/>
  <c r="CJ166"/>
  <c r="CM166" s="1"/>
  <c r="CJ254"/>
  <c r="CM254" s="1"/>
  <c r="CJ318"/>
  <c r="CM318" s="1"/>
  <c r="CJ34"/>
  <c r="CM34" s="1"/>
  <c r="CP34" s="1"/>
  <c r="CJ98"/>
  <c r="CM98" s="1"/>
  <c r="CJ162"/>
  <c r="CM162" s="1"/>
  <c r="CJ226"/>
  <c r="CM226" s="1"/>
  <c r="CJ290"/>
  <c r="CJ72"/>
  <c r="CM72" s="1"/>
  <c r="CJ88"/>
  <c r="CJ37"/>
  <c r="CM37" s="1"/>
  <c r="CJ69"/>
  <c r="CJ101"/>
  <c r="CM101" s="1"/>
  <c r="CJ133"/>
  <c r="CM133" s="1"/>
  <c r="CJ165"/>
  <c r="CM165" s="1"/>
  <c r="CJ197"/>
  <c r="CJ229"/>
  <c r="CM229" s="1"/>
  <c r="CJ261"/>
  <c r="CM261" s="1"/>
  <c r="CJ293"/>
  <c r="CM293" s="1"/>
  <c r="CJ325"/>
  <c r="CJ341"/>
  <c r="CM341" s="1"/>
  <c r="CJ14"/>
  <c r="CM14" s="1"/>
  <c r="CJ54"/>
  <c r="CM54" s="1"/>
  <c r="CJ94"/>
  <c r="CM94" s="1"/>
  <c r="CJ142"/>
  <c r="CM142" s="1"/>
  <c r="CJ198"/>
  <c r="CM198" s="1"/>
  <c r="CJ238"/>
  <c r="CM238" s="1"/>
  <c r="CJ270"/>
  <c r="CM270" s="1"/>
  <c r="CJ302"/>
  <c r="CM302" s="1"/>
  <c r="CJ334"/>
  <c r="CM334" s="1"/>
  <c r="CJ10"/>
  <c r="CJ50"/>
  <c r="CM50" s="1"/>
  <c r="CJ39"/>
  <c r="CJ71"/>
  <c r="CM71" s="1"/>
  <c r="CJ103"/>
  <c r="CM103" s="1"/>
  <c r="CJ135"/>
  <c r="CM135" s="1"/>
  <c r="CJ167"/>
  <c r="CJ199"/>
  <c r="CM199" s="1"/>
  <c r="CJ231"/>
  <c r="CM231" s="1"/>
  <c r="CJ263"/>
  <c r="CM263" s="1"/>
  <c r="CJ295"/>
  <c r="CJ327"/>
  <c r="CM327" s="1"/>
  <c r="CJ110"/>
  <c r="CM110" s="1"/>
  <c r="CJ190"/>
  <c r="CJ43"/>
  <c r="CM43" s="1"/>
  <c r="CJ75"/>
  <c r="CM75" s="1"/>
  <c r="CJ107"/>
  <c r="CM107" s="1"/>
  <c r="CJ139"/>
  <c r="CM139" s="1"/>
  <c r="CJ171"/>
  <c r="CM171" s="1"/>
  <c r="CJ203"/>
  <c r="CM203" s="1"/>
  <c r="CJ235"/>
  <c r="CM235" s="1"/>
  <c r="CJ267"/>
  <c r="CM267" s="1"/>
  <c r="CJ299"/>
  <c r="CM299" s="1"/>
  <c r="CJ331"/>
  <c r="CM331" s="1"/>
  <c r="CJ26"/>
  <c r="CM26" s="1"/>
  <c r="CJ82"/>
  <c r="CM82" s="1"/>
  <c r="CJ114"/>
  <c r="CJ146"/>
  <c r="CM146" s="1"/>
  <c r="CJ178"/>
  <c r="CM178" s="1"/>
  <c r="CJ210"/>
  <c r="CJ242"/>
  <c r="CM242" s="1"/>
  <c r="CJ274"/>
  <c r="CM274" s="1"/>
  <c r="CJ306"/>
  <c r="CM306" s="1"/>
  <c r="CJ338"/>
  <c r="CM338" s="1"/>
  <c r="CJ16"/>
  <c r="CM16" s="1"/>
  <c r="CJ32"/>
  <c r="CM32" s="1"/>
  <c r="CJ48"/>
  <c r="CM48" s="1"/>
  <c r="CJ64"/>
  <c r="CM64" s="1"/>
  <c r="CJ80"/>
  <c r="CJ96"/>
  <c r="CM96" s="1"/>
  <c r="CJ112"/>
  <c r="CM112" s="1"/>
  <c r="CJ128"/>
  <c r="CJ144"/>
  <c r="CJ160"/>
  <c r="CM160" s="1"/>
  <c r="CJ176"/>
  <c r="CM176" s="1"/>
  <c r="CJ192"/>
  <c r="CM192" s="1"/>
  <c r="CJ208"/>
  <c r="CJ224"/>
  <c r="CM224" s="1"/>
  <c r="CJ240"/>
  <c r="CM240" s="1"/>
  <c r="CJ256"/>
  <c r="CM256" s="1"/>
  <c r="CJ272"/>
  <c r="CM272" s="1"/>
  <c r="CJ288"/>
  <c r="CM288" s="1"/>
  <c r="CJ304"/>
  <c r="CM304" s="1"/>
  <c r="CJ320"/>
  <c r="CJ336"/>
  <c r="CJ13"/>
  <c r="CM13" s="1"/>
  <c r="CJ29"/>
  <c r="CJ45"/>
  <c r="CJ61"/>
  <c r="CJ77"/>
  <c r="CM77" s="1"/>
  <c r="CJ93"/>
  <c r="CM93" s="1"/>
  <c r="CJ109"/>
  <c r="CJ125"/>
  <c r="CM125" s="1"/>
  <c r="CJ141"/>
  <c r="CM141" s="1"/>
  <c r="CJ157"/>
  <c r="CM157" s="1"/>
  <c r="CJ173"/>
  <c r="CJ189"/>
  <c r="CM189" s="1"/>
  <c r="CJ205"/>
  <c r="CM205" s="1"/>
  <c r="CJ221"/>
  <c r="CM221" s="1"/>
  <c r="CJ237"/>
  <c r="CJ253"/>
  <c r="CM253" s="1"/>
  <c r="CJ269"/>
  <c r="CM269" s="1"/>
  <c r="CJ285"/>
  <c r="CM285" s="1"/>
  <c r="CJ301"/>
  <c r="CJ317"/>
  <c r="CM317" s="1"/>
  <c r="CJ333"/>
  <c r="CM333" s="1"/>
  <c r="CJ28"/>
  <c r="CM28" s="1"/>
  <c r="CJ60"/>
  <c r="CM60" s="1"/>
  <c r="CJ25"/>
  <c r="CM25" s="1"/>
  <c r="CJ121"/>
  <c r="CJ153"/>
  <c r="CM153" s="1"/>
  <c r="CJ185"/>
  <c r="CM185" s="1"/>
  <c r="CJ217"/>
  <c r="CM217" s="1"/>
  <c r="CJ249"/>
  <c r="CM249" s="1"/>
  <c r="CJ281"/>
  <c r="CM281" s="1"/>
  <c r="CJ313"/>
  <c r="CM313" s="1"/>
  <c r="CJ345"/>
  <c r="CM345" s="1"/>
  <c r="CJ126"/>
  <c r="CM126" s="1"/>
  <c r="CJ214"/>
  <c r="CM214" s="1"/>
  <c r="CJ286"/>
  <c r="CJ11"/>
  <c r="CJ23"/>
  <c r="CM23" s="1"/>
  <c r="CJ55"/>
  <c r="CJ158"/>
  <c r="CM158" s="1"/>
  <c r="CJ59"/>
  <c r="CM59" s="1"/>
  <c r="CJ130"/>
  <c r="CM130" s="1"/>
  <c r="CJ194"/>
  <c r="CM194" s="1"/>
  <c r="CJ258"/>
  <c r="CJ322"/>
  <c r="CJ56"/>
  <c r="CM56" s="1"/>
  <c r="CJ53"/>
  <c r="CM53" s="1"/>
  <c r="CJ85"/>
  <c r="CM85" s="1"/>
  <c r="CJ117"/>
  <c r="CM117" s="1"/>
  <c r="CJ149"/>
  <c r="CJ181"/>
  <c r="CM181" s="1"/>
  <c r="CJ213"/>
  <c r="CJ245"/>
  <c r="CM245" s="1"/>
  <c r="CJ277"/>
  <c r="CJ309"/>
  <c r="CM309" s="1"/>
  <c r="CJ46"/>
  <c r="CJ62"/>
  <c r="CM62" s="1"/>
  <c r="CJ102"/>
  <c r="CM102" s="1"/>
  <c r="CJ150"/>
  <c r="CM150" s="1"/>
  <c r="CJ206"/>
  <c r="CM206" s="1"/>
  <c r="CJ246"/>
  <c r="CM246" s="1"/>
  <c r="CJ278"/>
  <c r="CM278" s="1"/>
  <c r="CJ310"/>
  <c r="CM310" s="1"/>
  <c r="CJ342"/>
  <c r="CM342" s="1"/>
  <c r="CJ18"/>
  <c r="CM18" s="1"/>
  <c r="CJ15"/>
  <c r="CM15" s="1"/>
  <c r="CJ47"/>
  <c r="CM47" s="1"/>
  <c r="CJ79"/>
  <c r="CJ111"/>
  <c r="CM111" s="1"/>
  <c r="CJ143"/>
  <c r="CM143" s="1"/>
  <c r="CJ175"/>
  <c r="CM175" s="1"/>
  <c r="CJ207"/>
  <c r="CM207" s="1"/>
  <c r="CJ239"/>
  <c r="CM239" s="1"/>
  <c r="CJ271"/>
  <c r="CM271" s="1"/>
  <c r="CJ303"/>
  <c r="CJ335"/>
  <c r="CM335" s="1"/>
  <c r="CJ118"/>
  <c r="CJ230"/>
  <c r="CM230" s="1"/>
  <c r="CJ51"/>
  <c r="CM51" s="1"/>
  <c r="CJ83"/>
  <c r="CM83" s="1"/>
  <c r="CJ115"/>
  <c r="CJ147"/>
  <c r="CM147" s="1"/>
  <c r="CJ179"/>
  <c r="CM179" s="1"/>
  <c r="CJ211"/>
  <c r="CM211" s="1"/>
  <c r="CJ243"/>
  <c r="CJ275"/>
  <c r="CM275" s="1"/>
  <c r="CJ307"/>
  <c r="CM307" s="1"/>
  <c r="CJ339"/>
  <c r="CM339" s="1"/>
  <c r="CJ58"/>
  <c r="CM58" s="1"/>
  <c r="CJ90"/>
  <c r="CM90" s="1"/>
  <c r="CJ122"/>
  <c r="CM122" s="1"/>
  <c r="CJ154"/>
  <c r="CM154" s="1"/>
  <c r="CJ186"/>
  <c r="CM186" s="1"/>
  <c r="CJ218"/>
  <c r="CM218" s="1"/>
  <c r="CJ250"/>
  <c r="CM250" s="1"/>
  <c r="CJ282"/>
  <c r="CM282" s="1"/>
  <c r="CJ314"/>
  <c r="CM314" s="1"/>
  <c r="CJ346"/>
  <c r="CM346" s="1"/>
  <c r="CJ20"/>
  <c r="CM20" s="1"/>
  <c r="CJ36"/>
  <c r="CM36" s="1"/>
  <c r="CJ52"/>
  <c r="CM52" s="1"/>
  <c r="CJ68"/>
  <c r="CM68" s="1"/>
  <c r="CJ84"/>
  <c r="CM84" s="1"/>
  <c r="CJ100"/>
  <c r="CM100" s="1"/>
  <c r="CJ116"/>
  <c r="CJ132"/>
  <c r="CM132" s="1"/>
  <c r="CJ148"/>
  <c r="CJ164"/>
  <c r="CM164" s="1"/>
  <c r="CJ180"/>
  <c r="CM180" s="1"/>
  <c r="CJ196"/>
  <c r="CM196" s="1"/>
  <c r="CJ212"/>
  <c r="CJ228"/>
  <c r="CM228" s="1"/>
  <c r="CJ244"/>
  <c r="CJ260"/>
  <c r="CM260" s="1"/>
  <c r="CJ276"/>
  <c r="CJ292"/>
  <c r="CM292" s="1"/>
  <c r="CJ308"/>
  <c r="CJ324"/>
  <c r="CM324" s="1"/>
  <c r="CJ340"/>
  <c r="CM340" s="1"/>
  <c r="CJ17"/>
  <c r="CM17" s="1"/>
  <c r="CJ33"/>
  <c r="CM33" s="1"/>
  <c r="CJ49"/>
  <c r="CM49" s="1"/>
  <c r="CJ65"/>
  <c r="CM65" s="1"/>
  <c r="CJ81"/>
  <c r="CM81" s="1"/>
  <c r="CJ97"/>
  <c r="CM97" s="1"/>
  <c r="CJ113"/>
  <c r="CM113" s="1"/>
  <c r="CJ129"/>
  <c r="CM129" s="1"/>
  <c r="CJ145"/>
  <c r="CM145" s="1"/>
  <c r="CJ161"/>
  <c r="CM161" s="1"/>
  <c r="CJ177"/>
  <c r="CM177" s="1"/>
  <c r="CJ193"/>
  <c r="CM193" s="1"/>
  <c r="CJ209"/>
  <c r="CM209" s="1"/>
  <c r="CJ225"/>
  <c r="CM225" s="1"/>
  <c r="CJ241"/>
  <c r="CM241" s="1"/>
  <c r="CJ257"/>
  <c r="CM257" s="1"/>
  <c r="CJ273"/>
  <c r="CM273" s="1"/>
  <c r="CJ289"/>
  <c r="CM289" s="1"/>
  <c r="CJ305"/>
  <c r="CM305" s="1"/>
  <c r="CJ321"/>
  <c r="CM321" s="1"/>
  <c r="CJ337"/>
  <c r="CM337" s="1"/>
  <c r="CM39"/>
  <c r="CP39" s="1"/>
  <c r="CQ22"/>
  <c r="CM55"/>
  <c r="CQ31"/>
  <c r="CQ63"/>
  <c r="CQ79"/>
  <c r="CQ95"/>
  <c r="CQ111"/>
  <c r="CQ127"/>
  <c r="CQ143"/>
  <c r="CQ159"/>
  <c r="CQ175"/>
  <c r="CQ191"/>
  <c r="CQ199"/>
  <c r="CQ215"/>
  <c r="CQ231"/>
  <c r="CQ247"/>
  <c r="CQ263"/>
  <c r="CQ271"/>
  <c r="CQ287"/>
  <c r="CQ303"/>
  <c r="CQ319"/>
  <c r="CQ335"/>
  <c r="CQ29"/>
  <c r="CQ6"/>
  <c r="CQ36"/>
  <c r="CQ82"/>
  <c r="CQ146"/>
  <c r="CQ178"/>
  <c r="CQ242"/>
  <c r="CQ274"/>
  <c r="CQ338"/>
  <c r="CQ84"/>
  <c r="CQ148"/>
  <c r="CQ212"/>
  <c r="CQ166"/>
  <c r="CQ230"/>
  <c r="CQ294"/>
  <c r="CQ72"/>
  <c r="CQ244"/>
  <c r="CQ78"/>
  <c r="CQ128"/>
  <c r="CQ300"/>
  <c r="CQ248"/>
  <c r="CQ37"/>
  <c r="CQ232"/>
  <c r="CQ54"/>
  <c r="CQ8"/>
  <c r="CQ69"/>
  <c r="CQ85"/>
  <c r="CQ101"/>
  <c r="CQ117"/>
  <c r="CQ133"/>
  <c r="CQ141"/>
  <c r="CQ157"/>
  <c r="CQ173"/>
  <c r="CQ189"/>
  <c r="CQ197"/>
  <c r="CQ213"/>
  <c r="CQ229"/>
  <c r="CQ245"/>
  <c r="CQ261"/>
  <c r="CQ277"/>
  <c r="CQ293"/>
  <c r="CQ301"/>
  <c r="CQ317"/>
  <c r="CQ333"/>
  <c r="CQ11"/>
  <c r="CQ56"/>
  <c r="CQ32"/>
  <c r="CQ106"/>
  <c r="CQ170"/>
  <c r="CQ234"/>
  <c r="CQ298"/>
  <c r="CQ39"/>
  <c r="CQ108"/>
  <c r="CQ172"/>
  <c r="CQ15"/>
  <c r="CQ190"/>
  <c r="CQ254"/>
  <c r="CQ318"/>
  <c r="CQ120"/>
  <c r="CQ292"/>
  <c r="CQ10"/>
  <c r="CQ216"/>
  <c r="CQ284"/>
  <c r="CQ208"/>
  <c r="CQ272"/>
  <c r="CQ328"/>
  <c r="CQ16"/>
  <c r="CQ44"/>
  <c r="CQ59"/>
  <c r="CQ33"/>
  <c r="CQ48"/>
  <c r="CQ34"/>
  <c r="CQ57"/>
  <c r="CQ67"/>
  <c r="CQ75"/>
  <c r="CQ83"/>
  <c r="CQ91"/>
  <c r="CQ99"/>
  <c r="CQ107"/>
  <c r="CQ115"/>
  <c r="CQ123"/>
  <c r="CQ131"/>
  <c r="CQ139"/>
  <c r="CQ147"/>
  <c r="CQ155"/>
  <c r="CQ163"/>
  <c r="CQ171"/>
  <c r="CQ179"/>
  <c r="CQ187"/>
  <c r="CQ195"/>
  <c r="CQ203"/>
  <c r="CQ211"/>
  <c r="CQ219"/>
  <c r="CQ227"/>
  <c r="CQ235"/>
  <c r="CQ243"/>
  <c r="CQ251"/>
  <c r="CQ259"/>
  <c r="CQ267"/>
  <c r="CQ275"/>
  <c r="CQ283"/>
  <c r="CQ291"/>
  <c r="CQ299"/>
  <c r="CQ307"/>
  <c r="CQ315"/>
  <c r="CQ323"/>
  <c r="CQ331"/>
  <c r="CQ339"/>
  <c r="CQ49"/>
  <c r="CQ55"/>
  <c r="CQ42"/>
  <c r="CQ46"/>
  <c r="CQ41"/>
  <c r="CQ66"/>
  <c r="CQ98"/>
  <c r="CQ130"/>
  <c r="CQ162"/>
  <c r="CQ194"/>
  <c r="CQ226"/>
  <c r="CQ258"/>
  <c r="CQ290"/>
  <c r="CQ322"/>
  <c r="CQ17"/>
  <c r="CQ68"/>
  <c r="CQ100"/>
  <c r="CQ132"/>
  <c r="CQ164"/>
  <c r="CQ196"/>
  <c r="CQ43"/>
  <c r="CQ150"/>
  <c r="CQ182"/>
  <c r="CQ214"/>
  <c r="CQ246"/>
  <c r="CQ278"/>
  <c r="CQ310"/>
  <c r="CQ342"/>
  <c r="CQ104"/>
  <c r="CQ200"/>
  <c r="CQ276"/>
  <c r="CQ340"/>
  <c r="CQ25"/>
  <c r="CQ96"/>
  <c r="CQ184"/>
  <c r="CQ268"/>
  <c r="CQ332"/>
  <c r="CQ144"/>
  <c r="CQ312"/>
  <c r="CQ240"/>
  <c r="CQ110"/>
  <c r="CQ296"/>
  <c r="CQ320"/>
  <c r="CQ256"/>
  <c r="CQ35"/>
  <c r="CQ58"/>
  <c r="CQ60"/>
  <c r="CQ13"/>
  <c r="CQ71"/>
  <c r="CQ87"/>
  <c r="CQ103"/>
  <c r="CQ119"/>
  <c r="CQ135"/>
  <c r="CQ151"/>
  <c r="CQ167"/>
  <c r="CQ183"/>
  <c r="CQ207"/>
  <c r="CQ223"/>
  <c r="CQ239"/>
  <c r="CQ255"/>
  <c r="CQ279"/>
  <c r="CQ295"/>
  <c r="CQ311"/>
  <c r="CQ327"/>
  <c r="CQ343"/>
  <c r="CQ102"/>
  <c r="CQ18"/>
  <c r="CQ114"/>
  <c r="CQ210"/>
  <c r="CQ306"/>
  <c r="CQ52"/>
  <c r="CQ116"/>
  <c r="CQ180"/>
  <c r="CQ30"/>
  <c r="CQ198"/>
  <c r="CQ262"/>
  <c r="CQ326"/>
  <c r="CQ136"/>
  <c r="CQ308"/>
  <c r="CQ64"/>
  <c r="CQ236"/>
  <c r="CQ86"/>
  <c r="CQ304"/>
  <c r="CQ118"/>
  <c r="CQ288"/>
  <c r="CQ134"/>
  <c r="CQ28"/>
  <c r="CQ224"/>
  <c r="CQ45"/>
  <c r="CQ61"/>
  <c r="CQ77"/>
  <c r="CQ93"/>
  <c r="CQ109"/>
  <c r="CQ125"/>
  <c r="CQ149"/>
  <c r="CQ165"/>
  <c r="CQ181"/>
  <c r="CQ205"/>
  <c r="CQ221"/>
  <c r="CQ237"/>
  <c r="CQ253"/>
  <c r="CQ269"/>
  <c r="CQ285"/>
  <c r="CQ309"/>
  <c r="CQ325"/>
  <c r="CQ341"/>
  <c r="CP32"/>
  <c r="CQ50"/>
  <c r="CQ74"/>
  <c r="CQ138"/>
  <c r="CQ202"/>
  <c r="CQ266"/>
  <c r="CQ330"/>
  <c r="CQ76"/>
  <c r="CQ140"/>
  <c r="CQ204"/>
  <c r="CQ158"/>
  <c r="CQ222"/>
  <c r="CQ286"/>
  <c r="CQ19"/>
  <c r="CQ228"/>
  <c r="CQ62"/>
  <c r="CQ112"/>
  <c r="CQ26"/>
  <c r="CQ344"/>
  <c r="CQ176"/>
  <c r="CQ20"/>
  <c r="CQ53"/>
  <c r="CQ65"/>
  <c r="CQ73"/>
  <c r="CQ81"/>
  <c r="CQ89"/>
  <c r="CQ97"/>
  <c r="CQ105"/>
  <c r="CQ113"/>
  <c r="CQ121"/>
  <c r="CQ129"/>
  <c r="CQ137"/>
  <c r="CQ145"/>
  <c r="CQ153"/>
  <c r="CQ161"/>
  <c r="CQ169"/>
  <c r="CQ177"/>
  <c r="CQ185"/>
  <c r="CQ193"/>
  <c r="CQ201"/>
  <c r="CQ209"/>
  <c r="CQ217"/>
  <c r="CQ225"/>
  <c r="CQ233"/>
  <c r="CQ241"/>
  <c r="CQ249"/>
  <c r="CQ257"/>
  <c r="CQ265"/>
  <c r="CQ273"/>
  <c r="CQ281"/>
  <c r="CQ289"/>
  <c r="CQ297"/>
  <c r="CQ305"/>
  <c r="CQ313"/>
  <c r="CQ321"/>
  <c r="CQ329"/>
  <c r="CQ337"/>
  <c r="CQ345"/>
  <c r="CQ12"/>
  <c r="CQ23"/>
  <c r="CQ252"/>
  <c r="CQ38"/>
  <c r="CQ14"/>
  <c r="CQ90"/>
  <c r="CQ122"/>
  <c r="CQ154"/>
  <c r="CQ186"/>
  <c r="CQ218"/>
  <c r="CQ250"/>
  <c r="CQ282"/>
  <c r="CQ314"/>
  <c r="CQ346"/>
  <c r="CQ40"/>
  <c r="CQ92"/>
  <c r="CQ124"/>
  <c r="CQ156"/>
  <c r="CQ188"/>
  <c r="CQ220"/>
  <c r="CQ142"/>
  <c r="CQ174"/>
  <c r="CQ206"/>
  <c r="CQ238"/>
  <c r="CQ270"/>
  <c r="CQ302"/>
  <c r="CQ334"/>
  <c r="CQ88"/>
  <c r="CQ168"/>
  <c r="CQ260"/>
  <c r="CQ324"/>
  <c r="CQ94"/>
  <c r="CQ80"/>
  <c r="CQ152"/>
  <c r="CQ316"/>
  <c r="CQ126"/>
  <c r="CQ280"/>
  <c r="CQ192"/>
  <c r="CQ336"/>
  <c r="CQ264"/>
  <c r="CQ160"/>
  <c r="CQ70"/>
  <c r="CQ27"/>
  <c r="CQ47"/>
  <c r="CQ7"/>
  <c r="CQ9"/>
  <c r="CQ51"/>
  <c r="CM336"/>
  <c r="CM262"/>
  <c r="CM248"/>
  <c r="CM208"/>
  <c r="CM184"/>
  <c r="CM320"/>
  <c r="CM144"/>
  <c r="CM29"/>
  <c r="CM232"/>
  <c r="CM128"/>
  <c r="CM118"/>
  <c r="CM69"/>
  <c r="CM63"/>
  <c r="CM11"/>
  <c r="CM38"/>
  <c r="CM216"/>
  <c r="CM61"/>
  <c r="CM6"/>
  <c r="CM286"/>
  <c r="CM190"/>
  <c r="CM42"/>
  <c r="CM322"/>
  <c r="CM290"/>
  <c r="CM258"/>
  <c r="CM210"/>
  <c r="CM114"/>
  <c r="CM87"/>
  <c r="CM308"/>
  <c r="CM300"/>
  <c r="CM276"/>
  <c r="CM244"/>
  <c r="CM212"/>
  <c r="CM204"/>
  <c r="CM172"/>
  <c r="CM156"/>
  <c r="CM148"/>
  <c r="CM116"/>
  <c r="CM80"/>
  <c r="CM78"/>
  <c r="CM74"/>
  <c r="CM66"/>
  <c r="CM27"/>
  <c r="CM45"/>
  <c r="CM21"/>
  <c r="CM79"/>
  <c r="CM329"/>
  <c r="CM325"/>
  <c r="CM319"/>
  <c r="CM315"/>
  <c r="CM303"/>
  <c r="CM301"/>
  <c r="CM295"/>
  <c r="CM279"/>
  <c r="CM277"/>
  <c r="CM251"/>
  <c r="CM243"/>
  <c r="CM237"/>
  <c r="CM233"/>
  <c r="CM215"/>
  <c r="CM213"/>
  <c r="CM201"/>
  <c r="CM197"/>
  <c r="CM173"/>
  <c r="CM167"/>
  <c r="CM159"/>
  <c r="CM151"/>
  <c r="CM149"/>
  <c r="CM123"/>
  <c r="CM121"/>
  <c r="CM119"/>
  <c r="CM115"/>
  <c r="CM109"/>
  <c r="CM105"/>
  <c r="CM46"/>
  <c r="CM10"/>
  <c r="CM12"/>
  <c r="CM40"/>
  <c r="CM88"/>
  <c r="CM86"/>
  <c r="CM22"/>
  <c r="CQ4" l="1"/>
  <c r="CP21"/>
  <c r="CP33"/>
  <c r="CP90"/>
  <c r="CP110"/>
  <c r="CP160"/>
  <c r="CP200"/>
  <c r="CP54"/>
  <c r="CP43"/>
  <c r="CP56"/>
  <c r="CP111"/>
  <c r="CP127"/>
  <c r="CP143"/>
  <c r="CP159"/>
  <c r="CP175"/>
  <c r="CP191"/>
  <c r="CP207"/>
  <c r="CP223"/>
  <c r="CP239"/>
  <c r="CP255"/>
  <c r="CP271"/>
  <c r="CP287"/>
  <c r="CP303"/>
  <c r="CP319"/>
  <c r="CP335"/>
  <c r="CP79"/>
  <c r="CP50"/>
  <c r="CP74"/>
  <c r="CP100"/>
  <c r="CP164"/>
  <c r="CP228"/>
  <c r="CP292"/>
  <c r="CP7"/>
  <c r="CP130"/>
  <c r="CP194"/>
  <c r="CP258"/>
  <c r="CP322"/>
  <c r="CP49"/>
  <c r="CP142"/>
  <c r="CP270"/>
  <c r="CP81"/>
  <c r="CP230"/>
  <c r="CP17"/>
  <c r="CP168"/>
  <c r="CP134"/>
  <c r="CP208"/>
  <c r="CP326"/>
  <c r="CP65"/>
  <c r="CP88"/>
  <c r="CP192"/>
  <c r="CP14"/>
  <c r="CP10"/>
  <c r="CP101"/>
  <c r="CP117"/>
  <c r="CP133"/>
  <c r="CP149"/>
  <c r="CP165"/>
  <c r="CP181"/>
  <c r="CP197"/>
  <c r="CP213"/>
  <c r="CP229"/>
  <c r="CP245"/>
  <c r="CP261"/>
  <c r="CP269"/>
  <c r="CP285"/>
  <c r="CP301"/>
  <c r="CP325"/>
  <c r="CP341"/>
  <c r="CP15"/>
  <c r="CP27"/>
  <c r="CP72"/>
  <c r="CP97"/>
  <c r="CP156"/>
  <c r="CP220"/>
  <c r="CP284"/>
  <c r="CP316"/>
  <c r="CP95"/>
  <c r="CP154"/>
  <c r="CP218"/>
  <c r="CP282"/>
  <c r="CP314"/>
  <c r="CP30"/>
  <c r="CP126"/>
  <c r="CP254"/>
  <c r="CP318"/>
  <c r="CP112"/>
  <c r="CP294"/>
  <c r="CP69"/>
  <c r="CP232"/>
  <c r="CP77"/>
  <c r="CP73"/>
  <c r="CP198"/>
  <c r="CP296"/>
  <c r="CP278"/>
  <c r="CP20"/>
  <c r="CP86"/>
  <c r="CP94"/>
  <c r="CP136"/>
  <c r="CP184"/>
  <c r="CP262"/>
  <c r="CP40"/>
  <c r="CP28"/>
  <c r="CP25"/>
  <c r="CP8"/>
  <c r="CP99"/>
  <c r="CP107"/>
  <c r="CP115"/>
  <c r="CP123"/>
  <c r="CP131"/>
  <c r="CP139"/>
  <c r="CP147"/>
  <c r="CP155"/>
  <c r="CP163"/>
  <c r="CP171"/>
  <c r="CP179"/>
  <c r="CP187"/>
  <c r="CP195"/>
  <c r="CP203"/>
  <c r="CP211"/>
  <c r="CP219"/>
  <c r="CP227"/>
  <c r="CP235"/>
  <c r="CP243"/>
  <c r="CP251"/>
  <c r="CP259"/>
  <c r="CP267"/>
  <c r="CP275"/>
  <c r="CP283"/>
  <c r="CP291"/>
  <c r="CP299"/>
  <c r="CP307"/>
  <c r="CP315"/>
  <c r="CP323"/>
  <c r="CP331"/>
  <c r="CP339"/>
  <c r="CP37"/>
  <c r="CP45"/>
  <c r="CP62"/>
  <c r="CP70"/>
  <c r="CP78"/>
  <c r="CP89"/>
  <c r="CP116"/>
  <c r="CP212"/>
  <c r="CP244"/>
  <c r="CP276"/>
  <c r="CP308"/>
  <c r="CP340"/>
  <c r="CP87"/>
  <c r="CP114"/>
  <c r="CP146"/>
  <c r="CP178"/>
  <c r="CP210"/>
  <c r="CP242"/>
  <c r="CP274"/>
  <c r="CP306"/>
  <c r="CP338"/>
  <c r="CP48"/>
  <c r="CP42"/>
  <c r="CP174"/>
  <c r="CP238"/>
  <c r="CP302"/>
  <c r="CP53"/>
  <c r="CP102"/>
  <c r="CP176"/>
  <c r="CP38"/>
  <c r="CP63"/>
  <c r="CP118"/>
  <c r="CP13"/>
  <c r="CP103"/>
  <c r="CP119"/>
  <c r="CP135"/>
  <c r="CP151"/>
  <c r="CP167"/>
  <c r="CP183"/>
  <c r="CP199"/>
  <c r="CP215"/>
  <c r="CP231"/>
  <c r="CP247"/>
  <c r="CP263"/>
  <c r="CP279"/>
  <c r="CP295"/>
  <c r="CP311"/>
  <c r="CP327"/>
  <c r="CP343"/>
  <c r="CP51"/>
  <c r="CP66"/>
  <c r="CP82"/>
  <c r="CP132"/>
  <c r="CP196"/>
  <c r="CP260"/>
  <c r="CP324"/>
  <c r="CP98"/>
  <c r="CP162"/>
  <c r="CP226"/>
  <c r="CP290"/>
  <c r="CP19"/>
  <c r="CP75"/>
  <c r="CP206"/>
  <c r="CP334"/>
  <c r="CP152"/>
  <c r="CP304"/>
  <c r="CP93"/>
  <c r="CP29"/>
  <c r="CP310"/>
  <c r="CP256"/>
  <c r="CP328"/>
  <c r="CP312"/>
  <c r="CP22"/>
  <c r="CP96"/>
  <c r="CP148"/>
  <c r="CP280"/>
  <c r="CP26"/>
  <c r="CP46"/>
  <c r="CP109"/>
  <c r="CP125"/>
  <c r="CP141"/>
  <c r="CP157"/>
  <c r="CP173"/>
  <c r="CP189"/>
  <c r="CP205"/>
  <c r="CP221"/>
  <c r="CP237"/>
  <c r="CP253"/>
  <c r="CP277"/>
  <c r="CP293"/>
  <c r="CP309"/>
  <c r="CP317"/>
  <c r="CP333"/>
  <c r="CP71"/>
  <c r="CP64"/>
  <c r="CP80"/>
  <c r="CP124"/>
  <c r="CP188"/>
  <c r="CP252"/>
  <c r="CP52"/>
  <c r="CP122"/>
  <c r="CP186"/>
  <c r="CP250"/>
  <c r="CP346"/>
  <c r="CP67"/>
  <c r="CP190"/>
  <c r="CP61"/>
  <c r="CP216"/>
  <c r="CP11"/>
  <c r="CP128"/>
  <c r="CP288"/>
  <c r="CP246"/>
  <c r="CP272"/>
  <c r="CP214"/>
  <c r="CP18"/>
  <c r="CP59"/>
  <c r="CP92"/>
  <c r="CP120"/>
  <c r="CP180"/>
  <c r="CP224"/>
  <c r="CP23"/>
  <c r="CP55"/>
  <c r="CP12"/>
  <c r="CP47"/>
  <c r="CP60"/>
  <c r="CP105"/>
  <c r="CP113"/>
  <c r="CP121"/>
  <c r="CP129"/>
  <c r="CP137"/>
  <c r="CP145"/>
  <c r="CP153"/>
  <c r="CP161"/>
  <c r="CP169"/>
  <c r="CP177"/>
  <c r="CP185"/>
  <c r="CP193"/>
  <c r="CP201"/>
  <c r="CP209"/>
  <c r="CP217"/>
  <c r="CP225"/>
  <c r="CP233"/>
  <c r="CP241"/>
  <c r="CP249"/>
  <c r="CP257"/>
  <c r="CP265"/>
  <c r="CP273"/>
  <c r="CP281"/>
  <c r="CP289"/>
  <c r="CP297"/>
  <c r="CP305"/>
  <c r="CP313"/>
  <c r="CP321"/>
  <c r="CP329"/>
  <c r="CP337"/>
  <c r="CP345"/>
  <c r="CP83"/>
  <c r="CP35"/>
  <c r="CP57"/>
  <c r="CP68"/>
  <c r="CP76"/>
  <c r="CP84"/>
  <c r="CP108"/>
  <c r="CP140"/>
  <c r="CP172"/>
  <c r="CP204"/>
  <c r="CP236"/>
  <c r="CP268"/>
  <c r="CP300"/>
  <c r="CP332"/>
  <c r="CP24"/>
  <c r="CP106"/>
  <c r="CP138"/>
  <c r="CP170"/>
  <c r="CP202"/>
  <c r="CP234"/>
  <c r="CP266"/>
  <c r="CP298"/>
  <c r="CP330"/>
  <c r="CP16"/>
  <c r="CP31"/>
  <c r="CP158"/>
  <c r="CP222"/>
  <c r="CP286"/>
  <c r="CP6"/>
  <c r="CP91"/>
  <c r="CP166"/>
  <c r="CP240"/>
  <c r="CP344"/>
  <c r="CP58"/>
  <c r="CP104"/>
  <c r="CP182"/>
  <c r="CP36"/>
  <c r="CP144"/>
  <c r="CP320"/>
  <c r="CP150"/>
  <c r="CP85"/>
  <c r="CP248"/>
  <c r="CP342"/>
  <c r="CP264"/>
  <c r="CP336"/>
  <c r="CP44"/>
  <c r="CP4" l="1"/>
</calcChain>
</file>

<file path=xl/sharedStrings.xml><?xml version="1.0" encoding="utf-8"?>
<sst xmlns="http://schemas.openxmlformats.org/spreadsheetml/2006/main" count="177" uniqueCount="72">
  <si>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</si>
  <si>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</si>
  <si>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</si>
  <si>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</si>
  <si>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</si>
  <si>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</si>
  <si>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</si>
  <si>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</si>
  <si>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</si>
  <si>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</si>
  <si>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</si>
  <si>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</si>
  <si>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</si>
  <si>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</si>
  <si>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</si>
  <si>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</si>
  <si>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</si>
  <si>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</si>
  <si>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</si>
  <si>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</si>
  <si>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</si>
  <si>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</si>
  <si>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</si>
  <si>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</si>
  <si>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</si>
  <si>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</si>
  <si>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</si>
  <si>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</si>
  <si>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</si>
  <si>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</si>
  <si>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</si>
  <si>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</si>
  <si>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</si>
  <si>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</si>
  <si>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</si>
  <si>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</si>
  <si>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</si>
  <si>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</si>
  <si>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</si>
  <si>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</si>
  <si>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</si>
  <si>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</si>
  <si>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</si>
  <si>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</si>
  <si>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</si>
  <si>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</si>
  <si>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</si>
  <si>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</si>
  <si>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</si>
  <si>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</si>
  <si>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</si>
  <si>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</si>
  <si>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</si>
  <si>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</si>
  <si>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</si>
  <si>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</si>
  <si>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</si>
  <si>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</si>
  <si>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Ramsey rate</t>
  </si>
  <si>
    <t>Ramsey factor</t>
  </si>
  <si>
    <t>Discount factor</t>
  </si>
  <si>
    <t>Consumption per capita</t>
  </si>
  <si>
    <t>Utility</t>
  </si>
  <si>
    <t>NPV</t>
  </si>
  <si>
    <t>Gross impact</t>
  </si>
  <si>
    <t>Adaptation</t>
  </si>
  <si>
    <t>Adaptation cost</t>
  </si>
  <si>
    <t>Total impact</t>
  </si>
  <si>
    <t>Residual impact</t>
  </si>
  <si>
    <t>Original impact</t>
  </si>
  <si>
    <t>Impact recalibrated</t>
  </si>
  <si>
    <t>Equivalent impact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</si>
</sst>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/>
      <c r="N6" s="3"/>
      <c r="O6" s="3"/>
      <c r="P6" s="3"/>
      <c r="Q6" s="3"/>
      <c r="R6" s="3"/>
      <c r="S6" s="3"/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8425.5599255999532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8605.234278123784</v>
      </c>
      <c r="G273" s="13">
        <f t="shared" si="20"/>
        <v>25.598373589189322</v>
      </c>
      <c r="H273" s="13">
        <f t="shared" si="20"/>
        <v>35.855225536293432</v>
      </c>
      <c r="I273" s="13">
        <f t="shared" si="20"/>
        <v>42.160288395060235</v>
      </c>
      <c r="J273" s="13">
        <f t="shared" si="20"/>
        <v>15.125814986260862</v>
      </c>
      <c r="K273" s="13">
        <f t="shared" si="20"/>
        <v>1.0824294487388801</v>
      </c>
      <c r="L273" s="13">
        <f t="shared" si="22"/>
        <v>394.82213195554272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8816.8605222561637</v>
      </c>
      <c r="G274" s="13">
        <f t="shared" si="20"/>
        <v>26.123575681281384</v>
      </c>
      <c r="H274" s="13">
        <f t="shared" si="20"/>
        <v>36.564589957394688</v>
      </c>
      <c r="I274" s="13">
        <f t="shared" si="20"/>
        <v>42.887192187500517</v>
      </c>
      <c r="J274" s="13">
        <f t="shared" si="20"/>
        <v>15.271728752716925</v>
      </c>
      <c r="K274" s="13">
        <f t="shared" si="20"/>
        <v>1.0605282569375611</v>
      </c>
      <c r="L274" s="13">
        <f t="shared" si="22"/>
        <v>396.90761483583105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9028.9877291291741</v>
      </c>
      <c r="G275" s="13">
        <f t="shared" si="20"/>
        <v>26.661693929118616</v>
      </c>
      <c r="H275" s="13">
        <f t="shared" si="20"/>
        <v>37.291873904602618</v>
      </c>
      <c r="I275" s="13">
        <f t="shared" si="20"/>
        <v>43.636132643681186</v>
      </c>
      <c r="J275" s="13">
        <f t="shared" si="20"/>
        <v>15.434145685475462</v>
      </c>
      <c r="K275" s="13">
        <f t="shared" si="20"/>
        <v>1.0571800170451748</v>
      </c>
      <c r="L275" s="13">
        <f t="shared" si="22"/>
        <v>399.08102617992307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9241.5139868175356</v>
      </c>
      <c r="G276" s="13">
        <f t="shared" si="20"/>
        <v>27.212758907891757</v>
      </c>
      <c r="H276" s="13">
        <f t="shared" si="20"/>
        <v>38.037075119520097</v>
      </c>
      <c r="I276" s="13">
        <f t="shared" si="20"/>
        <v>44.406889235937136</v>
      </c>
      <c r="J276" s="13">
        <f t="shared" si="20"/>
        <v>15.612181808972908</v>
      </c>
      <c r="K276" s="13">
        <f t="shared" si="20"/>
        <v>1.0651082306912247</v>
      </c>
      <c r="L276" s="13">
        <f t="shared" si="22"/>
        <v>401.33401330301314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9454.3387178731482</v>
      </c>
      <c r="G277" s="13">
        <f t="shared" si="20"/>
        <v>27.776794972814894</v>
      </c>
      <c r="H277" s="13">
        <f t="shared" si="20"/>
        <v>38.800181780768064</v>
      </c>
      <c r="I277" s="13">
        <f t="shared" si="20"/>
        <v>45.199229085949632</v>
      </c>
      <c r="J277" s="13">
        <f t="shared" si="20"/>
        <v>15.804991684896976</v>
      </c>
      <c r="K277" s="13">
        <f t="shared" si="20"/>
        <v>1.0798946939212242</v>
      </c>
      <c r="L277" s="13">
        <f t="shared" si="22"/>
        <v>403.6610922183508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9667.3627126450574</v>
      </c>
      <c r="G278" s="13">
        <f t="shared" si="20"/>
        <v>28.353820340572412</v>
      </c>
      <c r="H278" s="13">
        <f t="shared" si="20"/>
        <v>39.581172655596596</v>
      </c>
      <c r="I278" s="13">
        <f t="shared" si="20"/>
        <v>46.012907331009202</v>
      </c>
      <c r="J278" s="13">
        <f t="shared" si="20"/>
        <v>16.011766367303423</v>
      </c>
      <c r="K278" s="13">
        <f t="shared" si="20"/>
        <v>1.0988549086299941</v>
      </c>
      <c r="L278" s="13">
        <f t="shared" si="22"/>
        <v>406.05852160311161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9880.4881247482535</v>
      </c>
      <c r="G279" s="13">
        <f t="shared" ref="G279:K294" si="23">G278*(1-G$5)+G$4*$F278*$L$4/1000</f>
        <v>28.943847172799575</v>
      </c>
      <c r="H279" s="13">
        <f t="shared" si="23"/>
        <v>40.380017254207495</v>
      </c>
      <c r="I279" s="13">
        <f t="shared" si="23"/>
        <v>46.847667490368195</v>
      </c>
      <c r="J279" s="13">
        <f t="shared" si="23"/>
        <v>16.231731478461366</v>
      </c>
      <c r="K279" s="13">
        <f t="shared" si="23"/>
        <v>1.1203559866807107</v>
      </c>
      <c r="L279" s="13">
        <f t="shared" si="22"/>
        <v>408.52361938251738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10093.618437653873</v>
      </c>
      <c r="G280" s="13">
        <f t="shared" si="23"/>
        <v>29.546881659286559</v>
      </c>
      <c r="H280" s="13">
        <f t="shared" si="23"/>
        <v>41.196675983226939</v>
      </c>
      <c r="I280" s="13">
        <f t="shared" si="23"/>
        <v>47.703241825995136</v>
      </c>
      <c r="J280" s="13">
        <f t="shared" si="23"/>
        <v>16.464145394087666</v>
      </c>
      <c r="K280" s="13">
        <f t="shared" si="23"/>
        <v>1.1434029376275134</v>
      </c>
      <c r="L280" s="13">
        <f t="shared" si="22"/>
        <v>411.05434780022381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10306.658416803635</v>
      </c>
      <c r="G281" s="13">
        <f t="shared" si="23"/>
        <v>30.162924099143368</v>
      </c>
      <c r="H281" s="13">
        <f t="shared" si="23"/>
        <v>42.031100295618785</v>
      </c>
      <c r="I281" s="13">
        <f t="shared" si="23"/>
        <v>48.579351693467494</v>
      </c>
      <c r="J281" s="13">
        <f t="shared" si="23"/>
        <v>16.70829752833183</v>
      </c>
      <c r="K281" s="13">
        <f t="shared" si="23"/>
        <v>1.1673877379664319</v>
      </c>
      <c r="L281" s="13">
        <f t="shared" si="22"/>
        <v>413.64906135452793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9002.7230109173179</v>
      </c>
      <c r="G282" s="13">
        <f t="shared" si="23"/>
        <v>30.791968979042181</v>
      </c>
      <c r="H282" s="13">
        <f t="shared" si="23"/>
        <v>42.883232835689192</v>
      </c>
      <c r="I282" s="13">
        <f t="shared" si="23"/>
        <v>49.475707880960549</v>
      </c>
      <c r="J282" s="13">
        <f t="shared" si="23"/>
        <v>16.963506711113972</v>
      </c>
      <c r="K282" s="13">
        <f t="shared" si="23"/>
        <v>1.19193713169446</v>
      </c>
      <c r="L282" s="13">
        <f t="shared" si="22"/>
        <v>416.30635353850039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9137.0459894933774</v>
      </c>
      <c r="G283" s="13">
        <f t="shared" si="23"/>
        <v>31.341430946844646</v>
      </c>
      <c r="H283" s="13">
        <f t="shared" si="23"/>
        <v>43.610585884284568</v>
      </c>
      <c r="I283" s="13">
        <f t="shared" si="23"/>
        <v>50.164136224633651</v>
      </c>
      <c r="J283" s="13">
        <f t="shared" si="23"/>
        <v>17.051092533900658</v>
      </c>
      <c r="K283" s="13">
        <f t="shared" si="23"/>
        <v>1.1456094669783676</v>
      </c>
      <c r="L283" s="13">
        <f t="shared" si="22"/>
        <v>418.31285505664187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9322.8077774862213</v>
      </c>
      <c r="G284" s="13">
        <f t="shared" si="23"/>
        <v>31.899091030710441</v>
      </c>
      <c r="H284" s="13">
        <f t="shared" si="23"/>
        <v>44.348550449147076</v>
      </c>
      <c r="I284" s="13">
        <f t="shared" si="23"/>
        <v>50.863504037077568</v>
      </c>
      <c r="J284" s="13">
        <f t="shared" si="23"/>
        <v>17.149440461802747</v>
      </c>
      <c r="K284" s="13">
        <f t="shared" si="23"/>
        <v>1.1238165610608069</v>
      </c>
      <c r="L284" s="13">
        <f t="shared" si="22"/>
        <v>420.38440253979866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9508.5383991286963</v>
      </c>
      <c r="G285" s="13">
        <f t="shared" si="23"/>
        <v>32.468088688491292</v>
      </c>
      <c r="H285" s="13">
        <f t="shared" si="23"/>
        <v>45.101927272834693</v>
      </c>
      <c r="I285" s="13">
        <f t="shared" si="23"/>
        <v>51.581392378255266</v>
      </c>
      <c r="J285" s="13">
        <f t="shared" si="23"/>
        <v>17.263973108535126</v>
      </c>
      <c r="K285" s="13">
        <f t="shared" si="23"/>
        <v>1.1193197061614628</v>
      </c>
      <c r="L285" s="13">
        <f t="shared" si="22"/>
        <v>422.53470115427785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9694.1600258034541</v>
      </c>
      <c r="G286" s="13">
        <f t="shared" si="23"/>
        <v>33.048422018015579</v>
      </c>
      <c r="H286" s="13">
        <f t="shared" si="23"/>
        <v>45.870671029344692</v>
      </c>
      <c r="I286" s="13">
        <f t="shared" si="23"/>
        <v>52.317547971954696</v>
      </c>
      <c r="J286" s="13">
        <f t="shared" si="23"/>
        <v>17.393762233971085</v>
      </c>
      <c r="K286" s="13">
        <f t="shared" si="23"/>
        <v>1.1253119732876837</v>
      </c>
      <c r="L286" s="13">
        <f t="shared" si="22"/>
        <v>424.75571522657373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9879.5957844022923</v>
      </c>
      <c r="G287" s="13">
        <f t="shared" si="23"/>
        <v>33.640084367008278</v>
      </c>
      <c r="H287" s="13">
        <f t="shared" si="23"/>
        <v>46.654729209516148</v>
      </c>
      <c r="I287" s="13">
        <f t="shared" si="23"/>
        <v>53.071709249030896</v>
      </c>
      <c r="J287" s="13">
        <f t="shared" si="23"/>
        <v>17.537923490609852</v>
      </c>
      <c r="K287" s="13">
        <f t="shared" si="23"/>
        <v>1.137661097381242</v>
      </c>
      <c r="L287" s="13">
        <f t="shared" si="22"/>
        <v>427.04210741354643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10064.770520137923</v>
      </c>
      <c r="G288" s="13">
        <f t="shared" si="23"/>
        <v>34.243064391408417</v>
      </c>
      <c r="H288" s="13">
        <f t="shared" si="23"/>
        <v>47.45404223051019</v>
      </c>
      <c r="I288" s="13">
        <f t="shared" si="23"/>
        <v>53.843606602269503</v>
      </c>
      <c r="J288" s="13">
        <f t="shared" si="23"/>
        <v>17.695614028277845</v>
      </c>
      <c r="K288" s="13">
        <f t="shared" si="23"/>
        <v>1.1538571239241509</v>
      </c>
      <c r="L288" s="13">
        <f t="shared" si="22"/>
        <v>429.3901843763901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10249.610669791784</v>
      </c>
      <c r="G289" s="13">
        <f t="shared" si="23"/>
        <v>34.857346160243125</v>
      </c>
      <c r="H289" s="13">
        <f t="shared" si="23"/>
        <v>48.268543616614558</v>
      </c>
      <c r="I289" s="13">
        <f t="shared" si="23"/>
        <v>54.632962752430174</v>
      </c>
      <c r="J289" s="13">
        <f t="shared" si="23"/>
        <v>17.866030325197663</v>
      </c>
      <c r="K289" s="13">
        <f t="shared" si="23"/>
        <v>1.1723741601529978</v>
      </c>
      <c r="L289" s="13">
        <f t="shared" si="22"/>
        <v>431.79725701463855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10434.04414642252</v>
      </c>
      <c r="G290" s="13">
        <f t="shared" si="23"/>
        <v>35.48290925276563</v>
      </c>
      <c r="H290" s="13">
        <f t="shared" si="23"/>
        <v>49.098160167649219</v>
      </c>
      <c r="I290" s="13">
        <f t="shared" si="23"/>
        <v>55.439493090334167</v>
      </c>
      <c r="J290" s="13">
        <f t="shared" si="23"/>
        <v>18.048406128084316</v>
      </c>
      <c r="K290" s="13">
        <f t="shared" si="23"/>
        <v>1.1922832516511064</v>
      </c>
      <c r="L290" s="13">
        <f t="shared" si="22"/>
        <v>434.26125189048446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10618.0002365613</v>
      </c>
      <c r="G291" s="13">
        <f t="shared" si="23"/>
        <v>36.119728848556676</v>
      </c>
      <c r="H291" s="13">
        <f t="shared" si="23"/>
        <v>49.942812116083118</v>
      </c>
      <c r="I291" s="13">
        <f t="shared" si="23"/>
        <v>56.262905997039404</v>
      </c>
      <c r="J291" s="13">
        <f t="shared" si="23"/>
        <v>18.242010496385387</v>
      </c>
      <c r="K291" s="13">
        <f t="shared" si="23"/>
        <v>1.2130175747198431</v>
      </c>
      <c r="L291" s="13">
        <f t="shared" si="22"/>
        <v>436.78047503278447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10801.409509591555</v>
      </c>
      <c r="G292" s="13">
        <f t="shared" si="23"/>
        <v>36.767775811351498</v>
      </c>
      <c r="H292" s="13">
        <f t="shared" si="23"/>
        <v>50.802413274065742</v>
      </c>
      <c r="I292" s="13">
        <f t="shared" si="23"/>
        <v>57.102903144273128</v>
      </c>
      <c r="J292" s="13">
        <f t="shared" si="23"/>
        <v>18.446145946181328</v>
      </c>
      <c r="K292" s="13">
        <f t="shared" si="23"/>
        <v>1.2342300135261688</v>
      </c>
      <c r="L292" s="13">
        <f t="shared" si="22"/>
        <v>439.35346818939786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10984.203738500421</v>
      </c>
      <c r="G293" s="13">
        <f t="shared" si="23"/>
        <v>37.427016767335957</v>
      </c>
      <c r="H293" s="13">
        <f t="shared" si="23"/>
        <v>51.676871171545216</v>
      </c>
      <c r="I293" s="13">
        <f t="shared" si="23"/>
        <v>57.959179777217635</v>
      </c>
      <c r="J293" s="13">
        <f t="shared" si="23"/>
        <v>18.660146689482733</v>
      </c>
      <c r="K293" s="13">
        <f t="shared" si="23"/>
        <v>1.2557067720215143</v>
      </c>
      <c r="L293" s="13">
        <f t="shared" si="22"/>
        <v>441.97892117760307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11166.315831066784</v>
      </c>
      <c r="G294" s="13">
        <f t="shared" si="23"/>
        <v>38.097414178605938</v>
      </c>
      <c r="H294" s="13">
        <f t="shared" si="23"/>
        <v>52.566087186565248</v>
      </c>
      <c r="I294" s="13">
        <f t="shared" si="23"/>
        <v>58.831424981594438</v>
      </c>
      <c r="J294" s="13">
        <f t="shared" si="23"/>
        <v>18.883376964809528</v>
      </c>
      <c r="K294" s="13">
        <f t="shared" si="23"/>
        <v>1.2773149732013525</v>
      </c>
      <c r="L294" s="13">
        <f t="shared" si="22"/>
        <v>444.65561828477655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11347.679770589522</v>
      </c>
      <c r="G295" s="13">
        <f t="shared" ref="G295:K310" si="24">G294*(1-G$5)+G$4*$F294*$L$4/1000</f>
        <v>38.778926412426912</v>
      </c>
      <c r="H295" s="13">
        <f t="shared" si="24"/>
        <v>53.469956668742427</v>
      </c>
      <c r="I295" s="13">
        <f t="shared" si="24"/>
        <v>59.719321936825466</v>
      </c>
      <c r="J295" s="13">
        <f t="shared" si="24"/>
        <v>19.115229455062412</v>
      </c>
      <c r="K295" s="13">
        <f t="shared" si="24"/>
        <v>1.2989708732189313</v>
      </c>
      <c r="L295" s="13">
        <f t="shared" si="22"/>
        <v>447.38240534627619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11528.230565354455</v>
      </c>
      <c r="G296" s="13">
        <f t="shared" si="24"/>
        <v>39.471507806876041</v>
      </c>
      <c r="H296" s="13">
        <f t="shared" si="24"/>
        <v>54.388369056838393</v>
      </c>
      <c r="I296" s="13">
        <f t="shared" si="24"/>
        <v>60.622548156891526</v>
      </c>
      <c r="J296" s="13">
        <f t="shared" si="24"/>
        <v>19.355123788819554</v>
      </c>
      <c r="K296" s="13">
        <f t="shared" si="24"/>
        <v>1.3206205794879939</v>
      </c>
      <c r="L296" s="13">
        <f t="shared" si="22"/>
        <v>450.15816938891351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11707.904206138441</v>
      </c>
      <c r="G297" s="13">
        <f t="shared" si="24"/>
        <v>40.175108733400023</v>
      </c>
      <c r="H297" s="13">
        <f t="shared" si="24"/>
        <v>55.321207991263691</v>
      </c>
      <c r="I297" s="13">
        <f t="shared" si="24"/>
        <v>61.540775720366</v>
      </c>
      <c r="J297" s="13">
        <f t="shared" si="24"/>
        <v>19.602505121318384</v>
      </c>
      <c r="K297" s="13">
        <f t="shared" si="24"/>
        <v>1.3422283532484569</v>
      </c>
      <c r="L297" s="13">
        <f t="shared" si="22"/>
        <v>452.98182591959653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11886.637631137752</v>
      </c>
      <c r="G298" s="13">
        <f t="shared" si="24"/>
        <v>40.889675656779367</v>
      </c>
      <c r="H298" s="13">
        <f t="shared" si="24"/>
        <v>56.268351422281874</v>
      </c>
      <c r="I298" s="13">
        <f t="shared" si="24"/>
        <v>62.473671490976507</v>
      </c>
      <c r="J298" s="13">
        <f t="shared" si="24"/>
        <v>19.856842791513643</v>
      </c>
      <c r="K298" s="13">
        <f t="shared" si="24"/>
        <v>1.3637695127187432</v>
      </c>
      <c r="L298" s="13">
        <f t="shared" si="22"/>
        <v>455.85231087427007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12064.368697778184</v>
      </c>
      <c r="G299" s="13">
        <f t="shared" si="24"/>
        <v>41.615151192952091</v>
      </c>
      <c r="H299" s="13">
        <f t="shared" si="24"/>
        <v>57.229671714622853</v>
      </c>
      <c r="I299" s="13">
        <f t="shared" si="24"/>
        <v>63.420897329937112</v>
      </c>
      <c r="J299" s="13">
        <f t="shared" si="24"/>
        <v>20.117629051737108</v>
      </c>
      <c r="K299" s="13">
        <f t="shared" si="24"/>
        <v>1.3852261269935273</v>
      </c>
      <c r="L299" s="13">
        <f t="shared" si="22"/>
        <v>458.7685754162427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12241.036160918597</v>
      </c>
      <c r="G300" s="13">
        <f t="shared" si="24"/>
        <v>42.351474165116954</v>
      </c>
      <c r="H300" s="13">
        <f t="shared" si="24"/>
        <v>58.205035749161482</v>
      </c>
      <c r="I300" s="13">
        <f t="shared" si="24"/>
        <v>64.382110301195311</v>
      </c>
      <c r="J300" s="13">
        <f t="shared" si="24"/>
        <v>20.3843778666192</v>
      </c>
      <c r="K300" s="13">
        <f t="shared" si="24"/>
        <v>1.4065844029372263</v>
      </c>
      <c r="L300" s="13">
        <f t="shared" si="22"/>
        <v>461.72958248503016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12416.579656999804</v>
      </c>
      <c r="G301" s="13">
        <f t="shared" si="24"/>
        <v>43.098579658506353</v>
      </c>
      <c r="H301" s="13">
        <f t="shared" si="24"/>
        <v>59.194305022269837</v>
      </c>
      <c r="I301" s="13">
        <f t="shared" si="24"/>
        <v>65.356962870649568</v>
      </c>
      <c r="J301" s="13">
        <f t="shared" si="24"/>
        <v>20.656623778066127</v>
      </c>
      <c r="K301" s="13">
        <f t="shared" si="24"/>
        <v>1.4278330992314765</v>
      </c>
      <c r="L301" s="13">
        <f t="shared" si="22"/>
        <v>464.73430442872336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12590.939693720855</v>
      </c>
      <c r="G302" s="13">
        <f t="shared" si="24"/>
        <v>43.856399074191785</v>
      </c>
      <c r="H302" s="13">
        <f t="shared" si="24"/>
        <v>60.197335743407777</v>
      </c>
      <c r="I302" s="13">
        <f t="shared" si="24"/>
        <v>66.345103100311348</v>
      </c>
      <c r="J302" s="13">
        <f t="shared" si="24"/>
        <v>20.93392083321687</v>
      </c>
      <c r="K302" s="13">
        <f t="shared" si="24"/>
        <v>1.44896256370212</v>
      </c>
      <c r="L302" s="13">
        <f t="shared" si="22"/>
        <v>467.78172131482984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12764.057644846722</v>
      </c>
      <c r="G303" s="13">
        <f t="shared" si="24"/>
        <v>44.624860182259255</v>
      </c>
      <c r="H303" s="13">
        <f t="shared" si="24"/>
        <v>61.213978931475701</v>
      </c>
      <c r="I303" s="13">
        <f t="shared" si="24"/>
        <v>67.34617483831012</v>
      </c>
      <c r="J303" s="13">
        <f t="shared" si="24"/>
        <v>21.215841572430929</v>
      </c>
      <c r="K303" s="13">
        <f t="shared" si="24"/>
        <v>1.4699641489438249</v>
      </c>
      <c r="L303" s="13">
        <f t="shared" si="22"/>
        <v>470.87081967341987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12935.87574976868</v>
      </c>
      <c r="G304" s="13">
        <f t="shared" si="24"/>
        <v>45.403887174667737</v>
      </c>
      <c r="H304" s="13">
        <f t="shared" si="24"/>
        <v>62.244080510414662</v>
      </c>
      <c r="I304" s="13">
        <f t="shared" si="24"/>
        <v>68.359817905567795</v>
      </c>
      <c r="J304" s="13">
        <f t="shared" si="24"/>
        <v>21.501976074479686</v>
      </c>
      <c r="K304" s="13">
        <f t="shared" si="24"/>
        <v>1.4908298576347296</v>
      </c>
      <c r="L304" s="13">
        <f t="shared" si="22"/>
        <v>474.00059152276458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13106.337117451936</v>
      </c>
      <c r="G305" s="13">
        <f t="shared" si="24"/>
        <v>46.193400718080852</v>
      </c>
      <c r="H305" s="13">
        <f t="shared" si="24"/>
        <v>63.287481404502216</v>
      </c>
      <c r="I305" s="13">
        <f t="shared" si="24"/>
        <v>69.385668279901594</v>
      </c>
      <c r="J305" s="13">
        <f t="shared" si="24"/>
        <v>21.791931056231412</v>
      </c>
      <c r="K305" s="13">
        <f t="shared" si="24"/>
        <v>1.5115521273882624</v>
      </c>
      <c r="L305" s="13">
        <f t="shared" si="22"/>
        <v>477.17003358610435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13275.385734416361</v>
      </c>
      <c r="G306" s="13">
        <f t="shared" si="24"/>
        <v>46.993318006939418</v>
      </c>
      <c r="H306" s="13">
        <f t="shared" si="24"/>
        <v>64.344017633756806</v>
      </c>
      <c r="I306" s="13">
        <f t="shared" si="24"/>
        <v>70.423358278248756</v>
      </c>
      <c r="J306" s="13">
        <f t="shared" si="24"/>
        <v>22.085329024231768</v>
      </c>
      <c r="K306" s="13">
        <f t="shared" si="24"/>
        <v>1.5321237004445059</v>
      </c>
      <c r="L306" s="13">
        <f t="shared" si="22"/>
        <v>480.37814664362128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13442.966476405692</v>
      </c>
      <c r="G307" s="13">
        <f t="shared" si="24"/>
        <v>47.803552817021171</v>
      </c>
      <c r="H307" s="13">
        <f t="shared" si="24"/>
        <v>65.413520409828976</v>
      </c>
      <c r="I307" s="13">
        <f t="shared" si="24"/>
        <v>71.472516737644298</v>
      </c>
      <c r="J307" s="13">
        <f t="shared" si="24"/>
        <v>22.38180747568855</v>
      </c>
      <c r="K307" s="13">
        <f t="shared" si="24"/>
        <v>1.5525375450086978</v>
      </c>
      <c r="L307" s="13">
        <f t="shared" si="22"/>
        <v>483.62393498519168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13609.025123409478</v>
      </c>
      <c r="G308" s="13">
        <f t="shared" si="24"/>
        <v>48.624015559712596</v>
      </c>
      <c r="H308" s="13">
        <f t="shared" si="24"/>
        <v>66.495816232724607</v>
      </c>
      <c r="I308" s="13">
        <f t="shared" si="24"/>
        <v>72.532769195522761</v>
      </c>
      <c r="J308" s="13">
        <f t="shared" si="24"/>
        <v>22.681018146471288</v>
      </c>
      <c r="K308" s="13">
        <f t="shared" si="24"/>
        <v>1.572786808088471</v>
      </c>
      <c r="L308" s="13">
        <f t="shared" si="22"/>
        <v>486.90640594251965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13773.508377710568</v>
      </c>
      <c r="G309" s="13">
        <f t="shared" si="24"/>
        <v>49.454613337197685</v>
      </c>
      <c r="H309" s="13">
        <f t="shared" si="24"/>
        <v>67.590726988672415</v>
      </c>
      <c r="I309" s="13">
        <f t="shared" si="24"/>
        <v>73.60373806985659</v>
      </c>
      <c r="J309" s="13">
        <f t="shared" si="24"/>
        <v>22.982626303833403</v>
      </c>
      <c r="K309" s="13">
        <f t="shared" si="24"/>
        <v>1.592864787593447</v>
      </c>
      <c r="L309" s="13">
        <f t="shared" si="22"/>
        <v>490.22456948715353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13936.363884639306</v>
      </c>
      <c r="G310" s="13">
        <f t="shared" si="24"/>
        <v>50.295249998748098</v>
      </c>
      <c r="H310" s="13">
        <f t="shared" si="24"/>
        <v>68.698070049416955</v>
      </c>
      <c r="I310" s="13">
        <f t="shared" si="24"/>
        <v>74.685042839588007</v>
      </c>
      <c r="J310" s="13">
        <f t="shared" si="24"/>
        <v>23.286310081657163</v>
      </c>
      <c r="K310" s="13">
        <f t="shared" si="24"/>
        <v>1.612764916260085</v>
      </c>
      <c r="L310" s="13">
        <f t="shared" si="22"/>
        <v>493.57743788567029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14097.54025572335</v>
      </c>
      <c r="G311" s="13">
        <f t="shared" ref="G311:K326" si="25">G310*(1-G$5)+G$4*$F310*$L$4/1000</f>
        <v>51.145826198280076</v>
      </c>
      <c r="H311" s="13">
        <f t="shared" si="25"/>
        <v>69.817658373187143</v>
      </c>
      <c r="I311" s="13">
        <f t="shared" si="25"/>
        <v>75.776300225756941</v>
      </c>
      <c r="J311" s="13">
        <f t="shared" si="25"/>
        <v>23.591759856109977</v>
      </c>
      <c r="K311" s="13">
        <f t="shared" si="25"/>
        <v>1.6324807528759859</v>
      </c>
      <c r="L311" s="13">
        <f t="shared" si="22"/>
        <v>496.96402540621011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14256.987093931564</v>
      </c>
      <c r="G312" s="13">
        <f t="shared" si="25"/>
        <v>52.006239453324227</v>
      </c>
      <c r="H312" s="13">
        <f t="shared" si="25"/>
        <v>70.949300607560758</v>
      </c>
      <c r="I312" s="13">
        <f t="shared" si="25"/>
        <v>76.877124373675699</v>
      </c>
      <c r="J312" s="13">
        <f t="shared" si="25"/>
        <v>23.898677659684548</v>
      </c>
      <c r="K312" s="13">
        <f t="shared" si="25"/>
        <v>1.6520059780440084</v>
      </c>
      <c r="L312" s="13">
        <f t="shared" si="22"/>
        <v>500.38334807228921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14414.655020717943</v>
      </c>
      <c r="G313" s="13">
        <f t="shared" si="25"/>
        <v>52.876384205536013</v>
      </c>
      <c r="H313" s="13">
        <f t="shared" si="25"/>
        <v>72.092801194416182</v>
      </c>
      <c r="I313" s="13">
        <f t="shared" si="25"/>
        <v>77.987127036450914</v>
      </c>
      <c r="J313" s="13">
        <f t="shared" si="25"/>
        <v>24.206776631676007</v>
      </c>
      <c r="K313" s="13">
        <f t="shared" si="25"/>
        <v>1.6713343927982356</v>
      </c>
      <c r="L313" s="13">
        <f t="shared" si="22"/>
        <v>503.83442346087736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14570.495704581283</v>
      </c>
      <c r="G314" s="13">
        <f t="shared" si="25"/>
        <v>53.756151882856827</v>
      </c>
      <c r="H314" s="13">
        <f t="shared" si="25"/>
        <v>73.247960477134853</v>
      </c>
      <c r="I314" s="13">
        <f t="shared" si="25"/>
        <v>79.105917760105015</v>
      </c>
      <c r="J314" s="13">
        <f t="shared" si="25"/>
        <v>24.515780503225717</v>
      </c>
      <c r="K314" s="13">
        <f t="shared" si="25"/>
        <v>1.690459919034184</v>
      </c>
      <c r="L314" s="13">
        <f t="shared" si="22"/>
        <v>507.31627054235662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14724.461890864972</v>
      </c>
      <c r="G315" s="13">
        <f t="shared" si="25"/>
        <v>54.645430963418129</v>
      </c>
      <c r="H315" s="13">
        <f t="shared" si="25"/>
        <v>74.414574810190445</v>
      </c>
      <c r="I315" s="13">
        <f t="shared" si="25"/>
        <v>80.233104070503643</v>
      </c>
      <c r="J315" s="13">
        <f t="shared" si="25"/>
        <v>24.825423115134978</v>
      </c>
      <c r="K315" s="13">
        <f t="shared" si="25"/>
        <v>1.7093766011105678</v>
      </c>
      <c r="L315" s="13">
        <f t="shared" si="22"/>
        <v>510.82790956035774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14876.507432531125</v>
      </c>
      <c r="G316" s="13">
        <f t="shared" si="25"/>
        <v>55.544107041264347</v>
      </c>
      <c r="H316" s="13">
        <f t="shared" si="25"/>
        <v>75.592436671234537</v>
      </c>
      <c r="I316" s="13">
        <f t="shared" si="25"/>
        <v>81.368291662250783</v>
      </c>
      <c r="J316" s="13">
        <f t="shared" si="25"/>
        <v>25.135447966722143</v>
      </c>
      <c r="K316" s="13">
        <f t="shared" si="25"/>
        <v>1.7280786082198696</v>
      </c>
      <c r="L316" s="13">
        <f t="shared" si="22"/>
        <v>514.36836194969169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15026.587321652521</v>
      </c>
      <c r="G317" s="13">
        <f t="shared" si="25"/>
        <v>56.452062893954043</v>
      </c>
      <c r="H317" s="13">
        <f t="shared" si="25"/>
        <v>76.781334775763753</v>
      </c>
      <c r="I317" s="13">
        <f t="shared" si="25"/>
        <v>82.511084589672052</v>
      </c>
      <c r="J317" s="13">
        <f t="shared" si="25"/>
        <v>25.445607794064109</v>
      </c>
      <c r="K317" s="13">
        <f t="shared" si="25"/>
        <v>1.7465602372709585</v>
      </c>
      <c r="L317" s="13">
        <f t="shared" si="22"/>
        <v>517.93665029072486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15174.657721376216</v>
      </c>
      <c r="G318" s="13">
        <f t="shared" si="25"/>
        <v>57.369178552083071</v>
      </c>
      <c r="H318" s="13">
        <f t="shared" si="25"/>
        <v>77.981054194428197</v>
      </c>
      <c r="I318" s="13">
        <f t="shared" si="25"/>
        <v>83.661085459965378</v>
      </c>
      <c r="J318" s="13">
        <f t="shared" si="25"/>
        <v>25.755664176027775</v>
      </c>
      <c r="K318" s="13">
        <f t="shared" si="25"/>
        <v>1.7648159161159827</v>
      </c>
      <c r="L318" s="13">
        <f t="shared" si="22"/>
        <v>521.5317982986204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15320.675998122599</v>
      </c>
      <c r="G319" s="13">
        <f t="shared" si="25"/>
        <v>58.295331370758618</v>
      </c>
      <c r="H319" s="13">
        <f t="shared" si="25"/>
        <v>79.191376473018664</v>
      </c>
      <c r="I319" s="13">
        <f t="shared" si="25"/>
        <v>84.817895628561416</v>
      </c>
      <c r="J319" s="13">
        <f t="shared" si="25"/>
        <v>26.065387166559269</v>
      </c>
      <c r="K319" s="13">
        <f t="shared" si="25"/>
        <v>1.7828402070082161</v>
      </c>
      <c r="L319" s="13">
        <f t="shared" si="22"/>
        <v>525.15283084590624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15464.600753793915</v>
      </c>
      <c r="G320" s="13">
        <f t="shared" si="25"/>
        <v>59.230396103038402</v>
      </c>
      <c r="H320" s="13">
        <f t="shared" si="25"/>
        <v>80.412079755146976</v>
      </c>
      <c r="I320" s="13">
        <f t="shared" si="25"/>
        <v>85.981115396698883</v>
      </c>
      <c r="J320" s="13">
        <f t="shared" si="25"/>
        <v>26.374554951758601</v>
      </c>
      <c r="K320" s="13">
        <f t="shared" si="25"/>
        <v>1.8006278102110418</v>
      </c>
      <c r="L320" s="13">
        <f t="shared" si="22"/>
        <v>528.79877401685394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15606.391857777407</v>
      </c>
      <c r="G321" s="13">
        <f t="shared" si="25"/>
        <v>60.174244975335682</v>
      </c>
      <c r="H321" s="13">
        <f t="shared" si="25"/>
        <v>81.642938907613171</v>
      </c>
      <c r="I321" s="13">
        <f t="shared" si="25"/>
        <v>87.150344211186933</v>
      </c>
      <c r="J321" s="13">
        <f t="shared" si="25"/>
        <v>26.682953530324873</v>
      </c>
      <c r="K321" s="13">
        <f t="shared" si="25"/>
        <v>1.8181735676990494</v>
      </c>
      <c r="L321" s="13">
        <f t="shared" si="22"/>
        <v>532.46865519215976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15746.010478538299</v>
      </c>
      <c r="G322" s="13">
        <f t="shared" si="25"/>
        <v>61.126747764777498</v>
      </c>
      <c r="H322" s="13">
        <f t="shared" si="25"/>
        <v>82.883725648432815</v>
      </c>
      <c r="I322" s="13">
        <f t="shared" si="25"/>
        <v>88.325180866294119</v>
      </c>
      <c r="J322" s="13">
        <f t="shared" si="25"/>
        <v>26.990376416012896</v>
      </c>
      <c r="K322" s="13">
        <f t="shared" si="25"/>
        <v>1.8354724669053564</v>
      </c>
      <c r="L322" s="13">
        <f t="shared" si="22"/>
        <v>536.1615031624226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15883.419114609198</v>
      </c>
      <c r="G323" s="13">
        <f t="shared" si="25"/>
        <v>62.087771878491104</v>
      </c>
      <c r="H323" s="13">
        <f t="shared" si="25"/>
        <v>84.13420867747854</v>
      </c>
      <c r="I323" s="13">
        <f t="shared" si="25"/>
        <v>89.505223707673792</v>
      </c>
      <c r="J323" s="13">
        <f t="shared" si="25"/>
        <v>27.29662436079564</v>
      </c>
      <c r="K323" s="13">
        <f t="shared" si="25"/>
        <v>1.8525196444777152</v>
      </c>
      <c r="L323" s="13">
        <f t="shared" si="22"/>
        <v>539.87634826891679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16018.581624793302</v>
      </c>
      <c r="G324" s="13">
        <f t="shared" si="25"/>
        <v>63.057182434781808</v>
      </c>
      <c r="H324" s="13">
        <f t="shared" si="25"/>
        <v>85.394153809671991</v>
      </c>
      <c r="I324" s="13">
        <f t="shared" si="25"/>
        <v>90.690070838208086</v>
      </c>
      <c r="J324" s="13">
        <f t="shared" si="25"/>
        <v>27.601505097478764</v>
      </c>
      <c r="K324" s="13">
        <f t="shared" si="25"/>
        <v>1.8693103900116066</v>
      </c>
      <c r="L324" s="13">
        <f t="shared" si="22"/>
        <v>543.6122225701522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16151.463257409805</v>
      </c>
      <c r="G325" s="13">
        <f t="shared" si="25"/>
        <v>64.034842346154164</v>
      </c>
      <c r="H325" s="13">
        <f t="shared" si="25"/>
        <v>86.663324110645348</v>
      </c>
      <c r="I325" s="13">
        <f t="shared" si="25"/>
        <v>91.879320325626381</v>
      </c>
      <c r="J325" s="13">
        <f t="shared" si="25"/>
        <v>27.904833100563778</v>
      </c>
      <c r="K325" s="13">
        <f t="shared" si="25"/>
        <v>1.8858401497324668</v>
      </c>
      <c r="L325" s="13">
        <f t="shared" si="22"/>
        <v>547.36816003272224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16282.030678421343</v>
      </c>
      <c r="G326" s="13">
        <f t="shared" si="25"/>
        <v>65.02061240411814</v>
      </c>
      <c r="H326" s="13">
        <f t="shared" si="25"/>
        <v>87.941480034775708</v>
      </c>
      <c r="I326" s="13">
        <f t="shared" si="25"/>
        <v>93.072570411730766</v>
      </c>
      <c r="J326" s="13">
        <f t="shared" si="25"/>
        <v>28.206429364204876</v>
      </c>
      <c r="K326" s="13">
        <f t="shared" si="25"/>
        <v>1.902104530102096</v>
      </c>
      <c r="L326" s="13">
        <f t="shared" si="22"/>
        <v>551.14319674493163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16410.251998294047</v>
      </c>
      <c r="G327" s="13">
        <f t="shared" ref="G327:K342" si="26">G326*(1-G$5)+G$4*$F326*$L$4/1000</f>
        <v>66.014351365711931</v>
      </c>
      <c r="H327" s="13">
        <f t="shared" si="26"/>
        <v>89.228379565480807</v>
      </c>
      <c r="I327" s="13">
        <f t="shared" si="26"/>
        <v>94.269419723038808</v>
      </c>
      <c r="J327" s="13">
        <f t="shared" si="26"/>
        <v>28.50612119615176</v>
      </c>
      <c r="K327" s="13">
        <f t="shared" si="26"/>
        <v>1.9180993013265906</v>
      </c>
      <c r="L327" s="13">
        <f t="shared" si="22"/>
        <v>554.93637115170986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16536.096797452275</v>
      </c>
      <c r="G328" s="13">
        <f t="shared" si="26"/>
        <v>67.015916041664156</v>
      </c>
      <c r="H328" s="13">
        <f t="shared" si="26"/>
        <v>90.523778357650784</v>
      </c>
      <c r="I328" s="13">
        <f t="shared" si="26"/>
        <v>95.469467482634272</v>
      </c>
      <c r="J328" s="13">
        <f t="shared" si="26"/>
        <v>28.803742026616426</v>
      </c>
      <c r="K328" s="13">
        <f t="shared" si="26"/>
        <v>1.9338204007450499</v>
      </c>
      <c r="L328" s="13">
        <f t="shared" si="22"/>
        <v>558.74672430931071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16659.536150201176</v>
      </c>
      <c r="G329" s="13">
        <f t="shared" si="26"/>
        <v>68.025161386109602</v>
      </c>
      <c r="H329" s="13">
        <f t="shared" si="26"/>
        <v>91.827429882078278</v>
      </c>
      <c r="I329" s="13">
        <f t="shared" si="26"/>
        <v>96.672313722998439</v>
      </c>
      <c r="J329" s="13">
        <f t="shared" si="26"/>
        <v>29.099131231046471</v>
      </c>
      <c r="K329" s="13">
        <f t="shared" si="26"/>
        <v>1.9492639360799857</v>
      </c>
      <c r="L329" s="13">
        <f t="shared" si="22"/>
        <v>562.5733001583128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16780.542647001042</v>
      </c>
      <c r="G330" s="13">
        <f t="shared" si="26"/>
        <v>69.041940587765069</v>
      </c>
      <c r="H330" s="13">
        <f t="shared" si="26"/>
        <v>93.139085571737496</v>
      </c>
      <c r="I330" s="13">
        <f t="shared" si="26"/>
        <v>97.877559499578666</v>
      </c>
      <c r="J330" s="13">
        <f t="shared" si="26"/>
        <v>29.392133965830578</v>
      </c>
      <c r="K330" s="13">
        <f t="shared" si="26"/>
        <v>1.9644261885319236</v>
      </c>
      <c r="L330" s="13">
        <f t="shared" ref="L330:L393" si="28">SUM(G330:K330,L$5)</f>
        <v>566.41514581344381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16899.090414988874</v>
      </c>
      <c r="G331" s="13">
        <f t="shared" si="26"/>
        <v>70.066105162464666</v>
      </c>
      <c r="H331" s="13">
        <f t="shared" si="26"/>
        <v>94.458494969752252</v>
      </c>
      <c r="I331" s="13">
        <f t="shared" si="26"/>
        <v>99.084807104836685</v>
      </c>
      <c r="J331" s="13">
        <f t="shared" si="26"/>
        <v>29.682601016004014</v>
      </c>
      <c r="K331" s="13">
        <f t="shared" si="26"/>
        <v>1.979303615702114</v>
      </c>
      <c r="L331" s="13">
        <f t="shared" si="28"/>
        <v>570.27131186875977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17015.155136653008</v>
      </c>
      <c r="G332" s="13">
        <f t="shared" si="26"/>
        <v>71.09750504694756</v>
      </c>
      <c r="H332" s="13">
        <f t="shared" si="26"/>
        <v>95.785405878883907</v>
      </c>
      <c r="I332" s="13">
        <f t="shared" si="26"/>
        <v>100.29366028250688</v>
      </c>
      <c r="J332" s="13">
        <f t="shared" si="26"/>
        <v>29.970388654062859</v>
      </c>
      <c r="K332" s="13">
        <f t="shared" si="26"/>
        <v>1.9938928543287031</v>
      </c>
      <c r="L332" s="13">
        <f t="shared" si="28"/>
        <v>574.14085271672991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17128.714066577668</v>
      </c>
      <c r="G333" s="13">
        <f t="shared" si="26"/>
        <v>72.135988693785535</v>
      </c>
      <c r="H333" s="13">
        <f t="shared" si="26"/>
        <v>97.119564512361535</v>
      </c>
      <c r="I333" s="13">
        <f t="shared" si="26"/>
        <v>101.50372444178416</v>
      </c>
      <c r="J333" s="13">
        <f t="shared" si="26"/>
        <v>30.255358509035602</v>
      </c>
      <c r="K333" s="13">
        <f t="shared" si="26"/>
        <v>2.0081907228230458</v>
      </c>
      <c r="L333" s="13">
        <f t="shared" si="28"/>
        <v>578.02282687978982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17239.746046184689</v>
      </c>
      <c r="G334" s="13">
        <f t="shared" si="26"/>
        <v>73.181403167332533</v>
      </c>
      <c r="H334" s="13">
        <f t="shared" si="26"/>
        <v>98.460715645869413</v>
      </c>
      <c r="I334" s="13">
        <f t="shared" si="26"/>
        <v>102.71460687115263</v>
      </c>
      <c r="J334" s="13">
        <f t="shared" si="26"/>
        <v>30.537377444999578</v>
      </c>
      <c r="K334" s="13">
        <f t="shared" si="26"/>
        <v>2.0221942235941857</v>
      </c>
      <c r="L334" s="13">
        <f t="shared" si="28"/>
        <v>581.91629735294828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17348.231516410317</v>
      </c>
      <c r="G335" s="13">
        <f t="shared" si="26"/>
        <v>74.233594240573851</v>
      </c>
      <c r="H335" s="13">
        <f t="shared" si="26"/>
        <v>99.808602770500599</v>
      </c>
      <c r="I335" s="13">
        <f t="shared" si="26"/>
        <v>103.92591695155866</v>
      </c>
      <c r="J335" s="13">
        <f t="shared" si="26"/>
        <v>30.816317448267622</v>
      </c>
      <c r="K335" s="13">
        <f t="shared" si="26"/>
        <v>2.0359005451508265</v>
      </c>
      <c r="L335" s="13">
        <f t="shared" si="28"/>
        <v>585.82033195605152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17454.152528264647</v>
      </c>
      <c r="G336" s="13">
        <f t="shared" si="26"/>
        <v>75.292406492749123</v>
      </c>
      <c r="H336" s="13">
        <f t="shared" si="26"/>
        <v>101.16296824648001</v>
      </c>
      <c r="I336" s="13">
        <f t="shared" si="26"/>
        <v>105.13726636862729</v>
      </c>
      <c r="J336" s="13">
        <f t="shared" si="26"/>
        <v>31.092055522507312</v>
      </c>
      <c r="K336" s="13">
        <f t="shared" si="26"/>
        <v>2.0493070639713928</v>
      </c>
      <c r="L336" s="13">
        <f t="shared" si="28"/>
        <v>589.73400369433512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17557.492751231883</v>
      </c>
      <c r="G337" s="13">
        <f t="shared" si="26"/>
        <v>76.357683407619731</v>
      </c>
      <c r="H337" s="13">
        <f t="shared" si="26"/>
        <v>102.5235534574561</v>
      </c>
      <c r="I337" s="13">
        <f t="shared" si="26"/>
        <v>106.34826932361638</v>
      </c>
      <c r="J337" s="13">
        <f t="shared" si="26"/>
        <v>31.364473591091048</v>
      </c>
      <c r="K337" s="13">
        <f t="shared" si="26"/>
        <v>2.0624113461340308</v>
      </c>
      <c r="L337" s="13">
        <f t="shared" si="28"/>
        <v>593.65639112591725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17658.237479478343</v>
      </c>
      <c r="G338" s="13">
        <f t="shared" si="26"/>
        <v>77.42926747224891</v>
      </c>
      <c r="H338" s="13">
        <f t="shared" si="26"/>
        <v>103.89009896515692</v>
      </c>
      <c r="I338" s="13">
        <f t="shared" si="26"/>
        <v>107.55854274280128</v>
      </c>
      <c r="J338" s="13">
        <f t="shared" si="26"/>
        <v>31.633458406010554</v>
      </c>
      <c r="K338" s="13">
        <f t="shared" si="26"/>
        <v>2.0752111486996294</v>
      </c>
      <c r="L338" s="13">
        <f t="shared" si="28"/>
        <v>597.58657873491734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17756.373635845626</v>
      </c>
      <c r="G339" s="13">
        <f t="shared" si="26"/>
        <v>78.507000276160738</v>
      </c>
      <c r="H339" s="13">
        <f t="shared" si="26"/>
        <v>105.26234466420348</v>
      </c>
      <c r="I339" s="13">
        <f t="shared" si="26"/>
        <v>108.7677064849817</v>
      </c>
      <c r="J339" s="13">
        <f t="shared" si="26"/>
        <v>31.898901462723408</v>
      </c>
      <c r="K339" s="13">
        <f t="shared" si="26"/>
        <v>2.0877044208421243</v>
      </c>
      <c r="L339" s="13">
        <f t="shared" si="28"/>
        <v>601.52365730891142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17851.889773614312</v>
      </c>
      <c r="G340" s="13">
        <f t="shared" si="26"/>
        <v>79.590722610742873</v>
      </c>
      <c r="H340" s="13">
        <f t="shared" si="26"/>
        <v>106.64002993687227</v>
      </c>
      <c r="I340" s="13">
        <f t="shared" si="26"/>
        <v>109.97538354680316</v>
      </c>
      <c r="J340" s="13">
        <f t="shared" si="26"/>
        <v>32.160698920332827</v>
      </c>
      <c r="K340" s="13">
        <f t="shared" si="26"/>
        <v>2.0998893047215299</v>
      </c>
      <c r="L340" s="13">
        <f t="shared" si="28"/>
        <v>605.46672431947263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17944.776076032878</v>
      </c>
      <c r="G341" s="13">
        <f t="shared" si="26"/>
        <v>80.680274568756886</v>
      </c>
      <c r="H341" s="13">
        <f t="shared" si="26"/>
        <v>108.02289380759758</v>
      </c>
      <c r="I341" s="13">
        <f t="shared" si="26"/>
        <v>111.18120026558746</v>
      </c>
      <c r="J341" s="13">
        <f t="shared" si="26"/>
        <v>32.418751526534336</v>
      </c>
      <c r="K341" s="13">
        <f t="shared" si="26"/>
        <v>2.1117641360962671</v>
      </c>
      <c r="L341" s="13">
        <f t="shared" si="28"/>
        <v>609.41488430457252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18035.024353615259</v>
      </c>
      <c r="G342" s="13">
        <f t="shared" si="26"/>
        <v>81.775495643819923</v>
      </c>
      <c r="H342" s="13">
        <f t="shared" si="26"/>
        <v>109.41067509700463</v>
      </c>
      <c r="I342" s="13">
        <f t="shared" si="26"/>
        <v>112.38478651936985</v>
      </c>
      <c r="J342" s="13">
        <f t="shared" si="26"/>
        <v>32.672964546794688</v>
      </c>
      <c r="K342" s="13">
        <f t="shared" si="26"/>
        <v>2.1233274446724404</v>
      </c>
      <c r="L342" s="13">
        <f t="shared" si="28"/>
        <v>613.36724925166152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18122.628039217525</v>
      </c>
      <c r="G343" s="13">
        <f t="shared" ref="G343:K358" si="29">G342*(1-G$5)+G$4*$F342*$L$4/1000</f>
        <v>82.876224829721323</v>
      </c>
      <c r="H343" s="13">
        <f t="shared" si="29"/>
        <v>110.80311257526502</v>
      </c>
      <c r="I343" s="13">
        <f t="shared" si="29"/>
        <v>113.58577592384525</v>
      </c>
      <c r="J343" s="13">
        <f t="shared" si="29"/>
        <v>32.923247697259413</v>
      </c>
      <c r="K343" s="13">
        <f t="shared" si="29"/>
        <v>2.1345779541888086</v>
      </c>
      <c r="L343" s="13">
        <f t="shared" si="28"/>
        <v>617.32293898027979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18207.582180912912</v>
      </c>
      <c r="G344" s="13">
        <f t="shared" si="29"/>
        <v>83.982300719438825</v>
      </c>
      <c r="H344" s="13">
        <f t="shared" si="29"/>
        <v>112.19994511456822</v>
      </c>
      <c r="I344" s="13">
        <f t="shared" si="29"/>
        <v>114.7838060259312</v>
      </c>
      <c r="J344" s="13">
        <f t="shared" si="29"/>
        <v>33.169515080915261</v>
      </c>
      <c r="K344" s="13">
        <f t="shared" si="29"/>
        <v>2.1455145822371824</v>
      </c>
      <c r="L344" s="13">
        <f t="shared" si="28"/>
        <v>621.28108152309073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18289.88343269112</v>
      </c>
      <c r="G345" s="13">
        <f t="shared" si="29"/>
        <v>85.093561603719891</v>
      </c>
      <c r="H345" s="13">
        <f t="shared" si="29"/>
        <v>113.60091184050445</v>
      </c>
      <c r="I345" s="13">
        <f t="shared" si="29"/>
        <v>115.97851849366232</v>
      </c>
      <c r="J345" s="13">
        <f t="shared" si="29"/>
        <v>33.411685126563242</v>
      </c>
      <c r="K345" s="13">
        <f t="shared" si="29"/>
        <v>2.1561364398189857</v>
      </c>
      <c r="L345" s="13">
        <f t="shared" si="28"/>
        <v>625.24081350426889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18369.530043014787</v>
      </c>
      <c r="G346" s="13">
        <f t="shared" si="29"/>
        <v>86.209845569095407</v>
      </c>
      <c r="H346" s="13">
        <f t="shared" si="29"/>
        <v>115.00575228215787</v>
      </c>
      <c r="I346" s="13">
        <f t="shared" si="29"/>
        <v>117.16955930213854</v>
      </c>
      <c r="J346" s="13">
        <f t="shared" si="29"/>
        <v>33.649680530186302</v>
      </c>
      <c r="K346" s="13">
        <f t="shared" si="29"/>
        <v>2.1664428306396388</v>
      </c>
      <c r="L346" s="13">
        <f t="shared" si="28"/>
        <v>629.20128051421773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18446.521841272817</v>
      </c>
      <c r="G347" s="13">
        <f t="shared" si="29"/>
        <v>87.330990595194905</v>
      </c>
      <c r="H347" s="13">
        <f t="shared" si="29"/>
        <v>116.41420652071231</v>
      </c>
      <c r="I347" s="13">
        <f t="shared" si="29"/>
        <v>118.3565789152583</v>
      </c>
      <c r="J347" s="13">
        <f t="shared" si="29"/>
        <v>33.883428198323344</v>
      </c>
      <c r="K347" s="13">
        <f t="shared" si="29"/>
        <v>2.1764332501433299</v>
      </c>
      <c r="L347" s="13">
        <f t="shared" si="28"/>
        <v>633.16163747963219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18520.860222176318</v>
      </c>
      <c r="G348" s="13">
        <f t="shared" si="29"/>
        <v>88.456834651235027</v>
      </c>
      <c r="H348" s="13">
        <f t="shared" si="29"/>
        <v>117.82601533637622</v>
      </c>
      <c r="I348" s="13">
        <f t="shared" si="29"/>
        <v>119.53923246297717</v>
      </c>
      <c r="J348" s="13">
        <f t="shared" si="29"/>
        <v>34.112859193088141</v>
      </c>
      <c r="K348" s="13">
        <f t="shared" si="29"/>
        <v>2.1861073842915797</v>
      </c>
      <c r="L348" s="13">
        <f t="shared" si="28"/>
        <v>637.12104902796818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18592.548128148235</v>
      </c>
      <c r="G349" s="13">
        <f t="shared" si="29"/>
        <v>89.58721579155565</v>
      </c>
      <c r="H349" s="13">
        <f t="shared" si="29"/>
        <v>119.24092035343821</v>
      </c>
      <c r="I349" s="13">
        <f t="shared" si="29"/>
        <v>120.7171799138429</v>
      </c>
      <c r="J349" s="13">
        <f t="shared" si="29"/>
        <v>34.337908678497648</v>
      </c>
      <c r="K349" s="13">
        <f t="shared" si="29"/>
        <v>2.1954651080898162</v>
      </c>
      <c r="L349" s="13">
        <f t="shared" si="28"/>
        <v>641.07868984542415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18661.590029763869</v>
      </c>
      <c r="G350" s="13">
        <f t="shared" si="29"/>
        <v>90.721972250081123</v>
      </c>
      <c r="H350" s="13">
        <f t="shared" si="29"/>
        <v>120.6586641832701</v>
      </c>
      <c r="I350" s="13">
        <f t="shared" si="29"/>
        <v>121.890086242569</v>
      </c>
      <c r="J350" s="13">
        <f t="shared" si="29"/>
        <v>34.558515867799514</v>
      </c>
      <c r="K350" s="13">
        <f t="shared" si="29"/>
        <v>2.2045064838669224</v>
      </c>
      <c r="L350" s="13">
        <f t="shared" si="28"/>
        <v>645.03374502758663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18727.991904303453</v>
      </c>
      <c r="G351" s="13">
        <f t="shared" si="29"/>
        <v>91.860942533587831</v>
      </c>
      <c r="H351" s="13">
        <f t="shared" si="29"/>
        <v>122.0789905650998</v>
      </c>
      <c r="I351" s="13">
        <f t="shared" si="29"/>
        <v>123.05762159242042</v>
      </c>
      <c r="J351" s="13">
        <f t="shared" si="29"/>
        <v>34.774623971512852</v>
      </c>
      <c r="K351" s="13">
        <f t="shared" si="29"/>
        <v>2.2132317593134401</v>
      </c>
      <c r="L351" s="13">
        <f t="shared" si="28"/>
        <v>648.98541042193426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18791.761212483234</v>
      </c>
      <c r="G352" s="13">
        <f t="shared" si="29"/>
        <v>93.003965513662692</v>
      </c>
      <c r="H352" s="13">
        <f t="shared" si="29"/>
        <v>123.50164450438325</v>
      </c>
      <c r="I352" s="13">
        <f t="shared" si="29"/>
        <v>124.21946143219752</v>
      </c>
      <c r="J352" s="13">
        <f t="shared" si="29"/>
        <v>34.986180145919995</v>
      </c>
      <c r="K352" s="13">
        <f t="shared" si="29"/>
        <v>2.2216413652847629</v>
      </c>
      <c r="L352" s="13">
        <f t="shared" si="28"/>
        <v>652.93289296144826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18852.906873435353</v>
      </c>
      <c r="G353" s="13">
        <f t="shared" si="29"/>
        <v>94.150880517241475</v>
      </c>
      <c r="H353" s="13">
        <f t="shared" si="29"/>
        <v>124.92637240861075</v>
      </c>
      <c r="I353" s="13">
        <f t="shared" si="29"/>
        <v>125.37528670761708</v>
      </c>
      <c r="J353" s="13">
        <f t="shared" si="29"/>
        <v>35.193135441769648</v>
      </c>
      <c r="K353" s="13">
        <f t="shared" si="29"/>
        <v>2.2297359133762651</v>
      </c>
      <c r="L353" s="13">
        <f t="shared" si="28"/>
        <v>656.87541098861516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18911.439238009982</v>
      </c>
      <c r="G354" s="13">
        <f t="shared" si="29"/>
        <v>95.301527415620157</v>
      </c>
      <c r="H354" s="13">
        <f t="shared" si="29"/>
        <v>126.35292222039034</v>
      </c>
      <c r="I354" s="13">
        <f t="shared" si="29"/>
        <v>126.52478398690249</v>
      </c>
      <c r="J354" s="13">
        <f t="shared" si="29"/>
        <v>35.395444752973859</v>
      </c>
      <c r="K354" s="13">
        <f t="shared" si="29"/>
        <v>2.2375161932778909</v>
      </c>
      <c r="L354" s="13">
        <f t="shared" si="28"/>
        <v>660.81219456916472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18967.370060477646</v>
      </c>
      <c r="G355" s="13">
        <f t="shared" si="29"/>
        <v>96.455746711836724</v>
      </c>
      <c r="H355" s="13">
        <f t="shared" si="29"/>
        <v>127.78104354765836</v>
      </c>
      <c r="I355" s="13">
        <f t="shared" si="29"/>
        <v>127.66764560040882</v>
      </c>
      <c r="J355" s="13">
        <f t="shared" si="29"/>
        <v>35.593066765102179</v>
      </c>
      <c r="K355" s="13">
        <f t="shared" si="29"/>
        <v>2.2449831699162095</v>
      </c>
      <c r="L355" s="13">
        <f t="shared" si="28"/>
        <v>664.74248579492223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19020.712468711172</v>
      </c>
      <c r="G356" s="13">
        <f t="shared" si="29"/>
        <v>97.613379626325965</v>
      </c>
      <c r="H356" s="13">
        <f t="shared" si="29"/>
        <v>129.21048779087451</v>
      </c>
      <c r="I356" s="13">
        <f t="shared" si="29"/>
        <v>128.80356977412234</v>
      </c>
      <c r="J356" s="13">
        <f t="shared" si="29"/>
        <v>35.785963903496906</v>
      </c>
      <c r="K356" s="13">
        <f t="shared" si="29"/>
        <v>2.2521379803924577</v>
      </c>
      <c r="L356" s="13">
        <f t="shared" si="28"/>
        <v>668.66553907521211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19071.480932930197</v>
      </c>
      <c r="G357" s="13">
        <f t="shared" si="29"/>
        <v>98.774268180754348</v>
      </c>
      <c r="H357" s="13">
        <f t="shared" si="29"/>
        <v>130.64100826706743</v>
      </c>
      <c r="I357" s="13">
        <f t="shared" si="29"/>
        <v>129.93226075688864</v>
      </c>
      <c r="J357" s="13">
        <f t="shared" si="29"/>
        <v>35.974102280852549</v>
      </c>
      <c r="K357" s="13">
        <f t="shared" si="29"/>
        <v>2.2589819307254548</v>
      </c>
      <c r="L357" s="13">
        <f t="shared" si="28"/>
        <v>672.58062141628841</v>
      </c>
      <c r="M357" s="3"/>
      <c r="N357" s="3"/>
      <c r="O357" s="3"/>
      <c r="P357" s="3"/>
      <c r="Q357" s="3"/>
      <c r="R357" s="3"/>
      <c r="S357" s="3"/>
    </row>
    <row r="358" spans="1:38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19119.691233093014</v>
      </c>
      <c r="G358" s="13">
        <f t="shared" si="29"/>
        <v>99.938255279947271</v>
      </c>
      <c r="H358" s="13">
        <f t="shared" si="29"/>
        <v>132.07236033060403</v>
      </c>
      <c r="I358" s="13">
        <f t="shared" si="29"/>
        <v>131.05342894123712</v>
      </c>
      <c r="J358" s="13">
        <f t="shared" si="29"/>
        <v>36.15745164412143</v>
      </c>
      <c r="K358" s="13">
        <f t="shared" si="29"/>
        <v>2.2655164924086924</v>
      </c>
      <c r="L358" s="13">
        <f t="shared" si="28"/>
        <v>676.48701268831849</v>
      </c>
      <c r="M358" s="3"/>
      <c r="N358" s="3"/>
      <c r="O358" s="3"/>
      <c r="P358" s="3"/>
      <c r="Q358" s="3"/>
      <c r="R358" s="3"/>
      <c r="S358" s="3"/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19165.360425022096</v>
      </c>
      <c r="G359" s="13">
        <f t="shared" ref="G359:K374" si="30">G358*(1-G$5)+G$4*$F358*$L$4/1000</f>
        <v>101.10518479182619</v>
      </c>
      <c r="H359" s="13">
        <f t="shared" si="30"/>
        <v>133.50430149056487</v>
      </c>
      <c r="I359" s="13">
        <f t="shared" si="30"/>
        <v>132.16679097768503</v>
      </c>
      <c r="J359" s="13">
        <f t="shared" si="30"/>
        <v>36.335985320625149</v>
      </c>
      <c r="K359" s="13">
        <f t="shared" si="30"/>
        <v>2.2717432987912005</v>
      </c>
      <c r="L359" s="13">
        <f t="shared" si="28"/>
        <v>680.38400587949241</v>
      </c>
      <c r="M359" s="3"/>
      <c r="N359" s="3"/>
      <c r="O359" s="3"/>
      <c r="P359" s="3"/>
      <c r="Q359" s="3"/>
      <c r="R359" s="3"/>
      <c r="S359" s="3"/>
    </row>
    <row r="360" spans="1:38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19208.506805351066</v>
      </c>
      <c r="G360" s="13">
        <f t="shared" si="30"/>
        <v>102.27490162527825</v>
      </c>
      <c r="H360" s="13">
        <f t="shared" si="30"/>
        <v>134.93659152461601</v>
      </c>
      <c r="I360" s="13">
        <f t="shared" si="30"/>
        <v>133.27206988241795</v>
      </c>
      <c r="J360" s="13">
        <f t="shared" si="30"/>
        <v>36.509680163268676</v>
      </c>
      <c r="K360" s="13">
        <f t="shared" si="30"/>
        <v>2.2776641412920831</v>
      </c>
      <c r="L360" s="13">
        <f t="shared" si="28"/>
        <v>684.27090733687294</v>
      </c>
      <c r="M360" s="3"/>
      <c r="N360" s="3"/>
      <c r="O360" s="3"/>
      <c r="P360" s="3"/>
      <c r="Q360" s="3"/>
      <c r="R360" s="3"/>
      <c r="S360" s="3"/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19249.149875382402</v>
      </c>
      <c r="G361" s="13">
        <f t="shared" si="30"/>
        <v>103.44725180588652</v>
      </c>
      <c r="H361" s="13">
        <f t="shared" si="30"/>
        <v>136.36899258927602</v>
      </c>
      <c r="I361" s="13">
        <f t="shared" si="30"/>
        <v>134.36899513825881</v>
      </c>
      <c r="J361" s="13">
        <f t="shared" si="30"/>
        <v>36.678516494769951</v>
      </c>
      <c r="K361" s="13">
        <f t="shared" si="30"/>
        <v>2.2832809654588351</v>
      </c>
      <c r="L361" s="13">
        <f t="shared" si="28"/>
        <v>688.14703699365009</v>
      </c>
      <c r="M361" s="3"/>
      <c r="N361" s="3"/>
      <c r="O361" s="3"/>
      <c r="P361" s="3"/>
      <c r="Q361" s="3"/>
      <c r="R361" s="3"/>
      <c r="S361" s="3"/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19287.310303945062</v>
      </c>
      <c r="G362" s="13">
        <f t="shared" si="30"/>
        <v>104.62208254945446</v>
      </c>
      <c r="H362" s="13">
        <f t="shared" si="30"/>
        <v>137.80126932648631</v>
      </c>
      <c r="I362" s="13">
        <f t="shared" si="30"/>
        <v>135.45730278885193</v>
      </c>
      <c r="J362" s="13">
        <f t="shared" si="30"/>
        <v>36.842478050833435</v>
      </c>
      <c r="K362" s="13">
        <f t="shared" si="30"/>
        <v>2.2885958668797688</v>
      </c>
      <c r="L362" s="13">
        <f t="shared" si="28"/>
        <v>692.01172858250584</v>
      </c>
      <c r="M362" s="3"/>
      <c r="N362" s="3"/>
      <c r="O362" s="3"/>
      <c r="P362" s="3"/>
      <c r="Q362" s="3"/>
      <c r="R362" s="3"/>
      <c r="S362" s="3"/>
    </row>
    <row r="363" spans="1:38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19323.009889342226</v>
      </c>
      <c r="G363" s="13">
        <f t="shared" si="30"/>
        <v>105.79924233326331</v>
      </c>
      <c r="H363" s="13">
        <f t="shared" si="30"/>
        <v>139.23318896640043</v>
      </c>
      <c r="I363" s="13">
        <f t="shared" si="30"/>
        <v>136.53673552600247</v>
      </c>
      <c r="J363" s="13">
        <f t="shared" si="30"/>
        <v>37.001551922210574</v>
      </c>
      <c r="K363" s="13">
        <f t="shared" si="30"/>
        <v>2.2936110869610027</v>
      </c>
      <c r="L363" s="13">
        <f t="shared" si="28"/>
        <v>695.8643298348378</v>
      </c>
      <c r="M363" s="3"/>
      <c r="N363" s="3"/>
      <c r="O363" s="3"/>
      <c r="P363" s="3"/>
      <c r="Q363" s="3"/>
      <c r="R363" s="3"/>
      <c r="S363" s="3"/>
    </row>
    <row r="364" spans="1:38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19356.271520479197</v>
      </c>
      <c r="G364" s="13">
        <f t="shared" si="30"/>
        <v>106.9785809650072</v>
      </c>
      <c r="H364" s="13">
        <f t="shared" si="30"/>
        <v>140.66452142631778</v>
      </c>
      <c r="I364" s="13">
        <f t="shared" si="30"/>
        <v>137.60704277012724</v>
      </c>
      <c r="J364" s="13">
        <f t="shared" si="30"/>
        <v>37.155728495603867</v>
      </c>
      <c r="K364" s="13">
        <f t="shared" si="30"/>
        <v>2.2983290085785839</v>
      </c>
      <c r="L364" s="13">
        <f t="shared" si="28"/>
        <v>699.70420266563474</v>
      </c>
      <c r="M364" s="3"/>
      <c r="N364" s="3"/>
      <c r="O364" s="3"/>
      <c r="P364" s="3"/>
      <c r="Q364" s="3"/>
      <c r="R364" s="3"/>
      <c r="S364" s="3"/>
    </row>
    <row r="365" spans="1:38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19387.119137261205</v>
      </c>
      <c r="G365" s="13">
        <f t="shared" si="30"/>
        <v>108.1599496493557</v>
      </c>
      <c r="H365" s="13">
        <f t="shared" si="30"/>
        <v>142.09503940569505</v>
      </c>
      <c r="I365" s="13">
        <f t="shared" si="30"/>
        <v>138.66798074378517</v>
      </c>
      <c r="J365" s="13">
        <f t="shared" si="30"/>
        <v>37.305001393384515</v>
      </c>
      <c r="K365" s="13">
        <f t="shared" si="30"/>
        <v>2.302752151616386</v>
      </c>
      <c r="L365" s="13">
        <f t="shared" si="28"/>
        <v>703.53072334383683</v>
      </c>
      <c r="M365" s="3"/>
      <c r="N365" s="3"/>
      <c r="O365" s="3"/>
      <c r="P365" s="3"/>
      <c r="Q365" s="3"/>
      <c r="R365" s="3"/>
      <c r="S365" s="3"/>
    </row>
    <row r="366" spans="1:38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19415.577690350354</v>
      </c>
      <c r="G366" s="13">
        <f t="shared" si="30"/>
        <v>109.34320105209933</v>
      </c>
      <c r="H366" s="13">
        <f t="shared" si="30"/>
        <v>143.52451847717805</v>
      </c>
      <c r="I366" s="13">
        <f t="shared" si="30"/>
        <v>139.71931253827177</v>
      </c>
      <c r="J366" s="13">
        <f t="shared" si="30"/>
        <v>37.449367412105644</v>
      </c>
      <c r="K366" s="13">
        <f t="shared" si="30"/>
        <v>2.3068831684004509</v>
      </c>
      <c r="L366" s="13">
        <f t="shared" si="28"/>
        <v>707.34328264805526</v>
      </c>
      <c r="M366" s="3"/>
      <c r="N366" s="3"/>
      <c r="O366" s="3"/>
      <c r="P366" s="3"/>
      <c r="Q366" s="3"/>
      <c r="R366" s="3"/>
      <c r="S366" s="3"/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19441.673100370346</v>
      </c>
      <c r="G367" s="13">
        <f t="shared" si="30"/>
        <v>110.52818936183903</v>
      </c>
      <c r="H367" s="13">
        <f t="shared" si="30"/>
        <v>144.95273717360405</v>
      </c>
      <c r="I367" s="13">
        <f t="shared" si="30"/>
        <v>140.76080817327329</v>
      </c>
      <c r="J367" s="13">
        <f t="shared" si="30"/>
        <v>37.588826459804679</v>
      </c>
      <c r="K367" s="13">
        <f t="shared" si="30"/>
        <v>2.3107248390404287</v>
      </c>
      <c r="L367" s="13">
        <f t="shared" si="28"/>
        <v>711.14128600756146</v>
      </c>
      <c r="M367" s="3"/>
      <c r="N367" s="3"/>
      <c r="O367" s="3"/>
      <c r="P367" s="3"/>
      <c r="Q367" s="3"/>
      <c r="R367" s="3"/>
      <c r="S367" s="3"/>
    </row>
    <row r="368" spans="1:38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19465.432216646193</v>
      </c>
      <c r="G368" s="13">
        <f t="shared" si="30"/>
        <v>111.71477034918557</v>
      </c>
      <c r="H368" s="13">
        <f t="shared" si="30"/>
        <v>146.37947707093454</v>
      </c>
      <c r="I368" s="13">
        <f t="shared" si="30"/>
        <v>141.79224464959162</v>
      </c>
      <c r="J368" s="13">
        <f t="shared" si="30"/>
        <v>37.723381492099321</v>
      </c>
      <c r="K368" s="13">
        <f t="shared" si="30"/>
        <v>2.3142800666887497</v>
      </c>
      <c r="L368" s="13">
        <f t="shared" si="28"/>
        <v>714.92415362849977</v>
      </c>
      <c r="M368" s="3"/>
      <c r="N368" s="3"/>
      <c r="O368" s="3"/>
      <c r="P368" s="3"/>
      <c r="Q368" s="3"/>
      <c r="R368" s="3"/>
      <c r="S368" s="3"/>
    </row>
    <row r="369" spans="1:19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19486.882775565329</v>
      </c>
      <c r="G369" s="13">
        <f t="shared" si="30"/>
        <v>112.90280142344098</v>
      </c>
      <c r="H369" s="13">
        <f t="shared" si="30"/>
        <v>147.80452286708544</v>
      </c>
      <c r="I369" s="13">
        <f t="shared" si="30"/>
        <v>142.81340599496266</v>
      </c>
      <c r="J369" s="13">
        <f t="shared" si="30"/>
        <v>37.853038447091336</v>
      </c>
      <c r="K369" s="13">
        <f t="shared" si="30"/>
        <v>2.3175518727280644</v>
      </c>
      <c r="L369" s="13">
        <f t="shared" si="28"/>
        <v>718.69132060530842</v>
      </c>
      <c r="M369" s="3"/>
      <c r="N369" s="3"/>
      <c r="O369" s="3"/>
      <c r="P369" s="3"/>
      <c r="Q369" s="3"/>
      <c r="R369" s="3"/>
      <c r="S369" s="3"/>
    </row>
    <row r="370" spans="1:19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19506.05335864452</v>
      </c>
      <c r="G370" s="13">
        <f t="shared" si="30"/>
        <v>114.09214168673839</v>
      </c>
      <c r="H370" s="13">
        <f t="shared" si="30"/>
        <v>149.22766245663078</v>
      </c>
      <c r="I370" s="13">
        <f t="shared" si="30"/>
        <v>143.82408330300407</v>
      </c>
      <c r="J370" s="13">
        <f t="shared" si="30"/>
        <v>37.977806179101954</v>
      </c>
      <c r="K370" s="13">
        <f t="shared" si="30"/>
        <v>2.3205433918973979</v>
      </c>
      <c r="L370" s="13">
        <f t="shared" si="28"/>
        <v>722.44223701737258</v>
      </c>
      <c r="M370" s="3"/>
      <c r="N370" s="3"/>
      <c r="O370" s="3"/>
      <c r="P370" s="3"/>
      <c r="Q370" s="3"/>
      <c r="R370" s="3"/>
      <c r="S370" s="3"/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19522.973350385535</v>
      </c>
      <c r="G371" s="13">
        <f t="shared" si="30"/>
        <v>115.28265198562279</v>
      </c>
      <c r="H371" s="13">
        <f t="shared" si="30"/>
        <v>150.64868700136338</v>
      </c>
      <c r="I371" s="13">
        <f t="shared" si="30"/>
        <v>144.82407476534041</v>
      </c>
      <c r="J371" s="13">
        <f t="shared" si="30"/>
        <v>38.097696391270972</v>
      </c>
      <c r="K371" s="13">
        <f t="shared" si="30"/>
        <v>2.3232578673673263</v>
      </c>
      <c r="L371" s="13">
        <f t="shared" si="28"/>
        <v>726.17636801096489</v>
      </c>
      <c r="M371" s="3"/>
      <c r="N371" s="3"/>
      <c r="O371" s="3"/>
      <c r="P371" s="3"/>
      <c r="Q371" s="3"/>
      <c r="R371" s="3"/>
      <c r="S371" s="3"/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19537.672896000848</v>
      </c>
      <c r="G372" s="13">
        <f t="shared" si="30"/>
        <v>116.47419496005946</v>
      </c>
      <c r="H372" s="13">
        <f t="shared" si="30"/>
        <v>152.06739099670446</v>
      </c>
      <c r="I372" s="13">
        <f t="shared" si="30"/>
        <v>145.81318569696555</v>
      </c>
      <c r="J372" s="13">
        <f t="shared" si="30"/>
        <v>38.21272356705979</v>
      </c>
      <c r="K372" s="13">
        <f t="shared" si="30"/>
        <v>2.3256986457743132</v>
      </c>
      <c r="L372" s="13">
        <f t="shared" si="28"/>
        <v>729.89319386656359</v>
      </c>
      <c r="M372" s="3"/>
      <c r="N372" s="3"/>
      <c r="O372" s="3"/>
      <c r="P372" s="3"/>
      <c r="Q372" s="3"/>
      <c r="R372" s="3"/>
      <c r="S372" s="3"/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19550.182859087763</v>
      </c>
      <c r="G373" s="13">
        <f t="shared" si="30"/>
        <v>117.66663508986234</v>
      </c>
      <c r="H373" s="13">
        <f t="shared" si="30"/>
        <v>153.48357233396078</v>
      </c>
      <c r="I373" s="13">
        <f t="shared" si="30"/>
        <v>146.79122855491369</v>
      </c>
      <c r="J373" s="13">
        <f t="shared" si="30"/>
        <v>38.32290490070568</v>
      </c>
      <c r="K373" s="13">
        <f t="shared" si="30"/>
        <v>2.3278691722241716</v>
      </c>
      <c r="L373" s="13">
        <f t="shared" si="28"/>
        <v>733.5922100516666</v>
      </c>
      <c r="M373" s="3"/>
      <c r="N373" s="3"/>
      <c r="O373" s="3"/>
      <c r="P373" s="3"/>
      <c r="Q373" s="3"/>
      <c r="R373" s="3"/>
      <c r="S373" s="3"/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19560.534779328074</v>
      </c>
      <c r="G374" s="13">
        <f t="shared" si="30"/>
        <v>118.85983873853905</v>
      </c>
      <c r="H374" s="13">
        <f t="shared" si="30"/>
        <v>154.89703235843658</v>
      </c>
      <c r="I374" s="13">
        <f t="shared" si="30"/>
        <v>147.75802295032076</v>
      </c>
      <c r="J374" s="13">
        <f t="shared" si="30"/>
        <v>38.428260226681139</v>
      </c>
      <c r="K374" s="13">
        <f t="shared" si="30"/>
        <v>2.3297729852743809</v>
      </c>
      <c r="L374" s="13">
        <f t="shared" si="28"/>
        <v>737.2729272592519</v>
      </c>
      <c r="M374" s="3"/>
      <c r="N374" s="3"/>
      <c r="O374" s="3"/>
      <c r="P374" s="3"/>
      <c r="Q374" s="3"/>
      <c r="R374" s="3"/>
      <c r="S374" s="3"/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19568.760830287378</v>
      </c>
      <c r="G375" s="13">
        <f t="shared" ref="G375:K390" si="31">G374*(1-G$5)+G$4*$F374*$L$4/1000</f>
        <v>120.05367419455439</v>
      </c>
      <c r="H375" s="13">
        <f t="shared" si="31"/>
        <v>156.30757592341351</v>
      </c>
      <c r="I375" s="13">
        <f t="shared" si="31"/>
        <v>148.71339565396912</v>
      </c>
      <c r="J375" s="13">
        <f t="shared" si="31"/>
        <v>38.528811948218184</v>
      </c>
      <c r="K375" s="13">
        <f t="shared" si="31"/>
        <v>2.3314137119047791</v>
      </c>
      <c r="L375" s="13">
        <f t="shared" si="28"/>
        <v>740.93487143205994</v>
      </c>
      <c r="M375" s="3"/>
      <c r="N375" s="3"/>
      <c r="O375" s="3"/>
      <c r="P375" s="3"/>
      <c r="Q375" s="3"/>
      <c r="R375" s="3"/>
      <c r="S375" s="3"/>
    </row>
    <row r="376" spans="1:19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19574.89377738562</v>
      </c>
      <c r="G376" s="13">
        <f t="shared" si="31"/>
        <v>121.24801171001793</v>
      </c>
      <c r="H376" s="13">
        <f t="shared" si="31"/>
        <v>157.71501144001985</v>
      </c>
      <c r="I376" s="13">
        <f t="shared" si="31"/>
        <v>149.6571805954176</v>
      </c>
      <c r="J376" s="13">
        <f t="shared" si="31"/>
        <v>38.624584964962729</v>
      </c>
      <c r="K376" s="13">
        <f t="shared" si="31"/>
        <v>2.3327950624858764</v>
      </c>
      <c r="L376" s="13">
        <f t="shared" si="28"/>
        <v>744.57758377290395</v>
      </c>
      <c r="M376" s="3"/>
      <c r="N376" s="3"/>
      <c r="O376" s="3"/>
      <c r="P376" s="3"/>
      <c r="Q376" s="3"/>
      <c r="R376" s="3"/>
      <c r="S376" s="3"/>
    </row>
    <row r="377" spans="1:19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19578.966936108187</v>
      </c>
      <c r="G377" s="13">
        <f t="shared" si="31"/>
        <v>122.44272353680672</v>
      </c>
      <c r="H377" s="13">
        <f t="shared" si="31"/>
        <v>159.11915092301575</v>
      </c>
      <c r="I377" s="13">
        <f t="shared" si="31"/>
        <v>150.58921885582927</v>
      </c>
      <c r="J377" s="13">
        <f t="shared" si="31"/>
        <v>38.715606599828746</v>
      </c>
      <c r="K377" s="13">
        <f t="shared" si="31"/>
        <v>2.3339208257537738</v>
      </c>
      <c r="L377" s="13">
        <f t="shared" si="28"/>
        <v>748.20062074123427</v>
      </c>
      <c r="M377" s="3"/>
      <c r="N377" s="3"/>
      <c r="O377" s="3"/>
      <c r="P377" s="3"/>
      <c r="Q377" s="3"/>
      <c r="R377" s="3"/>
      <c r="S377" s="3"/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19581.014130523748</v>
      </c>
      <c r="G378" s="13">
        <f t="shared" si="31"/>
        <v>123.63768396013727</v>
      </c>
      <c r="H378" s="13">
        <f t="shared" si="31"/>
        <v>160.51981003252902</v>
      </c>
      <c r="I378" s="13">
        <f t="shared" si="31"/>
        <v>151.50935865461707</v>
      </c>
      <c r="J378" s="13">
        <f t="shared" si="31"/>
        <v>38.801906525126284</v>
      </c>
      <c r="K378" s="13">
        <f t="shared" si="31"/>
        <v>2.3347948638003726</v>
      </c>
      <c r="L378" s="13">
        <f t="shared" si="28"/>
        <v>751.80355403621002</v>
      </c>
      <c r="M378" s="3"/>
      <c r="N378" s="3"/>
      <c r="O378" s="3"/>
      <c r="P378" s="3"/>
      <c r="Q378" s="3"/>
      <c r="R378" s="3"/>
      <c r="S378" s="3"/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19581.069652172315</v>
      </c>
      <c r="G379" s="13">
        <f t="shared" si="31"/>
        <v>124.83276932960585</v>
      </c>
      <c r="H379" s="13">
        <f t="shared" si="31"/>
        <v>161.91680811178082</v>
      </c>
      <c r="I379" s="13">
        <f t="shared" si="31"/>
        <v>152.41745533003663</v>
      </c>
      <c r="J379" s="13">
        <f t="shared" si="31"/>
        <v>38.8835166880407</v>
      </c>
      <c r="K379" s="13">
        <f t="shared" si="31"/>
        <v>2.3354211070872664</v>
      </c>
      <c r="L379" s="13">
        <f t="shared" si="28"/>
        <v>755.38597056655135</v>
      </c>
      <c r="M379" s="3"/>
      <c r="N379" s="3"/>
      <c r="O379" s="3"/>
      <c r="P379" s="3"/>
      <c r="Q379" s="3"/>
      <c r="R379" s="3"/>
      <c r="S379" s="3"/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19579.168219384203</v>
      </c>
      <c r="G380" s="13">
        <f t="shared" si="31"/>
        <v>126.02785808771965</v>
      </c>
      <c r="H380" s="13">
        <f t="shared" si="31"/>
        <v>163.30996822084745</v>
      </c>
      <c r="I380" s="13">
        <f t="shared" si="31"/>
        <v>153.31337131386326</v>
      </c>
      <c r="J380" s="13">
        <f t="shared" si="31"/>
        <v>38.960471235543743</v>
      </c>
      <c r="K380" s="13">
        <f t="shared" si="31"/>
        <v>2.335803549491374</v>
      </c>
      <c r="L380" s="13">
        <f t="shared" si="28"/>
        <v>758.94747240746551</v>
      </c>
      <c r="M380" s="3"/>
      <c r="N380" s="3"/>
      <c r="O380" s="3"/>
      <c r="P380" s="3"/>
      <c r="Q380" s="3"/>
      <c r="R380" s="3"/>
      <c r="S380" s="3"/>
    </row>
    <row r="381" spans="1:19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19575.344937087459</v>
      </c>
      <c r="G381" s="13">
        <f t="shared" si="31"/>
        <v>127.22283079594497</v>
      </c>
      <c r="H381" s="13">
        <f t="shared" si="31"/>
        <v>164.69911716650935</v>
      </c>
      <c r="I381" s="13">
        <f t="shared" si="31"/>
        <v>154.19697610029709</v>
      </c>
      <c r="J381" s="13">
        <f t="shared" si="31"/>
        <v>39.032806438819414</v>
      </c>
      <c r="K381" s="13">
        <f t="shared" si="31"/>
        <v>2.3359462433900577</v>
      </c>
      <c r="L381" s="13">
        <f t="shared" si="28"/>
        <v>762.48767674496094</v>
      </c>
      <c r="M381" s="3"/>
      <c r="N381" s="3"/>
      <c r="O381" s="3"/>
      <c r="P381" s="3"/>
      <c r="Q381" s="3"/>
      <c r="R381" s="3"/>
      <c r="S381" s="3"/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19569.63525715841</v>
      </c>
      <c r="G382" s="13">
        <f t="shared" si="31"/>
        <v>128.41757015830242</v>
      </c>
      <c r="H382" s="13">
        <f t="shared" si="31"/>
        <v>166.08408552824406</v>
      </c>
      <c r="I382" s="13">
        <f t="shared" si="31"/>
        <v>155.06814620924737</v>
      </c>
      <c r="J382" s="13">
        <f t="shared" si="31"/>
        <v>39.100560617289716</v>
      </c>
      <c r="K382" s="13">
        <f t="shared" si="31"/>
        <v>2.3358532947931199</v>
      </c>
      <c r="L382" s="13">
        <f t="shared" si="28"/>
        <v>766.00621580787674</v>
      </c>
      <c r="M382" s="3"/>
      <c r="N382" s="3"/>
      <c r="O382" s="3"/>
      <c r="P382" s="3"/>
      <c r="Q382" s="3"/>
      <c r="R382" s="3"/>
      <c r="S382" s="3"/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19562.074939366896</v>
      </c>
      <c r="G383" s="13">
        <f t="shared" si="31"/>
        <v>129.61196104254213</v>
      </c>
      <c r="H383" s="13">
        <f t="shared" si="31"/>
        <v>167.46470768042474</v>
      </c>
      <c r="I383" s="13">
        <f t="shared" si="31"/>
        <v>155.92676514415254</v>
      </c>
      <c r="J383" s="13">
        <f t="shared" si="31"/>
        <v>39.163774062326901</v>
      </c>
      <c r="K383" s="13">
        <f t="shared" si="31"/>
        <v>2.3355288585287344</v>
      </c>
      <c r="L383" s="13">
        <f t="shared" si="28"/>
        <v>769.50273678797498</v>
      </c>
      <c r="M383" s="3"/>
      <c r="N383" s="3"/>
      <c r="O383" s="3"/>
      <c r="P383" s="3"/>
      <c r="Q383" s="3"/>
      <c r="R383" s="3"/>
      <c r="S383" s="3"/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19552.700012964426</v>
      </c>
      <c r="G384" s="13">
        <f t="shared" si="31"/>
        <v>130.80589049893541</v>
      </c>
      <c r="H384" s="13">
        <f t="shared" si="31"/>
        <v>168.8408218107904</v>
      </c>
      <c r="I384" s="13">
        <f t="shared" si="31"/>
        <v>156.77272334449952</v>
      </c>
      <c r="J384" s="13">
        <f t="shared" si="31"/>
        <v>39.222488960739874</v>
      </c>
      <c r="K384" s="13">
        <f t="shared" si="31"/>
        <v>2.3349771334900078</v>
      </c>
      <c r="L384" s="13">
        <f t="shared" si="28"/>
        <v>772.97690174845525</v>
      </c>
      <c r="M384" s="3"/>
      <c r="N384" s="3"/>
      <c r="O384" s="3"/>
      <c r="P384" s="3"/>
      <c r="Q384" s="3"/>
      <c r="R384" s="3"/>
      <c r="S384" s="3"/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19541.546738961217</v>
      </c>
      <c r="G385" s="13">
        <f t="shared" si="31"/>
        <v>131.99924777672197</v>
      </c>
      <c r="H385" s="13">
        <f t="shared" si="31"/>
        <v>170.21226993525877</v>
      </c>
      <c r="I385" s="13">
        <f t="shared" si="31"/>
        <v>157.6059181332092</v>
      </c>
      <c r="J385" s="13">
        <f t="shared" si="31"/>
        <v>39.276749318123166</v>
      </c>
      <c r="K385" s="13">
        <f t="shared" si="31"/>
        <v>2.3342023579485014</v>
      </c>
      <c r="L385" s="13">
        <f t="shared" si="28"/>
        <v>776.42838752126158</v>
      </c>
      <c r="M385" s="3"/>
      <c r="N385" s="3"/>
      <c r="O385" s="3"/>
      <c r="P385" s="3"/>
      <c r="Q385" s="3"/>
      <c r="R385" s="3"/>
      <c r="S385" s="3"/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19528.651573133699</v>
      </c>
      <c r="G386" s="13">
        <f t="shared" si="31"/>
        <v>133.19192433825481</v>
      </c>
      <c r="H386" s="13">
        <f t="shared" si="31"/>
        <v>171.57889790915624</v>
      </c>
      <c r="I386" s="13">
        <f t="shared" si="31"/>
        <v>158.4262536590609</v>
      </c>
      <c r="J386" s="13">
        <f t="shared" si="31"/>
        <v>39.326600882157152</v>
      </c>
      <c r="K386" s="13">
        <f t="shared" si="31"/>
        <v>2.3332088049407078</v>
      </c>
      <c r="L386" s="13">
        <f t="shared" si="28"/>
        <v>779.85688559356981</v>
      </c>
      <c r="M386" s="3"/>
      <c r="N386" s="3"/>
      <c r="O386" s="3"/>
      <c r="P386" s="3"/>
      <c r="Q386" s="3"/>
      <c r="R386" s="3"/>
      <c r="S386" s="3"/>
    </row>
    <row r="387" spans="1:19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19514.051129802352</v>
      </c>
      <c r="G387" s="13">
        <f t="shared" si="31"/>
        <v>134.38381387088739</v>
      </c>
      <c r="H387" s="13">
        <f t="shared" si="31"/>
        <v>172.94055543494338</v>
      </c>
      <c r="I387" s="13">
        <f t="shared" si="31"/>
        <v>159.23364083433231</v>
      </c>
      <c r="J387" s="13">
        <f t="shared" si="31"/>
        <v>39.372091065948055</v>
      </c>
      <c r="K387" s="13">
        <f t="shared" si="31"/>
        <v>2.3320007777330689</v>
      </c>
      <c r="L387" s="13">
        <f t="shared" si="28"/>
        <v>783.26210198384422</v>
      </c>
      <c r="M387" s="3"/>
      <c r="N387" s="3"/>
      <c r="O387" s="3"/>
      <c r="P387" s="3"/>
      <c r="Q387" s="3"/>
      <c r="R387" s="3"/>
      <c r="S387" s="3"/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19497.782146415761</v>
      </c>
      <c r="G388" s="13">
        <f t="shared" si="31"/>
        <v>135.57481229664998</v>
      </c>
      <c r="H388" s="13">
        <f t="shared" si="31"/>
        <v>174.29709606651812</v>
      </c>
      <c r="I388" s="13">
        <f t="shared" si="31"/>
        <v>160.02799726783431</v>
      </c>
      <c r="J388" s="13">
        <f t="shared" si="31"/>
        <v>39.413268871495845</v>
      </c>
      <c r="K388" s="13">
        <f t="shared" si="31"/>
        <v>2.3305826053708012</v>
      </c>
      <c r="L388" s="13">
        <f t="shared" si="28"/>
        <v>786.64375710786908</v>
      </c>
      <c r="M388" s="3"/>
      <c r="N388" s="3"/>
      <c r="O388" s="3"/>
      <c r="P388" s="3"/>
      <c r="Q388" s="3"/>
      <c r="R388" s="3"/>
      <c r="S388" s="3"/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19479.881448973934</v>
      </c>
      <c r="G389" s="13">
        <f t="shared" si="31"/>
        <v>136.76481777976457</v>
      </c>
      <c r="H389" s="13">
        <f t="shared" si="31"/>
        <v>175.64837721018171</v>
      </c>
      <c r="I389" s="13">
        <f t="shared" si="31"/>
        <v>160.80924719352421</v>
      </c>
      <c r="J389" s="13">
        <f t="shared" si="31"/>
        <v>39.450184813377419</v>
      </c>
      <c r="K389" s="13">
        <f t="shared" si="31"/>
        <v>2.3289586383153993</v>
      </c>
      <c r="L389" s="13">
        <f t="shared" si="28"/>
        <v>790.00158563516334</v>
      </c>
      <c r="M389" s="3"/>
      <c r="N389" s="3"/>
      <c r="O389" s="3"/>
      <c r="P389" s="3"/>
      <c r="Q389" s="3"/>
      <c r="R389" s="3"/>
      <c r="S389" s="3"/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19460.385918321441</v>
      </c>
      <c r="G390" s="13">
        <f t="shared" si="31"/>
        <v>137.95373073204937</v>
      </c>
      <c r="H390" s="13">
        <f t="shared" si="31"/>
        <v>176.99426012235531</v>
      </c>
      <c r="I390" s="13">
        <f t="shared" si="31"/>
        <v>161.5773213948824</v>
      </c>
      <c r="J390" s="13">
        <f t="shared" si="31"/>
        <v>39.482890842731152</v>
      </c>
      <c r="K390" s="13">
        <f t="shared" si="31"/>
        <v>2.3271332441753327</v>
      </c>
      <c r="L390" s="13">
        <f t="shared" si="28"/>
        <v>793.33533633619356</v>
      </c>
      <c r="M390" s="3"/>
      <c r="N390" s="3"/>
      <c r="O390" s="3"/>
      <c r="P390" s="3"/>
      <c r="Q390" s="3"/>
      <c r="R390" s="3"/>
      <c r="S390" s="3"/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19439.332457337103</v>
      </c>
      <c r="G391" s="13">
        <f t="shared" ref="G391:K406" si="32">G390*(1-G$5)+G$4*$F390*$L$4/1000</f>
        <v>139.14145381626616</v>
      </c>
      <c r="H391" s="13">
        <f t="shared" si="32"/>
        <v>178.33460990413795</v>
      </c>
      <c r="I391" s="13">
        <f t="shared" si="32"/>
        <v>162.33215712524017</v>
      </c>
      <c r="J391" s="13">
        <f t="shared" si="32"/>
        <v>39.511440271627848</v>
      </c>
      <c r="K391" s="13">
        <f t="shared" si="32"/>
        <v>2.3251108035340975</v>
      </c>
      <c r="L391" s="13">
        <f t="shared" si="28"/>
        <v>796.64477192080631</v>
      </c>
      <c r="M391" s="3"/>
      <c r="N391" s="3"/>
      <c r="O391" s="3"/>
      <c r="P391" s="3"/>
      <c r="Q391" s="3"/>
      <c r="R391" s="3"/>
      <c r="S391" s="3"/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19416.757959044913</v>
      </c>
      <c r="G392" s="13">
        <f t="shared" si="32"/>
        <v>140.32789194746513</v>
      </c>
      <c r="H392" s="13">
        <f t="shared" si="32"/>
        <v>179.66929549279851</v>
      </c>
      <c r="I392" s="13">
        <f t="shared" si="32"/>
        <v>163.07369802424776</v>
      </c>
      <c r="J392" s="13">
        <f t="shared" si="32"/>
        <v>39.535887697911129</v>
      </c>
      <c r="K392" s="13">
        <f t="shared" si="32"/>
        <v>2.3228957058794135</v>
      </c>
      <c r="L392" s="13">
        <f t="shared" si="28"/>
        <v>799.92966886830197</v>
      </c>
      <c r="M392" s="3"/>
      <c r="N392" s="3"/>
      <c r="O392" s="3"/>
      <c r="P392" s="3"/>
      <c r="Q392" s="3"/>
      <c r="R392" s="3"/>
      <c r="S392" s="3"/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19392.699275667535</v>
      </c>
      <c r="G393" s="13">
        <f t="shared" si="32"/>
        <v>141.51295229238337</v>
      </c>
      <c r="H393" s="13">
        <f t="shared" si="32"/>
        <v>180.99818965029715</v>
      </c>
      <c r="I393" s="13">
        <f t="shared" si="32"/>
        <v>163.80189403067263</v>
      </c>
      <c r="J393" s="13">
        <f t="shared" si="32"/>
        <v>39.556288930588579</v>
      </c>
      <c r="K393" s="13">
        <f t="shared" si="32"/>
        <v>2.3204923456370183</v>
      </c>
      <c r="L393" s="13">
        <f t="shared" si="28"/>
        <v>803.18981724957882</v>
      </c>
      <c r="M393" s="3"/>
      <c r="N393" s="3"/>
      <c r="O393" s="3"/>
      <c r="P393" s="3"/>
      <c r="Q393" s="3"/>
      <c r="R393" s="3"/>
      <c r="S393" s="3"/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19367.193188641133</v>
      </c>
      <c r="G394" s="13">
        <f t="shared" si="32"/>
        <v>142.69654426695465</v>
      </c>
      <c r="H394" s="13">
        <f t="shared" si="32"/>
        <v>182.32116894893227</v>
      </c>
      <c r="I394" s="13">
        <f t="shared" si="32"/>
        <v>164.51670129171907</v>
      </c>
      <c r="J394" s="13">
        <f t="shared" si="32"/>
        <v>39.572700915852877</v>
      </c>
      <c r="K394" s="13">
        <f t="shared" si="32"/>
        <v>2.3179051183121508</v>
      </c>
      <c r="L394" s="13">
        <f t="shared" ref="L394:L457" si="34">SUM(G394:K394,L$5)</f>
        <v>806.42502054177112</v>
      </c>
      <c r="M394" s="3"/>
      <c r="N394" s="3"/>
      <c r="O394" s="3"/>
      <c r="P394" s="3"/>
      <c r="Q394" s="3"/>
      <c r="R394" s="3"/>
      <c r="S394" s="3"/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19340.276379607374</v>
      </c>
      <c r="G395" s="13">
        <f t="shared" si="32"/>
        <v>143.87857953198909</v>
      </c>
      <c r="H395" s="13">
        <f t="shared" si="32"/>
        <v>183.63811375421153</v>
      </c>
      <c r="I395" s="13">
        <f t="shared" si="32"/>
        <v>165.21808206906024</v>
      </c>
      <c r="J395" s="13">
        <f t="shared" si="32"/>
        <v>39.585181663809735</v>
      </c>
      <c r="K395" s="13">
        <f t="shared" si="32"/>
        <v>2.3151384167414935</v>
      </c>
      <c r="L395" s="13">
        <f t="shared" si="34"/>
        <v>809.6350954358121</v>
      </c>
      <c r="M395" s="3"/>
      <c r="N395" s="3"/>
      <c r="O395" s="3"/>
      <c r="P395" s="3"/>
      <c r="Q395" s="3"/>
      <c r="R395" s="3"/>
      <c r="S395" s="3"/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19311.985402396302</v>
      </c>
      <c r="G396" s="13">
        <f t="shared" si="32"/>
        <v>145.05897198708249</v>
      </c>
      <c r="H396" s="13">
        <f t="shared" si="32"/>
        <v>184.94890820504628</v>
      </c>
      <c r="I396" s="13">
        <f t="shared" si="32"/>
        <v>165.90600464177328</v>
      </c>
      <c r="J396" s="13">
        <f t="shared" si="32"/>
        <v>39.593790175986882</v>
      </c>
      <c r="K396" s="13">
        <f t="shared" si="32"/>
        <v>2.3121966274579782</v>
      </c>
      <c r="L396" s="13">
        <f t="shared" si="34"/>
        <v>812.81987163734686</v>
      </c>
      <c r="M396" s="3"/>
      <c r="N396" s="3"/>
      <c r="O396" s="3"/>
      <c r="P396" s="3"/>
      <c r="Q396" s="3"/>
      <c r="R396" s="3"/>
      <c r="S396" s="3"/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19282.356656010666</v>
      </c>
      <c r="G397" s="13">
        <f t="shared" si="32"/>
        <v>146.23763776281558</v>
      </c>
      <c r="H397" s="13">
        <f t="shared" si="32"/>
        <v>186.25344019136966</v>
      </c>
      <c r="I397" s="13">
        <f t="shared" si="32"/>
        <v>166.5804432063683</v>
      </c>
      <c r="J397" s="13">
        <f t="shared" si="32"/>
        <v>39.598586373695916</v>
      </c>
      <c r="K397" s="13">
        <f t="shared" si="32"/>
        <v>2.3090841271705735</v>
      </c>
      <c r="L397" s="13">
        <f t="shared" si="34"/>
        <v>815.97919166141992</v>
      </c>
      <c r="M397" s="3"/>
      <c r="N397" s="3"/>
      <c r="O397" s="3"/>
      <c r="P397" s="3"/>
      <c r="Q397" s="3"/>
      <c r="R397" s="3"/>
      <c r="S397" s="3"/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19251.426358620061</v>
      </c>
      <c r="G398" s="13">
        <f t="shared" si="32"/>
        <v>147.41449521130448</v>
      </c>
      <c r="H398" s="13">
        <f t="shared" si="32"/>
        <v>187.55160132927975</v>
      </c>
      <c r="I398" s="13">
        <f t="shared" si="32"/>
        <v>167.24137777410056</v>
      </c>
      <c r="J398" s="13">
        <f t="shared" si="32"/>
        <v>39.599631027315702</v>
      </c>
      <c r="K398" s="13">
        <f t="shared" si="32"/>
        <v>2.3058052793608259</v>
      </c>
      <c r="L398" s="13">
        <f t="shared" si="34"/>
        <v>819.11291062136127</v>
      </c>
      <c r="M398" s="3"/>
      <c r="N398" s="3"/>
      <c r="O398" s="3"/>
      <c r="P398" s="3"/>
      <c r="Q398" s="3"/>
      <c r="R398" s="3"/>
      <c r="S398" s="3"/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19219.230522571252</v>
      </c>
      <c r="G399" s="13">
        <f t="shared" si="32"/>
        <v>148.58946489516393</v>
      </c>
      <c r="H399" s="13">
        <f t="shared" si="32"/>
        <v>188.84328693380903</v>
      </c>
      <c r="I399" s="13">
        <f t="shared" si="32"/>
        <v>167.88879406575387</v>
      </c>
      <c r="J399" s="13">
        <f t="shared" si="32"/>
        <v>39.596985686563286</v>
      </c>
      <c r="K399" s="13">
        <f t="shared" si="32"/>
        <v>2.3023644309976259</v>
      </c>
      <c r="L399" s="13">
        <f t="shared" si="34"/>
        <v>822.22089601228777</v>
      </c>
      <c r="M399" s="3"/>
      <c r="N399" s="3"/>
      <c r="O399" s="3"/>
      <c r="P399" s="3"/>
      <c r="Q399" s="3"/>
      <c r="R399" s="3"/>
      <c r="S399" s="3"/>
    </row>
    <row r="400" spans="1:19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19185.804930417798</v>
      </c>
      <c r="G400" s="13">
        <f t="shared" si="32"/>
        <v>149.76246957494527</v>
      </c>
      <c r="H400" s="13">
        <f t="shared" si="32"/>
        <v>190.12839598942247</v>
      </c>
      <c r="I400" s="13">
        <f t="shared" si="32"/>
        <v>168.52268340408216</v>
      </c>
      <c r="J400" s="13">
        <f t="shared" si="32"/>
        <v>39.59071261181515</v>
      </c>
      <c r="K400" s="13">
        <f t="shared" si="32"/>
        <v>2.2987659093713875</v>
      </c>
      <c r="L400" s="13">
        <f t="shared" si="34"/>
        <v>825.30302748963641</v>
      </c>
      <c r="M400" s="3"/>
      <c r="N400" s="3"/>
      <c r="O400" s="3"/>
      <c r="P400" s="3"/>
      <c r="Q400" s="3"/>
      <c r="R400" s="3"/>
      <c r="S400" s="3"/>
    </row>
    <row r="401" spans="1:19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19151.18511197111</v>
      </c>
      <c r="G401" s="13">
        <f t="shared" si="32"/>
        <v>150.9334341951116</v>
      </c>
      <c r="H401" s="13">
        <f t="shared" si="32"/>
        <v>191.40683111834602</v>
      </c>
      <c r="I401" s="13">
        <f t="shared" si="32"/>
        <v>169.14304260409332</v>
      </c>
      <c r="J401" s="13">
        <f t="shared" si="32"/>
        <v>39.580874706538424</v>
      </c>
      <c r="K401" s="13">
        <f t="shared" si="32"/>
        <v>2.2950140190485122</v>
      </c>
      <c r="L401" s="13">
        <f t="shared" si="34"/>
        <v>828.35919664313792</v>
      </c>
      <c r="M401" s="3"/>
      <c r="N401" s="3"/>
      <c r="O401" s="3"/>
      <c r="P401" s="3"/>
      <c r="Q401" s="3"/>
      <c r="R401" s="3"/>
      <c r="S401" s="3"/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19115.406322371855</v>
      </c>
      <c r="G402" s="13">
        <f t="shared" si="32"/>
        <v>152.1022858686122</v>
      </c>
      <c r="H402" s="13">
        <f t="shared" si="32"/>
        <v>192.67849854682729</v>
      </c>
      <c r="I402" s="13">
        <f t="shared" si="32"/>
        <v>169.74987386135828</v>
      </c>
      <c r="J402" s="13">
        <f t="shared" si="32"/>
        <v>39.567535450888599</v>
      </c>
      <c r="K402" s="13">
        <f t="shared" si="32"/>
        <v>2.2911130389467624</v>
      </c>
      <c r="L402" s="13">
        <f t="shared" si="34"/>
        <v>831.38930676663313</v>
      </c>
      <c r="M402" s="3"/>
      <c r="N402" s="3"/>
      <c r="O402" s="3"/>
      <c r="P402" s="3"/>
      <c r="Q402" s="3"/>
      <c r="R402" s="3"/>
      <c r="S402" s="3"/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19078.503521179533</v>
      </c>
      <c r="G403" s="13">
        <f t="shared" si="32"/>
        <v>153.26895386011847</v>
      </c>
      <c r="H403" s="13">
        <f t="shared" si="32"/>
        <v>193.94330806943017</v>
      </c>
      <c r="I403" s="13">
        <f t="shared" si="32"/>
        <v>170.34318463852458</v>
      </c>
      <c r="J403" s="13">
        <f t="shared" si="32"/>
        <v>39.550758836526747</v>
      </c>
      <c r="K403" s="13">
        <f t="shared" si="32"/>
        <v>2.2870672195318758</v>
      </c>
      <c r="L403" s="13">
        <f t="shared" si="34"/>
        <v>834.39327262413178</v>
      </c>
      <c r="M403" s="3"/>
      <c r="N403" s="3"/>
      <c r="O403" s="3"/>
      <c r="P403" s="3"/>
      <c r="Q403" s="3"/>
      <c r="R403" s="3"/>
      <c r="S403" s="3"/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19040.511352475551</v>
      </c>
      <c r="G404" s="13">
        <f t="shared" si="32"/>
        <v>154.4333695679839</v>
      </c>
      <c r="H404" s="13">
        <f t="shared" si="32"/>
        <v>195.20117301146411</v>
      </c>
      <c r="I404" s="13">
        <f t="shared" si="32"/>
        <v>170.9229875502119</v>
      </c>
      <c r="J404" s="13">
        <f t="shared" si="32"/>
        <v>39.53060930270621</v>
      </c>
      <c r="K404" s="13">
        <f t="shared" si="32"/>
        <v>2.2828807801355127</v>
      </c>
      <c r="L404" s="13">
        <f t="shared" si="34"/>
        <v>837.37102021250166</v>
      </c>
      <c r="M404" s="3"/>
      <c r="N404" s="3"/>
      <c r="O404" s="3"/>
      <c r="P404" s="3"/>
      <c r="Q404" s="3"/>
      <c r="R404" s="3"/>
      <c r="S404" s="3"/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19001.464125973333</v>
      </c>
      <c r="G405" s="13">
        <f t="shared" si="32"/>
        <v>155.59546650498945</v>
      </c>
      <c r="H405" s="13">
        <f t="shared" si="32"/>
        <v>196.4520101896486</v>
      </c>
      <c r="I405" s="13">
        <f t="shared" si="32"/>
        <v>171.48930024646336</v>
      </c>
      <c r="J405" s="13">
        <f t="shared" si="32"/>
        <v>39.507151673675118</v>
      </c>
      <c r="K405" s="13">
        <f t="shared" si="32"/>
        <v>2.2785579063943837</v>
      </c>
      <c r="L405" s="13">
        <f t="shared" si="34"/>
        <v>840.32248652117096</v>
      </c>
      <c r="M405" s="3"/>
      <c r="N405" s="3"/>
      <c r="O405" s="3"/>
      <c r="P405" s="3"/>
      <c r="Q405" s="3"/>
      <c r="R405" s="3"/>
      <c r="S405" s="3"/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18961.395799127928</v>
      </c>
      <c r="G406" s="13">
        <f t="shared" si="32"/>
        <v>156.75518027793618</v>
      </c>
      <c r="H406" s="13">
        <f t="shared" si="32"/>
        <v>197.69573987111227</v>
      </c>
      <c r="I406" s="13">
        <f t="shared" si="32"/>
        <v>172.04214529492327</v>
      </c>
      <c r="J406" s="13">
        <f t="shared" si="32"/>
        <v>39.480451097437772</v>
      </c>
      <c r="K406" s="13">
        <f t="shared" si="32"/>
        <v>2.2741027478101525</v>
      </c>
      <c r="L406" s="13">
        <f t="shared" si="34"/>
        <v>843.24761928921976</v>
      </c>
      <c r="M406" s="3"/>
      <c r="N406" s="3"/>
      <c r="O406" s="3"/>
      <c r="P406" s="3"/>
      <c r="Q406" s="3"/>
      <c r="R406" s="3"/>
      <c r="S406" s="3"/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18920.339960235004</v>
      </c>
      <c r="G407" s="13">
        <f t="shared" ref="G407:K422" si="35">G406*(1-G$5)+G$4*$F406*$L$4/1000</f>
        <v>157.91244856614586</v>
      </c>
      <c r="H407" s="13">
        <f t="shared" si="35"/>
        <v>198.93228573082453</v>
      </c>
      <c r="I407" s="13">
        <f t="shared" si="35"/>
        <v>172.58155006190862</v>
      </c>
      <c r="J407" s="13">
        <f t="shared" si="35"/>
        <v>39.450572985914583</v>
      </c>
      <c r="K407" s="13">
        <f t="shared" si="35"/>
        <v>2.2695194154295164</v>
      </c>
      <c r="L407" s="13">
        <f t="shared" si="34"/>
        <v>846.14637676022312</v>
      </c>
      <c r="M407" s="3"/>
      <c r="N407" s="3"/>
      <c r="O407" s="3"/>
      <c r="P407" s="3"/>
      <c r="Q407" s="3"/>
      <c r="R407" s="3"/>
      <c r="S407" s="3"/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18878.329812508498</v>
      </c>
      <c r="G408" s="13">
        <f t="shared" si="35"/>
        <v>159.06721109893016</v>
      </c>
      <c r="H408" s="13">
        <f t="shared" si="35"/>
        <v>200.16157480755794</v>
      </c>
      <c r="I408" s="13">
        <f t="shared" si="35"/>
        <v>173.10754659253774</v>
      </c>
      <c r="J408" s="13">
        <f t="shared" si="35"/>
        <v>39.417582956536819</v>
      </c>
      <c r="K408" s="13">
        <f t="shared" si="35"/>
        <v>2.2648119796436301</v>
      </c>
      <c r="L408" s="13">
        <f t="shared" si="34"/>
        <v>849.0187274352063</v>
      </c>
      <c r="M408" s="3"/>
      <c r="N408" s="3"/>
      <c r="O408" s="3"/>
      <c r="P408" s="3"/>
      <c r="Q408" s="3"/>
      <c r="R408" s="3"/>
      <c r="S408" s="3"/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18835.398159124023</v>
      </c>
      <c r="G409" s="13">
        <f t="shared" si="35"/>
        <v>160.21940963208795</v>
      </c>
      <c r="H409" s="13">
        <f t="shared" si="35"/>
        <v>201.38353745847618</v>
      </c>
      <c r="I409" s="13">
        <f t="shared" si="35"/>
        <v>173.62017149007593</v>
      </c>
      <c r="J409" s="13">
        <f t="shared" si="35"/>
        <v>39.38154677530904</v>
      </c>
      <c r="K409" s="13">
        <f t="shared" si="35"/>
        <v>2.2599844681058614</v>
      </c>
      <c r="L409" s="13">
        <f t="shared" si="34"/>
        <v>851.86464982405494</v>
      </c>
      <c r="M409" s="3"/>
      <c r="N409" s="3"/>
      <c r="O409" s="3"/>
      <c r="P409" s="3"/>
      <c r="Q409" s="3"/>
      <c r="R409" s="3"/>
      <c r="S409" s="3"/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18791.577389214515</v>
      </c>
      <c r="G410" s="13">
        <f t="shared" si="35"/>
        <v>161.36898792348987</v>
      </c>
      <c r="H410" s="13">
        <f t="shared" si="35"/>
        <v>202.59810731244286</v>
      </c>
      <c r="I410" s="13">
        <f t="shared" si="35"/>
        <v>174.11946579465356</v>
      </c>
      <c r="J410" s="13">
        <f t="shared" si="35"/>
        <v>39.342530301368711</v>
      </c>
      <c r="K410" s="13">
        <f t="shared" si="35"/>
        <v>2.2550408637666575</v>
      </c>
      <c r="L410" s="13">
        <f t="shared" si="34"/>
        <v>854.68413219572165</v>
      </c>
      <c r="M410" s="3"/>
      <c r="N410" s="3"/>
      <c r="O410" s="3"/>
      <c r="P410" s="3"/>
      <c r="Q410" s="3"/>
      <c r="R410" s="3"/>
      <c r="S410" s="3"/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18746.899464802795</v>
      </c>
      <c r="G411" s="13">
        <f t="shared" si="35"/>
        <v>162.51589170780812</v>
      </c>
      <c r="H411" s="13">
        <f t="shared" si="35"/>
        <v>203.80522122214373</v>
      </c>
      <c r="I411" s="13">
        <f t="shared" si="35"/>
        <v>174.60547486150807</v>
      </c>
      <c r="J411" s="13">
        <f t="shared" si="35"/>
        <v>39.30059943306923</v>
      </c>
      <c r="K411" s="13">
        <f t="shared" si="35"/>
        <v>2.2499851030241507</v>
      </c>
      <c r="L411" s="13">
        <f t="shared" si="34"/>
        <v>857.47717232755338</v>
      </c>
      <c r="M411" s="3"/>
      <c r="N411" s="3"/>
      <c r="O411" s="3"/>
      <c r="P411" s="3"/>
      <c r="Q411" s="3"/>
      <c r="R411" s="3"/>
      <c r="S411" s="3"/>
    </row>
    <row r="412" spans="1:19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18701.395908654762</v>
      </c>
      <c r="G412" s="13">
        <f t="shared" si="35"/>
        <v>163.66006867044868</v>
      </c>
      <c r="H412" s="13">
        <f t="shared" si="35"/>
        <v>205.00481921511357</v>
      </c>
      <c r="I412" s="13">
        <f t="shared" si="35"/>
        <v>175.07824823889723</v>
      </c>
      <c r="J412" s="13">
        <f t="shared" si="35"/>
        <v>39.255820055609384</v>
      </c>
      <c r="K412" s="13">
        <f t="shared" si="35"/>
        <v>2.2448210739889483</v>
      </c>
      <c r="L412" s="13">
        <f t="shared" si="34"/>
        <v>860.24377725405793</v>
      </c>
      <c r="M412" s="3"/>
      <c r="N412" s="3"/>
      <c r="O412" s="3"/>
      <c r="P412" s="3"/>
      <c r="Q412" s="3"/>
      <c r="R412" s="3"/>
      <c r="S412" s="3"/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18655.097793036282</v>
      </c>
      <c r="G413" s="13">
        <f t="shared" si="35"/>
        <v>164.80146842074217</v>
      </c>
      <c r="H413" s="13">
        <f t="shared" si="35"/>
        <v>206.19684444375733</v>
      </c>
      <c r="I413" s="13">
        <f t="shared" si="35"/>
        <v>175.53783954582619</v>
      </c>
      <c r="J413" s="13">
        <f t="shared" si="35"/>
        <v>39.20825799022883</v>
      </c>
      <c r="K413" s="13">
        <f t="shared" si="35"/>
        <v>2.2395526148614033</v>
      </c>
      <c r="L413" s="13">
        <f t="shared" si="34"/>
        <v>862.98396301541595</v>
      </c>
      <c r="M413" s="3"/>
      <c r="N413" s="3"/>
      <c r="O413" s="3"/>
      <c r="P413" s="3"/>
      <c r="Q413" s="3"/>
      <c r="R413" s="3"/>
      <c r="S413" s="3"/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18608.035729355259</v>
      </c>
      <c r="G414" s="13">
        <f t="shared" si="35"/>
        <v>165.9400424644486</v>
      </c>
      <c r="H414" s="13">
        <f t="shared" si="35"/>
        <v>207.38124313445303</v>
      </c>
      <c r="I414" s="13">
        <f t="shared" si="35"/>
        <v>175.98430634972661</v>
      </c>
      <c r="J414" s="13">
        <f t="shared" si="35"/>
        <v>39.157978944986311</v>
      </c>
      <c r="K414" s="13">
        <f t="shared" si="35"/>
        <v>2.2341835124195324</v>
      </c>
      <c r="L414" s="13">
        <f t="shared" si="34"/>
        <v>865.69775440603416</v>
      </c>
      <c r="M414" s="3"/>
      <c r="N414" s="3"/>
      <c r="O414" s="3"/>
      <c r="P414" s="3"/>
      <c r="Q414" s="3"/>
      <c r="R414" s="3"/>
      <c r="S414" s="3"/>
    </row>
    <row r="415" spans="1:19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18560.23985866972</v>
      </c>
      <c r="G415" s="13">
        <f t="shared" si="35"/>
        <v>167.07574417562989</v>
      </c>
      <c r="H415" s="13">
        <f t="shared" si="35"/>
        <v>208.55796453582218</v>
      </c>
      <c r="I415" s="13">
        <f t="shared" si="35"/>
        <v>176.41771004422159</v>
      </c>
      <c r="J415" s="13">
        <f t="shared" si="35"/>
        <v>39.10504846713399</v>
      </c>
      <c r="K415" s="13">
        <f t="shared" si="35"/>
        <v>2.2287175006156055</v>
      </c>
      <c r="L415" s="13">
        <f t="shared" si="34"/>
        <v>868.38518472342332</v>
      </c>
      <c r="M415" s="3"/>
      <c r="N415" s="3"/>
      <c r="O415" s="3"/>
      <c r="P415" s="3"/>
      <c r="Q415" s="3"/>
      <c r="R415" s="3"/>
      <c r="S415" s="3"/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18511.739843042509</v>
      </c>
      <c r="G416" s="13">
        <f t="shared" si="35"/>
        <v>168.20852876794308</v>
      </c>
      <c r="H416" s="13">
        <f t="shared" si="35"/>
        <v>209.72696086625109</v>
      </c>
      <c r="I416" s="13">
        <f t="shared" si="35"/>
        <v>176.83811572710533</v>
      </c>
      <c r="J416" s="13">
        <f t="shared" si="35"/>
        <v>39.049531897098454</v>
      </c>
      <c r="K416" s="13">
        <f t="shared" si="35"/>
        <v>2.2231582592793018</v>
      </c>
      <c r="L416" s="13">
        <f t="shared" si="34"/>
        <v>871.04629551767721</v>
      </c>
      <c r="M416" s="3"/>
      <c r="N416" s="3"/>
      <c r="O416" s="3"/>
      <c r="P416" s="3"/>
      <c r="Q416" s="3"/>
      <c r="R416" s="3"/>
      <c r="S416" s="3"/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18462.564857721518</v>
      </c>
      <c r="G417" s="13">
        <f t="shared" si="35"/>
        <v>169.33835326540577</v>
      </c>
      <c r="H417" s="13">
        <f t="shared" si="35"/>
        <v>210.88818726074498</v>
      </c>
      <c r="I417" s="13">
        <f t="shared" si="35"/>
        <v>177.24559207866162</v>
      </c>
      <c r="J417" s="13">
        <f t="shared" si="35"/>
        <v>38.991494324075923</v>
      </c>
      <c r="K417" s="13">
        <f t="shared" si="35"/>
        <v>2.2175094129252559</v>
      </c>
      <c r="L417" s="13">
        <f t="shared" si="34"/>
        <v>873.6811363418135</v>
      </c>
      <c r="M417" s="3"/>
      <c r="N417" s="3"/>
      <c r="O417" s="3"/>
      <c r="P417" s="3"/>
      <c r="Q417" s="3"/>
      <c r="R417" s="3"/>
      <c r="S417" s="3"/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18412.74358412443</v>
      </c>
      <c r="G418" s="13">
        <f t="shared" si="35"/>
        <v>170.46517647268456</v>
      </c>
      <c r="H418" s="13">
        <f t="shared" si="35"/>
        <v>212.04160171719388</v>
      </c>
      <c r="I418" s="13">
        <f t="shared" si="35"/>
        <v>177.64021124044103</v>
      </c>
      <c r="J418" s="13">
        <f t="shared" si="35"/>
        <v>38.93100054324632</v>
      </c>
      <c r="K418" s="13">
        <f t="shared" si="35"/>
        <v>2.2117745296626667</v>
      </c>
      <c r="L418" s="13">
        <f t="shared" si="34"/>
        <v>876.28976450322853</v>
      </c>
      <c r="M418" s="3"/>
      <c r="N418" s="3"/>
      <c r="O418" s="3"/>
      <c r="P418" s="3"/>
      <c r="Q418" s="3"/>
      <c r="R418" s="3"/>
      <c r="S418" s="3"/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18362.30420360668</v>
      </c>
      <c r="G419" s="13">
        <f t="shared" si="35"/>
        <v>171.58895894495507</v>
      </c>
      <c r="H419" s="13">
        <f t="shared" si="35"/>
        <v>213.18716504212776</v>
      </c>
      <c r="I419" s="13">
        <f t="shared" si="35"/>
        <v>178.02204869461121</v>
      </c>
      <c r="J419" s="13">
        <f t="shared" si="35"/>
        <v>38.86811501460825</v>
      </c>
      <c r="K419" s="13">
        <f t="shared" si="35"/>
        <v>2.2059571202045931</v>
      </c>
      <c r="L419" s="13">
        <f t="shared" si="34"/>
        <v>878.87224481650696</v>
      </c>
      <c r="M419" s="3"/>
      <c r="N419" s="3"/>
      <c r="O419" s="3"/>
      <c r="P419" s="3"/>
      <c r="Q419" s="3"/>
      <c r="R419" s="3"/>
      <c r="S419" s="3"/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18311.274391989664</v>
      </c>
      <c r="G420" s="13">
        <f t="shared" si="35"/>
        <v>172.70966295738177</v>
      </c>
      <c r="H420" s="13">
        <f t="shared" si="35"/>
        <v>214.32484079603563</v>
      </c>
      <c r="I420" s="13">
        <f t="shared" si="35"/>
        <v>178.39118314399036</v>
      </c>
      <c r="J420" s="13">
        <f t="shared" si="35"/>
        <v>38.802901823434048</v>
      </c>
      <c r="K420" s="13">
        <f t="shared" si="35"/>
        <v>2.200060636974472</v>
      </c>
      <c r="L420" s="13">
        <f t="shared" si="34"/>
        <v>881.42864935781631</v>
      </c>
      <c r="M420" s="3"/>
      <c r="N420" s="3"/>
      <c r="O420" s="3"/>
      <c r="P420" s="3"/>
      <c r="Q420" s="3"/>
      <c r="R420" s="3"/>
      <c r="S420" s="3"/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18259.681314827307</v>
      </c>
      <c r="G421" s="13">
        <f t="shared" si="35"/>
        <v>173.82725247426376</v>
      </c>
      <c r="H421" s="13">
        <f t="shared" si="35"/>
        <v>215.45459523832139</v>
      </c>
      <c r="I421" s="13">
        <f t="shared" si="35"/>
        <v>178.74769639286876</v>
      </c>
      <c r="J421" s="13">
        <f t="shared" si="35"/>
        <v>38.735424642341783</v>
      </c>
      <c r="K421" s="13">
        <f t="shared" si="35"/>
        <v>2.1940884733073061</v>
      </c>
      <c r="L421" s="13">
        <f t="shared" si="34"/>
        <v>883.95905722110285</v>
      </c>
      <c r="M421" s="3"/>
      <c r="N421" s="3"/>
      <c r="O421" s="3"/>
      <c r="P421" s="3"/>
      <c r="Q421" s="3"/>
      <c r="R421" s="3"/>
      <c r="S421" s="3"/>
    </row>
    <row r="422" spans="1:19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18207.551623387862</v>
      </c>
      <c r="G422" s="13">
        <f t="shared" si="35"/>
        <v>174.9416931178917</v>
      </c>
      <c r="H422" s="13">
        <f t="shared" si="35"/>
        <v>216.57639727196653</v>
      </c>
      <c r="I422" s="13">
        <f t="shared" si="35"/>
        <v>179.09167322871917</v>
      </c>
      <c r="J422" s="13">
        <f t="shared" si="35"/>
        <v>38.66574669497831</v>
      </c>
      <c r="K422" s="13">
        <f t="shared" si="35"/>
        <v>2.1880439627429324</v>
      </c>
      <c r="L422" s="13">
        <f t="shared" si="34"/>
        <v>886.46355427629862</v>
      </c>
      <c r="M422" s="3"/>
      <c r="N422" s="3"/>
      <c r="O422" s="3"/>
      <c r="P422" s="3"/>
      <c r="Q422" s="3"/>
      <c r="R422" s="3"/>
      <c r="S422" s="3"/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18154.911451327665</v>
      </c>
      <c r="G423" s="13">
        <f t="shared" ref="G423:K438" si="36">G422*(1-G$5)+G$4*$F422*$L$4/1000</f>
        <v>176.05295213715951</v>
      </c>
      <c r="H423" s="13">
        <f t="shared" si="36"/>
        <v>217.69021838796795</v>
      </c>
      <c r="I423" s="13">
        <f t="shared" si="36"/>
        <v>179.42320130489105</v>
      </c>
      <c r="J423" s="13">
        <f t="shared" si="36"/>
        <v>38.593930721305448</v>
      </c>
      <c r="K423" s="13">
        <f t="shared" si="36"/>
        <v>2.1819303784087185</v>
      </c>
      <c r="L423" s="13">
        <f t="shared" si="34"/>
        <v>888.94223292973277</v>
      </c>
      <c r="M423" s="3"/>
      <c r="N423" s="3"/>
      <c r="O423" s="3"/>
      <c r="P423" s="3"/>
      <c r="Q423" s="3"/>
      <c r="R423" s="3"/>
      <c r="S423" s="3"/>
    </row>
    <row r="424" spans="1:19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18101.786412033707</v>
      </c>
      <c r="G424" s="13">
        <f t="shared" si="36"/>
        <v>177.16099837597292</v>
      </c>
      <c r="H424" s="13">
        <f t="shared" si="36"/>
        <v>218.79603260961602</v>
      </c>
      <c r="I424" s="13">
        <f t="shared" si="36"/>
        <v>179.74237102437976</v>
      </c>
      <c r="J424" s="13">
        <f t="shared" si="36"/>
        <v>38.520038944478792</v>
      </c>
      <c r="K424" s="13">
        <f t="shared" si="36"/>
        <v>2.1757509324889881</v>
      </c>
      <c r="L424" s="13">
        <f t="shared" si="34"/>
        <v>891.39519188693646</v>
      </c>
      <c r="M424" s="3"/>
      <c r="N424" s="3"/>
      <c r="O424" s="3"/>
      <c r="P424" s="3"/>
      <c r="Q424" s="3"/>
      <c r="R424" s="3"/>
      <c r="S424" s="3"/>
    </row>
    <row r="425" spans="1:19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18048.201596611409</v>
      </c>
      <c r="G425" s="13">
        <f t="shared" si="36"/>
        <v>178.26580224149612</v>
      </c>
      <c r="H425" s="13">
        <f t="shared" si="36"/>
        <v>219.89381643667673</v>
      </c>
      <c r="I425" s="13">
        <f t="shared" si="36"/>
        <v>180.04927542475656</v>
      </c>
      <c r="J425" s="13">
        <f t="shared" si="36"/>
        <v>38.444133039306756</v>
      </c>
      <c r="K425" s="13">
        <f t="shared" si="36"/>
        <v>2.1695087757784495</v>
      </c>
      <c r="L425" s="13">
        <f t="shared" si="34"/>
        <v>893.82253591801464</v>
      </c>
      <c r="M425" s="3"/>
      <c r="N425" s="3"/>
      <c r="O425" s="3"/>
      <c r="P425" s="3"/>
      <c r="Q425" s="3"/>
      <c r="R425" s="3"/>
      <c r="S425" s="3"/>
    </row>
    <row r="426" spans="1:19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17994.181572494268</v>
      </c>
      <c r="G426" s="13">
        <f t="shared" si="36"/>
        <v>179.36733567227523</v>
      </c>
      <c r="H426" s="13">
        <f t="shared" si="36"/>
        <v>220.98354878953825</v>
      </c>
      <c r="I426" s="13">
        <f t="shared" si="36"/>
        <v>180.34401006434081</v>
      </c>
      <c r="J426" s="13">
        <f t="shared" si="36"/>
        <v>38.36627410227527</v>
      </c>
      <c r="K426" s="13">
        <f t="shared" si="36"/>
        <v>2.1632069973168662</v>
      </c>
      <c r="L426" s="13">
        <f t="shared" si="34"/>
        <v>896.22437562574635</v>
      </c>
      <c r="M426" s="3"/>
      <c r="N426" s="3"/>
      <c r="O426" s="3"/>
      <c r="P426" s="3"/>
      <c r="Q426" s="3"/>
      <c r="R426" s="3"/>
      <c r="S426" s="3"/>
    </row>
    <row r="427" spans="1:19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17939.750382651499</v>
      </c>
      <c r="G427" s="13">
        <f t="shared" si="36"/>
        <v>180.46557210627722</v>
      </c>
      <c r="H427" s="13">
        <f t="shared" si="36"/>
        <v>222.06521095338061</v>
      </c>
      <c r="I427" s="13">
        <f t="shared" si="36"/>
        <v>180.62667290969134</v>
      </c>
      <c r="J427" s="13">
        <f t="shared" si="36"/>
        <v>38.286522623121691</v>
      </c>
      <c r="K427" s="13">
        <f t="shared" si="36"/>
        <v>2.1568486241021976</v>
      </c>
      <c r="L427" s="13">
        <f t="shared" si="34"/>
        <v>898.60082721657295</v>
      </c>
      <c r="M427" s="3"/>
      <c r="N427" s="3"/>
      <c r="O427" s="3"/>
      <c r="P427" s="3"/>
      <c r="Q427" s="3"/>
      <c r="R427" s="3"/>
      <c r="S427" s="3"/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17884.931545370386</v>
      </c>
      <c r="G428" s="13">
        <f t="shared" si="36"/>
        <v>181.56048644888037</v>
      </c>
      <c r="H428" s="13">
        <f t="shared" si="36"/>
        <v>223.13878652242477</v>
      </c>
      <c r="I428" s="13">
        <f t="shared" si="36"/>
        <v>180.89736422448874</v>
      </c>
      <c r="J428" s="13">
        <f t="shared" si="36"/>
        <v>38.204938457939583</v>
      </c>
      <c r="K428" s="13">
        <f t="shared" si="36"/>
        <v>2.1504366208794097</v>
      </c>
      <c r="L428" s="13">
        <f t="shared" si="34"/>
        <v>900.9520122746128</v>
      </c>
      <c r="M428" s="3"/>
      <c r="N428" s="3"/>
      <c r="O428" s="3"/>
      <c r="P428" s="3"/>
      <c r="Q428" s="3"/>
      <c r="R428" s="3"/>
      <c r="S428" s="3"/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17829.748054589825</v>
      </c>
      <c r="G429" s="13">
        <f t="shared" si="36"/>
        <v>182.65205504085134</v>
      </c>
      <c r="H429" s="13">
        <f t="shared" si="36"/>
        <v>224.20426134431426</v>
      </c>
      <c r="I429" s="13">
        <f t="shared" si="36"/>
        <v>181.15618645987655</v>
      </c>
      <c r="J429" s="13">
        <f t="shared" si="36"/>
        <v>38.121580803794444</v>
      </c>
      <c r="K429" s="13">
        <f t="shared" si="36"/>
        <v>2.1439738900021656</v>
      </c>
      <c r="L429" s="13">
        <f t="shared" si="34"/>
        <v>903.27805753883877</v>
      </c>
      <c r="M429" s="3"/>
      <c r="N429" s="3"/>
      <c r="O429" s="3"/>
      <c r="P429" s="3"/>
      <c r="Q429" s="3"/>
      <c r="R429" s="3"/>
      <c r="S429" s="3"/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17774.222380761857</v>
      </c>
      <c r="G430" s="13">
        <f t="shared" si="36"/>
        <v>183.74025562634273</v>
      </c>
      <c r="H430" s="13">
        <f t="shared" si="36"/>
        <v>225.26162346468152</v>
      </c>
      <c r="I430" s="13">
        <f t="shared" si="36"/>
        <v>181.4032441463244</v>
      </c>
      <c r="J430" s="13">
        <f t="shared" si="36"/>
        <v>38.036508174828619</v>
      </c>
      <c r="K430" s="13">
        <f t="shared" si="36"/>
        <v>2.137463271364596</v>
      </c>
      <c r="L430" s="13">
        <f t="shared" si="34"/>
        <v>905.57909468354194</v>
      </c>
      <c r="M430" s="3"/>
      <c r="N430" s="3"/>
      <c r="O430" s="3"/>
      <c r="P430" s="3"/>
      <c r="Q430" s="3"/>
      <c r="R430" s="3"/>
      <c r="S430" s="3"/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17718.376472217562</v>
      </c>
      <c r="G431" s="13">
        <f t="shared" si="36"/>
        <v>184.82506732094322</v>
      </c>
      <c r="H431" s="13">
        <f t="shared" si="36"/>
        <v>226.31086307194741</v>
      </c>
      <c r="I431" s="13">
        <f t="shared" si="36"/>
        <v>181.6386437870722</v>
      </c>
      <c r="J431" s="13">
        <f t="shared" si="36"/>
        <v>37.94977837983248</v>
      </c>
      <c r="K431" s="13">
        <f t="shared" si="36"/>
        <v>2.1309075424003603</v>
      </c>
      <c r="L431" s="13">
        <f t="shared" si="34"/>
        <v>907.85526010219564</v>
      </c>
      <c r="M431" s="3"/>
      <c r="N431" s="3"/>
      <c r="O431" s="3"/>
      <c r="P431" s="3"/>
      <c r="Q431" s="3"/>
      <c r="R431" s="3"/>
      <c r="S431" s="3"/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17662.231757015201</v>
      </c>
      <c r="G432" s="13">
        <f t="shared" si="36"/>
        <v>185.90647057981096</v>
      </c>
      <c r="H432" s="13">
        <f t="shared" si="36"/>
        <v>227.35197244240086</v>
      </c>
      <c r="I432" s="13">
        <f t="shared" si="36"/>
        <v>181.86249375320961</v>
      </c>
      <c r="J432" s="13">
        <f t="shared" si="36"/>
        <v>37.861448501257144</v>
      </c>
      <c r="K432" s="13">
        <f t="shared" si="36"/>
        <v>2.1243094181462081</v>
      </c>
      <c r="L432" s="13">
        <f t="shared" si="34"/>
        <v>910.1066946948248</v>
      </c>
      <c r="M432" s="3"/>
      <c r="N432" s="3"/>
      <c r="O432" s="3"/>
      <c r="P432" s="3"/>
      <c r="Q432" s="3"/>
      <c r="R432" s="3"/>
      <c r="S432" s="3"/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17605.809145247109</v>
      </c>
      <c r="G433" s="13">
        <f t="shared" si="36"/>
        <v>186.98444716591987</v>
      </c>
      <c r="H433" s="13">
        <f t="shared" si="36"/>
        <v>228.38494588560323</v>
      </c>
      <c r="I433" s="13">
        <f t="shared" si="36"/>
        <v>182.07490418044154</v>
      </c>
      <c r="J433" s="13">
        <f t="shared" si="36"/>
        <v>37.771574875643054</v>
      </c>
      <c r="K433" s="13">
        <f t="shared" si="36"/>
        <v>2.1176715513672946</v>
      </c>
      <c r="L433" s="13">
        <f t="shared" si="34"/>
        <v>912.33354365897492</v>
      </c>
      <c r="M433" s="3"/>
      <c r="N433" s="3"/>
      <c r="O433" s="3"/>
      <c r="P433" s="3"/>
      <c r="Q433" s="3"/>
      <c r="R433" s="3"/>
      <c r="S433" s="3"/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17549.129031783392</v>
      </c>
      <c r="G434" s="13">
        <f t="shared" si="36"/>
        <v>188.0589801184467</v>
      </c>
      <c r="H434" s="13">
        <f t="shared" si="36"/>
        <v>229.40977969015941</v>
      </c>
      <c r="I434" s="13">
        <f t="shared" si="36"/>
        <v>182.275986867586</v>
      </c>
      <c r="J434" s="13">
        <f t="shared" si="36"/>
        <v>37.680213075437408</v>
      </c>
      <c r="K434" s="13">
        <f t="shared" si="36"/>
        <v>2.1109965327414955</v>
      </c>
      <c r="L434" s="13">
        <f t="shared" si="34"/>
        <v>914.53595628437108</v>
      </c>
      <c r="M434" s="3"/>
      <c r="N434" s="3"/>
      <c r="O434" s="3"/>
      <c r="P434" s="3"/>
      <c r="Q434" s="3"/>
      <c r="R434" s="3"/>
      <c r="S434" s="3"/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17492.21129943011</v>
      </c>
      <c r="G435" s="13">
        <f t="shared" si="36"/>
        <v>189.13005372132551</v>
      </c>
      <c r="H435" s="13">
        <f t="shared" si="36"/>
        <v>230.42647206989574</v>
      </c>
      <c r="I435" s="13">
        <f t="shared" si="36"/>
        <v>182.46585517684642</v>
      </c>
      <c r="J435" s="13">
        <f t="shared" si="36"/>
        <v>37.587417892172311</v>
      </c>
      <c r="K435" s="13">
        <f t="shared" si="36"/>
        <v>2.1042868911000108</v>
      </c>
      <c r="L435" s="13">
        <f t="shared" si="34"/>
        <v>916.71408575134001</v>
      </c>
      <c r="M435" s="3"/>
      <c r="N435" s="3"/>
      <c r="O435" s="3"/>
      <c r="P435" s="3"/>
      <c r="Q435" s="3"/>
      <c r="R435" s="3"/>
      <c r="S435" s="3"/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17435.07532248049</v>
      </c>
      <c r="G436" s="13">
        <f t="shared" si="36"/>
        <v>190.19765347199495</v>
      </c>
      <c r="H436" s="13">
        <f t="shared" si="36"/>
        <v>231.43502311048246</v>
      </c>
      <c r="I436" s="13">
        <f t="shared" si="36"/>
        <v>182.64462393589722</v>
      </c>
      <c r="J436" s="13">
        <f t="shared" si="36"/>
        <v>37.493243320974564</v>
      </c>
      <c r="K436" s="13">
        <f t="shared" si="36"/>
        <v>2.0975450937215694</v>
      </c>
      <c r="L436" s="13">
        <f t="shared" si="34"/>
        <v>918.86808893307079</v>
      </c>
      <c r="M436" s="3"/>
      <c r="N436" s="3"/>
      <c r="O436" s="3"/>
      <c r="P436" s="3"/>
      <c r="Q436" s="3"/>
      <c r="R436" s="3"/>
      <c r="S436" s="3"/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17377.739970637322</v>
      </c>
      <c r="G437" s="13">
        <f t="shared" si="36"/>
        <v>191.2617660503623</v>
      </c>
      <c r="H437" s="13">
        <f t="shared" si="36"/>
        <v>232.43543471653666</v>
      </c>
      <c r="I437" s="13">
        <f t="shared" si="36"/>
        <v>182.81240934181687</v>
      </c>
      <c r="J437" s="13">
        <f t="shared" si="36"/>
        <v>37.397742546377216</v>
      </c>
      <c r="K437" s="13">
        <f t="shared" si="36"/>
        <v>2.0907735466775978</v>
      </c>
      <c r="L437" s="13">
        <f t="shared" si="34"/>
        <v>920.99812620177067</v>
      </c>
      <c r="M437" s="3"/>
      <c r="N437" s="3"/>
      <c r="O437" s="3"/>
      <c r="P437" s="3"/>
      <c r="Q437" s="3"/>
      <c r="R437" s="3"/>
      <c r="S437" s="3"/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17320.22361328594</v>
      </c>
      <c r="G438" s="13">
        <f t="shared" si="36"/>
        <v>192.32237928800683</v>
      </c>
      <c r="H438" s="13">
        <f t="shared" si="36"/>
        <v>233.42771055923882</v>
      </c>
      <c r="I438" s="13">
        <f t="shared" si="36"/>
        <v>182.96932886690013</v>
      </c>
      <c r="J438" s="13">
        <f t="shared" si="36"/>
        <v>37.300967929401999</v>
      </c>
      <c r="K438" s="13">
        <f t="shared" si="36"/>
        <v>2.0839745952257251</v>
      </c>
      <c r="L438" s="13">
        <f t="shared" si="34"/>
        <v>923.10436123877355</v>
      </c>
      <c r="M438" s="3"/>
      <c r="N438" s="3"/>
      <c r="O438" s="3"/>
      <c r="P438" s="3"/>
      <c r="Q438" s="3"/>
      <c r="R438" s="3"/>
      <c r="S438" s="3"/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17262.544124097116</v>
      </c>
      <c r="G439" s="13">
        <f t="shared" ref="G439:K454" si="37">G438*(1-G$5)+G$4*$F438*$L$4/1000</f>
        <v>193.379482137644</v>
      </c>
      <c r="H439" s="13">
        <f t="shared" si="37"/>
        <v>234.4118560244948</v>
      </c>
      <c r="I439" s="13">
        <f t="shared" si="37"/>
        <v>183.11550116637608</v>
      </c>
      <c r="J439" s="13">
        <f t="shared" si="37"/>
        <v>37.202970995881223</v>
      </c>
      <c r="K439" s="13">
        <f t="shared" si="37"/>
        <v>2.077150524249066</v>
      </c>
      <c r="L439" s="13">
        <f t="shared" si="34"/>
        <v>925.18696084864519</v>
      </c>
      <c r="M439" s="3"/>
      <c r="N439" s="3"/>
      <c r="O439" s="3"/>
      <c r="P439" s="3"/>
      <c r="Q439" s="3"/>
      <c r="R439" s="3"/>
      <c r="S439" s="3"/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17204.718885939539</v>
      </c>
      <c r="G440" s="13">
        <f t="shared" si="37"/>
        <v>194.43306464287059</v>
      </c>
      <c r="H440" s="13">
        <f t="shared" si="37"/>
        <v>235.38787816167263</v>
      </c>
      <c r="I440" s="13">
        <f t="shared" si="37"/>
        <v>183.25104598805655</v>
      </c>
      <c r="J440" s="13">
        <f t="shared" si="37"/>
        <v>37.103802425987077</v>
      </c>
      <c r="K440" s="13">
        <f t="shared" si="37"/>
        <v>2.0703035587387548</v>
      </c>
      <c r="L440" s="13">
        <f t="shared" si="34"/>
        <v>927.24609477732554</v>
      </c>
      <c r="M440" s="3"/>
      <c r="N440" s="3"/>
      <c r="O440" s="3"/>
      <c r="P440" s="3"/>
      <c r="Q440" s="3"/>
      <c r="R440" s="3"/>
      <c r="S440" s="3"/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17146.764796082516</v>
      </c>
      <c r="G441" s="13">
        <f t="shared" si="37"/>
        <v>195.48311790820964</v>
      </c>
      <c r="H441" s="13">
        <f t="shared" si="37"/>
        <v>236.35578563294155</v>
      </c>
      <c r="I441" s="13">
        <f t="shared" si="37"/>
        <v>183.37608408393527</v>
      </c>
      <c r="J441" s="13">
        <f t="shared" si="37"/>
        <v>37.003512044935633</v>
      </c>
      <c r="K441" s="13">
        <f t="shared" si="37"/>
        <v>2.0634358643172552</v>
      </c>
      <c r="L441" s="13">
        <f t="shared" si="34"/>
        <v>929.28193553433937</v>
      </c>
      <c r="M441" s="3"/>
      <c r="N441" s="3"/>
      <c r="O441" s="3"/>
      <c r="P441" s="3"/>
      <c r="Q441" s="3"/>
      <c r="R441" s="3"/>
      <c r="S441" s="3"/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17088.698271669375</v>
      </c>
      <c r="G442" s="13">
        <f t="shared" si="37"/>
        <v>196.52963406947288</v>
      </c>
      <c r="H442" s="13">
        <f t="shared" si="37"/>
        <v>237.31558866323897</v>
      </c>
      <c r="I442" s="13">
        <f t="shared" si="37"/>
        <v>183.49073712375525</v>
      </c>
      <c r="J442" s="13">
        <f t="shared" si="37"/>
        <v>36.9021488148326</v>
      </c>
      <c r="K442" s="13">
        <f t="shared" si="37"/>
        <v>2.056549547800016</v>
      </c>
      <c r="L442" s="13">
        <f t="shared" si="34"/>
        <v>931.29465821909969</v>
      </c>
      <c r="M442" s="3"/>
      <c r="N442" s="3"/>
      <c r="O442" s="3"/>
      <c r="P442" s="3"/>
      <c r="Q442" s="3"/>
      <c r="R442" s="3"/>
      <c r="S442" s="3"/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17030.535255443014</v>
      </c>
      <c r="G443" s="13">
        <f t="shared" si="37"/>
        <v>197.57260626445739</v>
      </c>
      <c r="H443" s="13">
        <f t="shared" si="37"/>
        <v>238.267298990889</v>
      </c>
      <c r="I443" s="13">
        <f t="shared" si="37"/>
        <v>183.59512761055856</v>
      </c>
      <c r="J443" s="13">
        <f t="shared" si="37"/>
        <v>36.799760827627267</v>
      </c>
      <c r="K443" s="13">
        <f t="shared" si="37"/>
        <v>2.0496466577931045</v>
      </c>
      <c r="L443" s="13">
        <f t="shared" si="34"/>
        <v>933.28444035132543</v>
      </c>
      <c r="M443" s="3"/>
      <c r="N443" s="3"/>
      <c r="O443" s="3"/>
      <c r="P443" s="3"/>
      <c r="Q443" s="3"/>
      <c r="R443" s="3"/>
      <c r="S443" s="3"/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16972.291221705378</v>
      </c>
      <c r="G444" s="13">
        <f t="shared" si="37"/>
        <v>198.61202860399146</v>
      </c>
      <c r="H444" s="13">
        <f t="shared" si="37"/>
        <v>239.2109298188945</v>
      </c>
      <c r="I444" s="13">
        <f t="shared" si="37"/>
        <v>183.68937879822985</v>
      </c>
      <c r="J444" s="13">
        <f t="shared" si="37"/>
        <v>36.696395299141017</v>
      </c>
      <c r="K444" s="13">
        <f t="shared" si="37"/>
        <v>2.0427291853244927</v>
      </c>
      <c r="L444" s="13">
        <f t="shared" si="34"/>
        <v>935.25146170558128</v>
      </c>
      <c r="M444" s="3"/>
      <c r="N444" s="3"/>
      <c r="O444" s="3"/>
      <c r="P444" s="3"/>
      <c r="Q444" s="3"/>
      <c r="R444" s="3"/>
      <c r="S444" s="3"/>
    </row>
    <row r="445" spans="1:19">
      <c r="E445" s="4">
        <f t="shared" si="33"/>
        <v>2189</v>
      </c>
      <c r="F445" s="5">
        <f>F444*SUM(economy!Z235:AB235)/SUM(economy!Z234:AB234)</f>
        <v>16913.981182492957</v>
      </c>
      <c r="G445" s="13">
        <f t="shared" si="37"/>
        <v>199.64789614334438</v>
      </c>
      <c r="H445" s="13">
        <f t="shared" si="37"/>
        <v>240.14649576692244</v>
      </c>
      <c r="I445" s="13">
        <f t="shared" si="37"/>
        <v>183.77361461104195</v>
      </c>
      <c r="J445" s="13">
        <f t="shared" si="37"/>
        <v>36.592098564136407</v>
      </c>
      <c r="K445" s="13">
        <f t="shared" si="37"/>
        <v>2.0357990645067381</v>
      </c>
      <c r="L445" s="13">
        <f t="shared" si="34"/>
        <v>937.19590414995196</v>
      </c>
      <c r="M445" s="3"/>
      <c r="N445" s="3"/>
      <c r="O445" s="3"/>
      <c r="P445" s="3"/>
      <c r="Q445" s="3"/>
      <c r="R445" s="3"/>
      <c r="S445" s="3"/>
    </row>
    <row r="446" spans="1:19">
      <c r="E446" s="4">
        <f t="shared" si="33"/>
        <v>2190</v>
      </c>
      <c r="F446" s="5">
        <f>F445*SUM(economy!Z236:AB236)/SUM(economy!Z235:AB235)</f>
        <v>16855.619693951223</v>
      </c>
      <c r="G446" s="13">
        <f t="shared" si="37"/>
        <v>200.68020485401297</v>
      </c>
      <c r="H446" s="13">
        <f t="shared" si="37"/>
        <v>241.07401282400164</v>
      </c>
      <c r="I446" s="13">
        <f t="shared" si="37"/>
        <v>183.84795956520924</v>
      </c>
      <c r="J446" s="13">
        <f t="shared" si="37"/>
        <v>36.486916072392802</v>
      </c>
      <c r="K446" s="13">
        <f t="shared" si="37"/>
        <v>2.0288581732288526</v>
      </c>
      <c r="L446" s="13">
        <f t="shared" si="34"/>
        <v>939.11795148884551</v>
      </c>
      <c r="M446" s="3"/>
      <c r="N446" s="3"/>
      <c r="O446" s="3"/>
      <c r="P446" s="3"/>
      <c r="Q446" s="3"/>
      <c r="R446" s="3"/>
      <c r="S446" s="3"/>
    </row>
    <row r="447" spans="1:19">
      <c r="E447" s="4">
        <f t="shared" si="33"/>
        <v>2191</v>
      </c>
      <c r="F447" s="5">
        <f>F446*SUM(economy!Z237:AB237)/SUM(economy!Z236:AB236)</f>
        <v>16797.22086289135</v>
      </c>
      <c r="G447" s="13">
        <f t="shared" si="37"/>
        <v>201.7089515958973</v>
      </c>
      <c r="H447" s="13">
        <f t="shared" si="37"/>
        <v>241.99349830194882</v>
      </c>
      <c r="I447" s="13">
        <f t="shared" si="37"/>
        <v>183.91253869245148</v>
      </c>
      <c r="J447" s="13">
        <f t="shared" si="37"/>
        <v>36.380892385754329</v>
      </c>
      <c r="K447" s="13">
        <f t="shared" si="37"/>
        <v>2.0219083338752082</v>
      </c>
      <c r="L447" s="13">
        <f t="shared" si="34"/>
        <v>941.01778930992714</v>
      </c>
      <c r="M447" s="3"/>
      <c r="N447" s="3"/>
      <c r="O447" s="3"/>
      <c r="P447" s="3"/>
      <c r="Q447" s="3"/>
      <c r="R447" s="3"/>
      <c r="S447" s="3"/>
    </row>
    <row r="448" spans="1:19">
      <c r="E448" s="4">
        <f t="shared" si="33"/>
        <v>2192</v>
      </c>
      <c r="F448" s="5">
        <f>F447*SUM(economy!Z238:AB238)/SUM(economy!Z237:AB237)</f>
        <v>16738.798353512819</v>
      </c>
      <c r="G448" s="13">
        <f t="shared" si="37"/>
        <v>202.73413408987659</v>
      </c>
      <c r="H448" s="13">
        <f t="shared" si="37"/>
        <v>242.90497078953857</v>
      </c>
      <c r="I448" s="13">
        <f t="shared" si="37"/>
        <v>183.96747746556886</v>
      </c>
      <c r="J448" s="13">
        <f t="shared" si="37"/>
        <v>36.274071176116081</v>
      </c>
      <c r="K448" s="13">
        <f t="shared" si="37"/>
        <v>2.0149513140694046</v>
      </c>
      <c r="L448" s="13">
        <f t="shared" si="34"/>
        <v>942.89560483516959</v>
      </c>
      <c r="M448" s="3"/>
      <c r="N448" s="3"/>
      <c r="O448" s="3"/>
      <c r="P448" s="3"/>
      <c r="Q448" s="3"/>
      <c r="R448" s="3"/>
      <c r="S448" s="3"/>
    </row>
    <row r="449" spans="5:19">
      <c r="E449" s="4">
        <f t="shared" si="33"/>
        <v>2193</v>
      </c>
      <c r="F449" s="5">
        <f>F448*SUM(economy!Z239:AB239)/SUM(economy!Z238:AB238)</f>
        <v>16680.365394276436</v>
      </c>
      <c r="G449" s="13">
        <f t="shared" si="37"/>
        <v>203.75575089079521</v>
      </c>
      <c r="H449" s="13">
        <f t="shared" si="37"/>
        <v>243.80845010743064</v>
      </c>
      <c r="I449" s="13">
        <f t="shared" si="37"/>
        <v>184.01290172602586</v>
      </c>
      <c r="J449" s="13">
        <f t="shared" si="37"/>
        <v>36.166495224314346</v>
      </c>
      <c r="K449" s="13">
        <f t="shared" si="37"/>
        <v>2.0079888274410633</v>
      </c>
      <c r="L449" s="13">
        <f t="shared" si="34"/>
        <v>944.75158677600712</v>
      </c>
      <c r="M449" s="3"/>
      <c r="N449" s="3"/>
      <c r="O449" s="3"/>
      <c r="P449" s="3"/>
      <c r="Q449" s="3"/>
      <c r="R449" s="3"/>
      <c r="S449" s="3"/>
    </row>
    <row r="450" spans="5:19">
      <c r="E450" s="4">
        <f t="shared" si="33"/>
        <v>2194</v>
      </c>
      <c r="F450" s="5">
        <f>F449*SUM(economy!Z240:AB240)/SUM(economy!Z239:AB239)</f>
        <v>16621.934784912712</v>
      </c>
      <c r="G450" s="13">
        <f t="shared" si="37"/>
        <v>204.77380136086842</v>
      </c>
      <c r="H450" s="13">
        <f t="shared" si="37"/>
        <v>244.70395726386656</v>
      </c>
      <c r="I450" s="13">
        <f t="shared" si="37"/>
        <v>184.04893761353969</v>
      </c>
      <c r="J450" s="13">
        <f t="shared" si="37"/>
        <v>36.058206419886986</v>
      </c>
      <c r="K450" s="13">
        <f t="shared" si="37"/>
        <v>2.0010225344135866</v>
      </c>
      <c r="L450" s="13">
        <f t="shared" si="34"/>
        <v>946.58592519257525</v>
      </c>
      <c r="M450" s="3"/>
      <c r="N450" s="3"/>
      <c r="O450" s="3"/>
      <c r="P450" s="3"/>
      <c r="Q450" s="3"/>
      <c r="R450" s="3"/>
      <c r="S450" s="3"/>
    </row>
    <row r="451" spans="5:19">
      <c r="E451" s="4">
        <f t="shared" si="33"/>
        <v>2195</v>
      </c>
      <c r="F451" s="5">
        <f>F450*SUM(economy!Z241:AB241)/SUM(economy!Z240:AB240)</f>
        <v>16563.518903550605</v>
      </c>
      <c r="G451" s="13">
        <f t="shared" si="37"/>
        <v>205.78828564351568</v>
      </c>
      <c r="H451" s="13">
        <f t="shared" si="37"/>
        <v>245.59151441114619</v>
      </c>
      <c r="I451" s="13">
        <f t="shared" si="37"/>
        <v>184.07571149766682</v>
      </c>
      <c r="J451" s="13">
        <f t="shared" si="37"/>
        <v>35.949245761670063</v>
      </c>
      <c r="K451" s="13">
        <f t="shared" si="37"/>
        <v>1.9940540430109912</v>
      </c>
      <c r="L451" s="13">
        <f t="shared" si="34"/>
        <v>948.39881135700989</v>
      </c>
      <c r="M451" s="3"/>
      <c r="N451" s="3"/>
      <c r="O451" s="3"/>
      <c r="P451" s="3"/>
      <c r="Q451" s="3"/>
      <c r="R451" s="3"/>
      <c r="S451" s="3"/>
    </row>
    <row r="452" spans="5:19">
      <c r="E452" s="4">
        <f t="shared" si="33"/>
        <v>2196</v>
      </c>
      <c r="F452" s="5">
        <f>F451*SUM(economy!Z242:AB242)/SUM(economy!Z241:AB241)</f>
        <v>16505.129713953098</v>
      </c>
      <c r="G452" s="13">
        <f t="shared" si="37"/>
        <v>206.79920463762909</v>
      </c>
      <c r="H452" s="13">
        <f t="shared" si="37"/>
        <v>246.47114480289335</v>
      </c>
      <c r="I452" s="13">
        <f t="shared" si="37"/>
        <v>184.09334991137865</v>
      </c>
      <c r="J452" s="13">
        <f t="shared" si="37"/>
        <v>35.839653359197037</v>
      </c>
      <c r="K452" s="13">
        <f t="shared" si="37"/>
        <v>1.9870849096819598</v>
      </c>
      <c r="L452" s="13">
        <f t="shared" si="34"/>
        <v>950.19043762078002</v>
      </c>
      <c r="M452" s="3"/>
      <c r="N452" s="3"/>
      <c r="O452" s="3"/>
      <c r="P452" s="3"/>
      <c r="Q452" s="3"/>
      <c r="R452" s="3"/>
      <c r="S452" s="3"/>
    </row>
    <row r="453" spans="5:19">
      <c r="E453" s="4">
        <f t="shared" si="33"/>
        <v>2197</v>
      </c>
      <c r="F453" s="5">
        <f>F452*SUM(economy!Z243:AB243)/SUM(economy!Z242:AB242)</f>
        <v>16446.77877284561</v>
      </c>
      <c r="G453" s="13">
        <f t="shared" si="37"/>
        <v>207.80655997228351</v>
      </c>
      <c r="H453" s="13">
        <f t="shared" si="37"/>
        <v>247.3428727521185</v>
      </c>
      <c r="I453" s="13">
        <f t="shared" si="37"/>
        <v>184.10197948661599</v>
      </c>
      <c r="J453" s="13">
        <f t="shared" si="37"/>
        <v>35.729468434867378</v>
      </c>
      <c r="K453" s="13">
        <f t="shared" si="37"/>
        <v>1.980116640139352</v>
      </c>
      <c r="L453" s="13">
        <f t="shared" si="34"/>
        <v>951.96099728602474</v>
      </c>
      <c r="M453" s="3"/>
      <c r="N453" s="3"/>
      <c r="O453" s="3"/>
      <c r="P453" s="3"/>
      <c r="Q453" s="3"/>
      <c r="R453" s="3"/>
      <c r="S453" s="3"/>
    </row>
    <row r="454" spans="5:19">
      <c r="E454" s="4">
        <f t="shared" si="33"/>
        <v>2198</v>
      </c>
      <c r="F454" s="5">
        <f>F453*SUM(economy!Z244:AB244)/SUM(economy!Z243:AB243)</f>
        <v>16388.477237324474</v>
      </c>
      <c r="G454" s="13">
        <f t="shared" si="37"/>
        <v>208.8103539818938</v>
      </c>
      <c r="H454" s="13">
        <f t="shared" si="37"/>
        <v>248.20672359008478</v>
      </c>
      <c r="I454" s="13">
        <f t="shared" si="37"/>
        <v>184.10172689180942</v>
      </c>
      <c r="J454" s="13">
        <f t="shared" si="37"/>
        <v>35.618729326851337</v>
      </c>
      <c r="K454" s="13">
        <f t="shared" si="37"/>
        <v>1.9731506902134499</v>
      </c>
      <c r="L454" s="13">
        <f t="shared" si="34"/>
        <v>953.71068448085282</v>
      </c>
      <c r="M454" s="3"/>
      <c r="N454" s="3"/>
      <c r="O454" s="3"/>
      <c r="P454" s="3"/>
      <c r="Q454" s="3"/>
      <c r="R454" s="3"/>
      <c r="S454" s="3"/>
    </row>
    <row r="455" spans="5:19">
      <c r="E455" s="4">
        <f t="shared" si="33"/>
        <v>2199</v>
      </c>
      <c r="F455" s="5">
        <f>F454*SUM(economy!Z245:AB245)/SUM(economy!Z244:AB244)</f>
        <v>16330.235872332878</v>
      </c>
      <c r="G455" s="13">
        <f t="shared" ref="G455:K470" si="38">G454*(1-G$5)+G$4*$F454*$L$4/1000</f>
        <v>209.81058968182441</v>
      </c>
      <c r="H455" s="13">
        <f t="shared" si="38"/>
        <v>249.06272362598304</v>
      </c>
      <c r="I455" s="13">
        <f t="shared" si="38"/>
        <v>184.09271877135129</v>
      </c>
      <c r="J455" s="13">
        <f t="shared" si="38"/>
        <v>35.507473492698388</v>
      </c>
      <c r="K455" s="13">
        <f t="shared" si="38"/>
        <v>1.9661884667172955</v>
      </c>
      <c r="L455" s="13">
        <f t="shared" si="34"/>
        <v>955.43969403857443</v>
      </c>
      <c r="M455" s="3"/>
      <c r="N455" s="3"/>
      <c r="O455" s="3"/>
      <c r="P455" s="3"/>
      <c r="Q455" s="3"/>
      <c r="R455" s="3"/>
      <c r="S455" s="3"/>
    </row>
    <row r="456" spans="5:19">
      <c r="E456" s="4">
        <f t="shared" si="33"/>
        <v>2200</v>
      </c>
      <c r="F456" s="5">
        <f>F455*SUM(economy!Z246:AB246)/SUM(economy!Z245:AB245)</f>
        <v>16272.065058192384</v>
      </c>
      <c r="G456" s="13">
        <f t="shared" si="38"/>
        <v>210.80727074445505</v>
      </c>
      <c r="H456" s="13">
        <f t="shared" si="38"/>
        <v>249.91090010741942</v>
      </c>
      <c r="I456" s="13">
        <f t="shared" si="38"/>
        <v>184.07508168700335</v>
      </c>
      <c r="J456" s="13">
        <f t="shared" si="38"/>
        <v>35.395737513616943</v>
      </c>
      <c r="K456" s="13">
        <f t="shared" si="38"/>
        <v>1.9592313283225242</v>
      </c>
      <c r="L456" s="13">
        <f t="shared" si="34"/>
        <v>957.14822138081729</v>
      </c>
      <c r="M456" s="3"/>
      <c r="N456" s="3"/>
      <c r="O456" s="3"/>
      <c r="P456" s="3"/>
      <c r="Q456" s="3"/>
      <c r="R456" s="3"/>
      <c r="S456" s="3"/>
    </row>
    <row r="457" spans="5:19">
      <c r="E457" s="4">
        <f t="shared" si="33"/>
        <v>2201</v>
      </c>
      <c r="F457" s="5">
        <f>F456*SUM(economy!Z247:AB247)/SUM(economy!Z246:AB246)</f>
        <v>16213.974798178269</v>
      </c>
      <c r="G457" s="13">
        <f t="shared" si="38"/>
        <v>211.80040147570622</v>
      </c>
      <c r="H457" s="13">
        <f t="shared" si="38"/>
        <v>250.75128118171929</v>
      </c>
      <c r="I457" s="13">
        <f t="shared" si="38"/>
        <v>184.04894206122242</v>
      </c>
      <c r="J457" s="13">
        <f t="shared" si="38"/>
        <v>35.283557099393597</v>
      </c>
      <c r="K457" s="13">
        <f t="shared" si="38"/>
        <v>1.9522805864441799</v>
      </c>
      <c r="L457" s="13">
        <f t="shared" si="34"/>
        <v>958.83646240448581</v>
      </c>
      <c r="M457" s="3"/>
      <c r="N457" s="3"/>
      <c r="O457" s="3"/>
      <c r="P457" s="3"/>
      <c r="Q457" s="3"/>
      <c r="R457" s="3"/>
      <c r="S457" s="3"/>
    </row>
    <row r="458" spans="5:19">
      <c r="E458" s="4">
        <f t="shared" ref="E458:E521" si="39">1+E457</f>
        <v>2202</v>
      </c>
      <c r="F458" s="5">
        <f>F457*SUM(economy!Z248:AB248)/SUM(economy!Z247:AB247)</f>
        <v>16155.974726128115</v>
      </c>
      <c r="G458" s="13">
        <f t="shared" si="38"/>
        <v>212.78998679202695</v>
      </c>
      <c r="H458" s="13">
        <f t="shared" si="38"/>
        <v>251.58389585804846</v>
      </c>
      <c r="I458" s="13">
        <f t="shared" si="38"/>
        <v>184.01442612238472</v>
      </c>
      <c r="J458" s="13">
        <f t="shared" si="38"/>
        <v>35.170967093920424</v>
      </c>
      <c r="K458" s="13">
        <f t="shared" si="38"/>
        <v>1.9453375061330318</v>
      </c>
      <c r="L458" s="13">
        <f t="shared" ref="L458:L521" si="40">SUM(G458:K458,L$5)</f>
        <v>960.50461337251363</v>
      </c>
      <c r="M458" s="3"/>
      <c r="N458" s="3"/>
      <c r="O458" s="3"/>
      <c r="P458" s="3"/>
      <c r="Q458" s="3"/>
      <c r="R458" s="3"/>
      <c r="S458" s="3"/>
    </row>
    <row r="459" spans="5:19">
      <c r="E459" s="4">
        <f t="shared" si="39"/>
        <v>2203</v>
      </c>
      <c r="F459" s="5">
        <f>F458*SUM(economy!Z249:AB249)/SUM(economy!Z248:AB248)</f>
        <v>16098.074114072831</v>
      </c>
      <c r="G459" s="13">
        <f t="shared" si="38"/>
        <v>213.77603219784697</v>
      </c>
      <c r="H459" s="13">
        <f t="shared" si="38"/>
        <v>252.40877397035337</v>
      </c>
      <c r="I459" s="13">
        <f t="shared" si="38"/>
        <v>183.97165985188852</v>
      </c>
      <c r="J459" s="13">
        <f t="shared" si="38"/>
        <v>35.05800148129962</v>
      </c>
      <c r="K459" s="13">
        <f t="shared" si="38"/>
        <v>1.9384033069740014</v>
      </c>
      <c r="L459" s="13">
        <f t="shared" si="40"/>
        <v>962.15287080836242</v>
      </c>
      <c r="M459" s="3"/>
      <c r="N459" s="3"/>
      <c r="O459" s="3"/>
      <c r="P459" s="3"/>
      <c r="Q459" s="3"/>
      <c r="R459" s="3"/>
      <c r="S459" s="3"/>
    </row>
    <row r="460" spans="5:19">
      <c r="E460" s="4">
        <f t="shared" si="39"/>
        <v>2204</v>
      </c>
      <c r="F460" s="5">
        <f>F459*SUM(economy!Z250:AB250)/SUM(economy!Z249:AB249)</f>
        <v>16040.281879880289</v>
      </c>
      <c r="G460" s="13">
        <f t="shared" si="38"/>
        <v>214.7585437634946</v>
      </c>
      <c r="H460" s="13">
        <f t="shared" si="38"/>
        <v>253.22594614111964</v>
      </c>
      <c r="I460" s="13">
        <f t="shared" si="38"/>
        <v>183.92076893311338</v>
      </c>
      <c r="J460" s="13">
        <f t="shared" si="38"/>
        <v>34.944693392494983</v>
      </c>
      <c r="K460" s="13">
        <f t="shared" si="38"/>
        <v>1.9314791639893512</v>
      </c>
      <c r="L460" s="13">
        <f t="shared" si="40"/>
        <v>963.78143139421195</v>
      </c>
      <c r="M460" s="3"/>
      <c r="N460" s="3"/>
      <c r="O460" s="3"/>
      <c r="P460" s="3"/>
      <c r="Q460" s="3"/>
      <c r="R460" s="3"/>
      <c r="S460" s="3"/>
    </row>
    <row r="461" spans="5:19">
      <c r="E461" s="4">
        <f t="shared" si="39"/>
        <v>2205</v>
      </c>
      <c r="F461" s="5">
        <f>F460*SUM(economy!Z251:AB251)/SUM(economy!Z250:AB250)</f>
        <v>15982.606594901894</v>
      </c>
      <c r="G461" s="13">
        <f t="shared" si="38"/>
        <v>215.73752810358118</v>
      </c>
      <c r="H461" s="13">
        <f t="shared" si="38"/>
        <v>254.03544374594796</v>
      </c>
      <c r="I461" s="13">
        <f t="shared" si="38"/>
        <v>183.86187870221269</v>
      </c>
      <c r="J461" s="13">
        <f t="shared" si="38"/>
        <v>34.831075112500635</v>
      </c>
      <c r="K461" s="13">
        <f t="shared" si="38"/>
        <v>1.9245662085453517</v>
      </c>
      <c r="L461" s="13">
        <f t="shared" si="40"/>
        <v>965.39049187278783</v>
      </c>
      <c r="M461" s="3"/>
      <c r="N461" s="3"/>
      <c r="O461" s="3"/>
      <c r="P461" s="3"/>
      <c r="Q461" s="3"/>
      <c r="R461" s="3"/>
      <c r="S461" s="3"/>
    </row>
    <row r="462" spans="5:19">
      <c r="E462" s="4">
        <f t="shared" si="39"/>
        <v>2206</v>
      </c>
      <c r="F462" s="5">
        <f>F461*SUM(economy!Z252:AB252)/SUM(economy!Z251:AB251)</f>
        <v>15925.056491613203</v>
      </c>
      <c r="G462" s="13">
        <f t="shared" si="38"/>
        <v>216.71299235585218</v>
      </c>
      <c r="H462" s="13">
        <f t="shared" si="38"/>
        <v>254.8372988789456</v>
      </c>
      <c r="I462" s="13">
        <f t="shared" si="38"/>
        <v>183.79511410071555</v>
      </c>
      <c r="J462" s="13">
        <f t="shared" si="38"/>
        <v>34.717178087997631</v>
      </c>
      <c r="K462" s="13">
        <f t="shared" si="38"/>
        <v>1.9176655292611979</v>
      </c>
      <c r="L462" s="13">
        <f t="shared" si="40"/>
        <v>966.98024895277206</v>
      </c>
      <c r="M462" s="3"/>
      <c r="N462" s="3"/>
      <c r="O462" s="3"/>
      <c r="P462" s="3"/>
      <c r="Q462" s="3"/>
      <c r="R462" s="3"/>
      <c r="S462" s="3"/>
    </row>
    <row r="463" spans="5:19">
      <c r="E463" s="4">
        <f t="shared" si="39"/>
        <v>2207</v>
      </c>
      <c r="F463" s="5">
        <f>F462*SUM(economy!Z253:AB253)/SUM(economy!Z252:AB252)</f>
        <v>15867.639471240011</v>
      </c>
      <c r="G463" s="13">
        <f t="shared" si="38"/>
        <v>217.68494416050464</v>
      </c>
      <c r="H463" s="13">
        <f t="shared" si="38"/>
        <v>255.63154431893031</v>
      </c>
      <c r="I463" s="13">
        <f t="shared" si="38"/>
        <v>183.72059962991273</v>
      </c>
      <c r="J463" s="13">
        <f t="shared" si="38"/>
        <v>34.603032935469997</v>
      </c>
      <c r="K463" s="13">
        <f t="shared" si="38"/>
        <v>1.9107781729190085</v>
      </c>
      <c r="L463" s="13">
        <f t="shared" si="40"/>
        <v>968.55089921773663</v>
      </c>
      <c r="M463" s="3"/>
      <c r="N463" s="3"/>
      <c r="O463" s="3"/>
      <c r="P463" s="3"/>
      <c r="Q463" s="3"/>
      <c r="R463" s="3"/>
      <c r="S463" s="3"/>
    </row>
    <row r="464" spans="5:19">
      <c r="E464" s="4">
        <f t="shared" si="39"/>
        <v>2208</v>
      </c>
      <c r="F464" s="5">
        <f>F463*SUM(economy!Z254:AB254)/SUM(economy!Z253:AB253)</f>
        <v>15810.363111361499</v>
      </c>
      <c r="G464" s="13">
        <f t="shared" si="38"/>
        <v>218.65339163996998</v>
      </c>
      <c r="H464" s="13">
        <f t="shared" si="38"/>
        <v>256.41821349644351</v>
      </c>
      <c r="I464" s="13">
        <f t="shared" si="38"/>
        <v>183.63845930700063</v>
      </c>
      <c r="J464" s="13">
        <f t="shared" si="38"/>
        <v>34.488669449752216</v>
      </c>
      <c r="K464" s="13">
        <f t="shared" si="38"/>
        <v>1.9039051453737996</v>
      </c>
      <c r="L464" s="13">
        <f t="shared" si="40"/>
        <v>970.10263903854013</v>
      </c>
      <c r="M464" s="3"/>
      <c r="N464" s="3"/>
      <c r="O464" s="3"/>
      <c r="P464" s="3"/>
      <c r="Q464" s="3"/>
      <c r="R464" s="3"/>
      <c r="S464" s="3"/>
    </row>
    <row r="465" spans="5:19">
      <c r="E465" s="4">
        <f t="shared" si="39"/>
        <v>2209</v>
      </c>
      <c r="F465" s="5">
        <f>F464*SUM(economy!Z255:AB255)/SUM(economy!Z254:AB254)</f>
        <v>15753.234673483066</v>
      </c>
      <c r="G465" s="13">
        <f t="shared" si="38"/>
        <v>219.61834337916105</v>
      </c>
      <c r="H465" s="13">
        <f t="shared" si="38"/>
        <v>257.19734046156799</v>
      </c>
      <c r="I465" s="13">
        <f t="shared" si="38"/>
        <v>183.54881662295617</v>
      </c>
      <c r="J465" s="13">
        <f t="shared" si="38"/>
        <v>34.374116612980757</v>
      </c>
      <c r="K465" s="13">
        <f t="shared" si="38"/>
        <v>1.8970474124623693</v>
      </c>
      <c r="L465" s="13">
        <f t="shared" si="40"/>
        <v>971.63566448912832</v>
      </c>
      <c r="M465" s="3"/>
      <c r="N465" s="3"/>
      <c r="O465" s="3"/>
      <c r="P465" s="3"/>
      <c r="Q465" s="3"/>
      <c r="R465" s="3"/>
      <c r="S465" s="3"/>
    </row>
    <row r="466" spans="5:19">
      <c r="E466" s="4">
        <f t="shared" si="39"/>
        <v>2210</v>
      </c>
      <c r="F466" s="5">
        <f>F465*SUM(economy!Z256:AB256)/SUM(economy!Z255:AB255)</f>
        <v>15696.26111057149</v>
      </c>
      <c r="G466" s="13">
        <f t="shared" si="38"/>
        <v>220.57980840618114</v>
      </c>
      <c r="H466" s="13">
        <f t="shared" si="38"/>
        <v>257.9689598525452</v>
      </c>
      <c r="I466" s="13">
        <f t="shared" si="38"/>
        <v>183.45179450211458</v>
      </c>
      <c r="J466" s="13">
        <f t="shared" si="38"/>
        <v>34.259402603923121</v>
      </c>
      <c r="K466" s="13">
        <f t="shared" si="38"/>
        <v>1.8902059009100938</v>
      </c>
      <c r="L466" s="13">
        <f t="shared" si="40"/>
        <v>973.1501712656742</v>
      </c>
      <c r="M466" s="3"/>
      <c r="N466" s="3"/>
      <c r="O466" s="3"/>
      <c r="P466" s="3"/>
      <c r="Q466" s="3"/>
      <c r="R466" s="3"/>
      <c r="S466" s="3"/>
    </row>
    <row r="467" spans="5:19">
      <c r="E467" s="4">
        <f t="shared" si="39"/>
        <v>2211</v>
      </c>
      <c r="F467" s="5">
        <f>F466*SUM(economy!Z257:AB257)/SUM(economy!Z256:AB256)</f>
        <v>15639.449074545257</v>
      </c>
      <c r="G467" s="13">
        <f t="shared" si="38"/>
        <v>221.53779617349301</v>
      </c>
      <c r="H467" s="13">
        <f t="shared" si="38"/>
        <v>258.73310686518647</v>
      </c>
      <c r="I467" s="13">
        <f t="shared" si="38"/>
        <v>183.34751526342225</v>
      </c>
      <c r="J467" s="13">
        <f t="shared" si="38"/>
        <v>34.144554807658331</v>
      </c>
      <c r="K467" s="13">
        <f t="shared" si="38"/>
        <v>1.8833814992346927</v>
      </c>
      <c r="L467" s="13">
        <f t="shared" si="40"/>
        <v>974.64635460899478</v>
      </c>
      <c r="M467" s="3"/>
      <c r="N467" s="3"/>
      <c r="O467" s="3"/>
      <c r="P467" s="3"/>
      <c r="Q467" s="3"/>
      <c r="R467" s="3"/>
      <c r="S467" s="3"/>
    </row>
    <row r="468" spans="5:19">
      <c r="E468" s="4">
        <f t="shared" si="39"/>
        <v>2212</v>
      </c>
      <c r="F468" s="5">
        <f>F467*SUM(economy!Z258:AB258)/SUM(economy!Z257:AB257)</f>
        <v>15582.804923714151</v>
      </c>
      <c r="G468" s="13">
        <f t="shared" si="38"/>
        <v>222.49231653954507</v>
      </c>
      <c r="H468" s="13">
        <f t="shared" si="38"/>
        <v>259.48981722307178</v>
      </c>
      <c r="I468" s="13">
        <f t="shared" si="38"/>
        <v>183.23610058333452</v>
      </c>
      <c r="J468" s="13">
        <f t="shared" si="38"/>
        <v>34.029599825583546</v>
      </c>
      <c r="K468" s="13">
        <f t="shared" si="38"/>
        <v>1.8765750586460466</v>
      </c>
      <c r="L468" s="13">
        <f t="shared" si="40"/>
        <v>976.12440923018096</v>
      </c>
      <c r="M468" s="3"/>
      <c r="N468" s="3"/>
      <c r="O468" s="3"/>
      <c r="P468" s="3"/>
      <c r="Q468" s="3"/>
      <c r="R468" s="3"/>
      <c r="S468" s="3"/>
    </row>
    <row r="469" spans="5:19">
      <c r="E469" s="4">
        <f t="shared" si="39"/>
        <v>2213</v>
      </c>
      <c r="F469" s="5">
        <f>F468*SUM(economy!Z259:AB259)/SUM(economy!Z258:AB258)</f>
        <v>15526.33473016164</v>
      </c>
      <c r="G469" s="13">
        <f t="shared" si="38"/>
        <v>223.44337975085156</v>
      </c>
      <c r="H469" s="13">
        <f t="shared" si="38"/>
        <v>260.23912714852878</v>
      </c>
      <c r="I469" s="13">
        <f t="shared" si="38"/>
        <v>183.11767146032946</v>
      </c>
      <c r="J469" s="13">
        <f t="shared" si="38"/>
        <v>33.914563485722219</v>
      </c>
      <c r="K469" s="13">
        <f t="shared" si="38"/>
        <v>1.8697873939412428</v>
      </c>
      <c r="L469" s="13">
        <f t="shared" si="40"/>
        <v>977.58452923937318</v>
      </c>
      <c r="M469" s="3"/>
      <c r="N469" s="3"/>
      <c r="O469" s="3"/>
      <c r="P469" s="3"/>
      <c r="Q469" s="3"/>
      <c r="R469" s="3"/>
      <c r="S469" s="3"/>
    </row>
    <row r="470" spans="5:19">
      <c r="E470" s="4">
        <f t="shared" si="39"/>
        <v>2214</v>
      </c>
      <c r="F470" s="5">
        <f>F469*SUM(economy!Z260:AB260)/SUM(economy!Z259:AB259)</f>
        <v>15470.044287064486</v>
      </c>
      <c r="G470" s="13">
        <f t="shared" si="38"/>
        <v>224.39099642452339</v>
      </c>
      <c r="H470" s="13">
        <f t="shared" si="38"/>
        <v>260.98107333438509</v>
      </c>
      <c r="I470" s="13">
        <f t="shared" si="38"/>
        <v>182.99234818100692</v>
      </c>
      <c r="J470" s="13">
        <f t="shared" si="38"/>
        <v>33.799470853309877</v>
      </c>
      <c r="K470" s="13">
        <f t="shared" si="38"/>
        <v>1.8630192843940379</v>
      </c>
      <c r="L470" s="13">
        <f t="shared" si="40"/>
        <v>979.02690807761928</v>
      </c>
      <c r="M470" s="3"/>
      <c r="N470" s="3"/>
      <c r="O470" s="3"/>
      <c r="P470" s="3"/>
      <c r="Q470" s="3"/>
      <c r="R470" s="3"/>
      <c r="S470" s="3"/>
    </row>
    <row r="471" spans="5:19">
      <c r="E471" s="4">
        <f t="shared" si="39"/>
        <v>2215</v>
      </c>
      <c r="F471" s="5">
        <f>F470*SUM(economy!Z261:AB261)/SUM(economy!Z260:AB260)</f>
        <v>15413.93911594436</v>
      </c>
      <c r="G471" s="13">
        <f t="shared" ref="G471:K486" si="41">G470*(1-G$5)+G$4*$F470*$L$4/1000</f>
        <v>225.33517753124565</v>
      </c>
      <c r="H471" s="13">
        <f t="shared" si="41"/>
        <v>261.71569291648552</v>
      </c>
      <c r="I471" s="13">
        <f t="shared" si="41"/>
        <v>182.8602502877423</v>
      </c>
      <c r="J471" s="13">
        <f t="shared" si="41"/>
        <v>33.684346241634273</v>
      </c>
      <c r="K471" s="13">
        <f t="shared" si="41"/>
        <v>1.856271474637986</v>
      </c>
      <c r="L471" s="13">
        <f t="shared" si="40"/>
        <v>980.45173845174588</v>
      </c>
      <c r="M471" s="3"/>
      <c r="N471" s="3"/>
      <c r="O471" s="3"/>
      <c r="P471" s="3"/>
      <c r="Q471" s="3"/>
      <c r="R471" s="3"/>
      <c r="S471" s="3"/>
    </row>
    <row r="472" spans="5:19">
      <c r="E472" s="4">
        <f t="shared" si="39"/>
        <v>2216</v>
      </c>
      <c r="F472" s="5">
        <f>F471*SUM(economy!Z262:AB262)/SUM(economy!Z261:AB261)</f>
        <v>15358.024473846486</v>
      </c>
      <c r="G472" s="13">
        <f t="shared" si="41"/>
        <v>226.27593437869766</v>
      </c>
      <c r="H472" s="13">
        <f t="shared" si="41"/>
        <v>262.44302344696592</v>
      </c>
      <c r="I472" s="13">
        <f t="shared" si="41"/>
        <v>182.72149654786409</v>
      </c>
      <c r="J472" s="13">
        <f t="shared" si="41"/>
        <v>33.56921322310739</v>
      </c>
      <c r="K472" s="13">
        <f t="shared" si="41"/>
        <v>1.8495446755425382</v>
      </c>
      <c r="L472" s="13">
        <f t="shared" si="40"/>
        <v>981.85921227217761</v>
      </c>
      <c r="M472" s="3"/>
      <c r="N472" s="3"/>
      <c r="O472" s="3"/>
      <c r="P472" s="3"/>
      <c r="Q472" s="3"/>
      <c r="R472" s="3"/>
      <c r="S472" s="3"/>
    </row>
    <row r="473" spans="5:19">
      <c r="E473" s="4">
        <f t="shared" si="39"/>
        <v>2217</v>
      </c>
      <c r="F473" s="5">
        <f>F472*SUM(economy!Z263:AB263)/SUM(economy!Z262:AB262)</f>
        <v>15302.305360440836</v>
      </c>
      <c r="G473" s="13">
        <f t="shared" si="41"/>
        <v>227.21327859541128</v>
      </c>
      <c r="H473" s="13">
        <f t="shared" si="41"/>
        <v>263.16310286827422</v>
      </c>
      <c r="I473" s="13">
        <f t="shared" si="41"/>
        <v>182.57620492432332</v>
      </c>
      <c r="J473" s="13">
        <f t="shared" si="41"/>
        <v>33.45409464054751</v>
      </c>
      <c r="K473" s="13">
        <f t="shared" si="41"/>
        <v>1.8428395650814469</v>
      </c>
      <c r="L473" s="13">
        <f t="shared" si="40"/>
        <v>983.24952059363784</v>
      </c>
      <c r="M473" s="3"/>
      <c r="N473" s="3"/>
      <c r="O473" s="3"/>
      <c r="P473" s="3"/>
      <c r="Q473" s="3"/>
      <c r="R473" s="3"/>
      <c r="S473" s="3"/>
    </row>
    <row r="474" spans="5:19">
      <c r="E474" s="4">
        <f t="shared" si="39"/>
        <v>2218</v>
      </c>
      <c r="F474" s="5">
        <f>F473*SUM(economy!Z264:AB264)/SUM(economy!Z263:AB263)</f>
        <v>15246.786525041254</v>
      </c>
      <c r="G474" s="13">
        <f t="shared" si="41"/>
        <v>228.14722211506259</v>
      </c>
      <c r="H474" s="13">
        <f t="shared" si="41"/>
        <v>263.87596948793021</v>
      </c>
      <c r="I474" s="13">
        <f t="shared" si="41"/>
        <v>182.42449254782377</v>
      </c>
      <c r="J474" s="13">
        <f t="shared" si="41"/>
        <v>33.339012618650244</v>
      </c>
      <c r="K474" s="13">
        <f t="shared" si="41"/>
        <v>1.8361567891928683</v>
      </c>
      <c r="L474" s="13">
        <f t="shared" si="40"/>
        <v>984.6228535586597</v>
      </c>
      <c r="M474" s="3"/>
      <c r="N474" s="3"/>
      <c r="O474" s="3"/>
      <c r="P474" s="3"/>
      <c r="Q474" s="3"/>
      <c r="R474" s="3"/>
      <c r="S474" s="3"/>
    </row>
    <row r="475" spans="5:19">
      <c r="E475" s="4">
        <f t="shared" si="39"/>
        <v>2219</v>
      </c>
      <c r="F475" s="5">
        <f>F474*SUM(economy!Z265:AB265)/SUM(economy!Z264:AB264)</f>
        <v>15191.472473539212</v>
      </c>
      <c r="G475" s="13">
        <f t="shared" si="41"/>
        <v>229.07777716119188</v>
      </c>
      <c r="H475" s="13">
        <f t="shared" si="41"/>
        <v>264.58166195401338</v>
      </c>
      <c r="I475" s="13">
        <f t="shared" si="41"/>
        <v>182.26647569038073</v>
      </c>
      <c r="J475" s="13">
        <f t="shared" si="41"/>
        <v>33.223988575628098</v>
      </c>
      <c r="K475" s="13">
        <f t="shared" si="41"/>
        <v>1.8294969626305799</v>
      </c>
      <c r="L475" s="13">
        <f t="shared" si="40"/>
        <v>985.97940034384476</v>
      </c>
      <c r="M475" s="3"/>
      <c r="N475" s="3"/>
      <c r="O475" s="3"/>
      <c r="P475" s="3"/>
      <c r="Q475" s="3"/>
      <c r="R475" s="3"/>
      <c r="S475" s="3"/>
    </row>
    <row r="476" spans="5:19">
      <c r="E476" s="4">
        <f t="shared" si="39"/>
        <v>2220</v>
      </c>
      <c r="F476" s="5">
        <f>F475*SUM(economy!Z266:AB266)/SUM(economy!Z265:AB265)</f>
        <v>15136.367475248015</v>
      </c>
      <c r="G476" s="13">
        <f t="shared" si="41"/>
        <v>230.00495623234684</v>
      </c>
      <c r="H476" s="13">
        <f t="shared" si="41"/>
        <v>265.28021923136981</v>
      </c>
      <c r="I476" s="13">
        <f t="shared" si="41"/>
        <v>182.10226974027628</v>
      </c>
      <c r="J476" s="13">
        <f t="shared" si="41"/>
        <v>33.109043234998943</v>
      </c>
      <c r="K476" s="13">
        <f t="shared" si="41"/>
        <v>1.8228606698057965</v>
      </c>
      <c r="L476" s="13">
        <f t="shared" si="40"/>
        <v>987.31934910879761</v>
      </c>
      <c r="M476" s="3"/>
      <c r="N476" s="3"/>
      <c r="O476" s="3"/>
      <c r="P476" s="3"/>
      <c r="Q476" s="3"/>
      <c r="R476" s="3"/>
      <c r="S476" s="3"/>
    </row>
    <row r="477" spans="5:19">
      <c r="E477" s="4">
        <f t="shared" si="39"/>
        <v>2221</v>
      </c>
      <c r="F477" s="5">
        <f>F476*SUM(economy!Z267:AB267)/SUM(economy!Z266:AB266)</f>
        <v>15081.475569654476</v>
      </c>
      <c r="G477" s="13">
        <f t="shared" si="41"/>
        <v>230.92877208764367</v>
      </c>
      <c r="H477" s="13">
        <f t="shared" si="41"/>
        <v>265.9716805785265</v>
      </c>
      <c r="I477" s="13">
        <f t="shared" si="41"/>
        <v>181.93198917837915</v>
      </c>
      <c r="J477" s="13">
        <f t="shared" si="41"/>
        <v>32.994196637504331</v>
      </c>
      <c r="K477" s="13">
        <f t="shared" si="41"/>
        <v>1.8162484656190818</v>
      </c>
      <c r="L477" s="13">
        <f t="shared" si="40"/>
        <v>988.64288694767265</v>
      </c>
      <c r="M477" s="3"/>
      <c r="N477" s="3"/>
      <c r="O477" s="3"/>
      <c r="P477" s="3"/>
      <c r="Q477" s="3"/>
      <c r="R477" s="3"/>
      <c r="S477" s="3"/>
    </row>
    <row r="478" spans="5:19">
      <c r="E478" s="4">
        <f t="shared" si="39"/>
        <v>2222</v>
      </c>
      <c r="F478" s="5">
        <f>F477*SUM(economy!Z268:AB268)/SUM(economy!Z267:AB267)</f>
        <v>15026.800573074983</v>
      </c>
      <c r="G478" s="13">
        <f t="shared" si="41"/>
        <v>231.84923773273994</v>
      </c>
      <c r="H478" s="13">
        <f t="shared" si="41"/>
        <v>266.65608552530352</v>
      </c>
      <c r="I478" s="13">
        <f t="shared" si="41"/>
        <v>181.7557475557966</v>
      </c>
      <c r="J478" s="13">
        <f t="shared" si="41"/>
        <v>32.879468153139427</v>
      </c>
      <c r="K478" s="13">
        <f t="shared" si="41"/>
        <v>1.8096608762819093</v>
      </c>
      <c r="L478" s="13">
        <f t="shared" si="40"/>
        <v>989.95019984326143</v>
      </c>
      <c r="M478" s="3"/>
      <c r="N478" s="3"/>
      <c r="O478" s="3"/>
      <c r="P478" s="3"/>
      <c r="Q478" s="3"/>
      <c r="R478" s="3"/>
      <c r="S478" s="3"/>
    </row>
    <row r="479" spans="5:19">
      <c r="E479" s="4">
        <f t="shared" si="39"/>
        <v>2223</v>
      </c>
      <c r="F479" s="5">
        <f>F478*SUM(economy!Z269:AB269)/SUM(economy!Z268:AB268)</f>
        <v>14972.346085213243</v>
      </c>
      <c r="G479" s="13">
        <f t="shared" si="41"/>
        <v>232.76636640621399</v>
      </c>
      <c r="H479" s="13">
        <f t="shared" si="41"/>
        <v>267.3334738511129</v>
      </c>
      <c r="I479" s="13">
        <f t="shared" si="41"/>
        <v>181.57365747282626</v>
      </c>
      <c r="J479" s="13">
        <f t="shared" si="41"/>
        <v>32.764876493276923</v>
      </c>
      <c r="K479" s="13">
        <f t="shared" si="41"/>
        <v>1.803098400127455</v>
      </c>
      <c r="L479" s="13">
        <f t="shared" si="40"/>
        <v>991.24147262355757</v>
      </c>
      <c r="M479" s="3"/>
      <c r="N479" s="3"/>
      <c r="O479" s="3"/>
      <c r="P479" s="3"/>
      <c r="Q479" s="3"/>
      <c r="R479" s="3"/>
      <c r="S479" s="3"/>
    </row>
    <row r="480" spans="5:19">
      <c r="E480" s="4">
        <f t="shared" si="39"/>
        <v>2224</v>
      </c>
      <c r="F480" s="5">
        <f>F479*SUM(economy!Z270:AB270)/SUM(economy!Z269:AB269)</f>
        <v>14918.115495617054</v>
      </c>
      <c r="G480" s="13">
        <f t="shared" si="41"/>
        <v>233.68017156634437</v>
      </c>
      <c r="H480" s="13">
        <f t="shared" si="41"/>
        <v>268.00388556393261</v>
      </c>
      <c r="I480" s="13">
        <f t="shared" si="41"/>
        <v>181.38583055917576</v>
      </c>
      <c r="J480" s="13">
        <f t="shared" si="41"/>
        <v>32.650439722868057</v>
      </c>
      <c r="K480" s="13">
        <f t="shared" si="41"/>
        <v>1.796561508410242</v>
      </c>
      <c r="L480" s="13">
        <f t="shared" si="40"/>
        <v>992.51688892073116</v>
      </c>
      <c r="M480" s="3"/>
      <c r="N480" s="3"/>
      <c r="O480" s="3"/>
      <c r="P480" s="3"/>
      <c r="Q480" s="3"/>
      <c r="R480" s="3"/>
      <c r="S480" s="3"/>
    </row>
    <row r="481" spans="5:19">
      <c r="E481" s="4">
        <f t="shared" si="39"/>
        <v>2225</v>
      </c>
      <c r="F481" s="5">
        <f>F480*SUM(economy!Z271:AB271)/SUM(economy!Z270:AB270)</f>
        <v>14864.111990032408</v>
      </c>
      <c r="G481" s="13">
        <f t="shared" si="41"/>
        <v>234.59066687828343</v>
      </c>
      <c r="H481" s="13">
        <f t="shared" si="41"/>
        <v>268.66736087994497</v>
      </c>
      <c r="I481" s="13">
        <f t="shared" si="41"/>
        <v>181.19237745541795</v>
      </c>
      <c r="J481" s="13">
        <f t="shared" si="41"/>
        <v>32.536175272704448</v>
      </c>
      <c r="K481" s="13">
        <f t="shared" si="41"/>
        <v>1.7900506460942873</v>
      </c>
      <c r="L481" s="13">
        <f t="shared" si="40"/>
        <v>993.77663113244512</v>
      </c>
      <c r="M481" s="3"/>
      <c r="N481" s="3"/>
      <c r="O481" s="3"/>
      <c r="P481" s="3"/>
      <c r="Q481" s="3"/>
      <c r="R481" s="3"/>
      <c r="S481" s="3"/>
    </row>
    <row r="482" spans="5:19">
      <c r="E482" s="4">
        <f t="shared" si="39"/>
        <v>2226</v>
      </c>
      <c r="F482" s="5">
        <f>F481*SUM(economy!Z272:AB272)/SUM(economy!Z271:AB271)</f>
        <v>14810.338556652345</v>
      </c>
      <c r="G482" s="13">
        <f t="shared" si="41"/>
        <v>235.49786620161873</v>
      </c>
      <c r="H482" s="13">
        <f t="shared" si="41"/>
        <v>269.32394020382731</v>
      </c>
      <c r="I482" s="13">
        <f t="shared" si="41"/>
        <v>180.99340779564946</v>
      </c>
      <c r="J482" s="13">
        <f t="shared" si="41"/>
        <v>32.422099951725222</v>
      </c>
      <c r="K482" s="13">
        <f t="shared" si="41"/>
        <v>1.7835662326294486</v>
      </c>
      <c r="L482" s="13">
        <f t="shared" si="40"/>
        <v>995.02088038545025</v>
      </c>
      <c r="M482" s="3"/>
      <c r="N482" s="3"/>
      <c r="O482" s="3"/>
      <c r="P482" s="3"/>
      <c r="Q482" s="3"/>
      <c r="R482" s="3"/>
      <c r="S482" s="3"/>
    </row>
    <row r="483" spans="5:19">
      <c r="E483" s="4">
        <f t="shared" si="39"/>
        <v>2227</v>
      </c>
      <c r="F483" s="5">
        <f>F482*SUM(economy!Z273:AB273)/SUM(economy!Z272:AB272)</f>
        <v>14756.797992259302</v>
      </c>
      <c r="G483" s="13">
        <f t="shared" si="41"/>
        <v>236.40178357831581</v>
      </c>
      <c r="H483" s="13">
        <f t="shared" si="41"/>
        <v>269.97366410968408</v>
      </c>
      <c r="I483" s="13">
        <f t="shared" si="41"/>
        <v>180.78903019132093</v>
      </c>
      <c r="J483" s="13">
        <f t="shared" si="41"/>
        <v>32.308229959354556</v>
      </c>
      <c r="K483" s="13">
        <f t="shared" si="41"/>
        <v>1.7771086627156785</v>
      </c>
      <c r="L483" s="13">
        <f t="shared" si="40"/>
        <v>996.24981650139114</v>
      </c>
      <c r="M483" s="3"/>
      <c r="N483" s="3"/>
      <c r="O483" s="3"/>
      <c r="P483" s="3"/>
      <c r="Q483" s="3"/>
      <c r="R483" s="3"/>
      <c r="S483" s="3"/>
    </row>
    <row r="484" spans="5:19">
      <c r="E484" s="4">
        <f t="shared" si="39"/>
        <v>2228</v>
      </c>
      <c r="F484" s="5">
        <f>F483*SUM(economy!Z274:AB274)/SUM(economy!Z273:AB273)</f>
        <v>14703.49290825923</v>
      </c>
      <c r="G484" s="13">
        <f t="shared" si="41"/>
        <v>237.30243322103587</v>
      </c>
      <c r="H484" s="13">
        <f t="shared" si="41"/>
        <v>270.61657332260785</v>
      </c>
      <c r="I484" s="13">
        <f t="shared" si="41"/>
        <v>180.57935221620713</v>
      </c>
      <c r="J484" s="13">
        <f t="shared" si="41"/>
        <v>32.194580897855296</v>
      </c>
      <c r="K484" s="13">
        <f t="shared" si="41"/>
        <v>1.7706783070549388</v>
      </c>
      <c r="L484" s="13">
        <f t="shared" si="40"/>
        <v>997.46361796476106</v>
      </c>
      <c r="M484" s="3"/>
      <c r="N484" s="3"/>
      <c r="O484" s="3"/>
      <c r="P484" s="3"/>
      <c r="Q484" s="3"/>
      <c r="R484" s="3"/>
      <c r="S484" s="3"/>
    </row>
    <row r="485" spans="5:19">
      <c r="E485" s="4">
        <f t="shared" si="39"/>
        <v>2229</v>
      </c>
      <c r="F485" s="5">
        <f>F484*SUM(economy!Z275:AB275)/SUM(economy!Z274:AB274)</f>
        <v>14650.425736606387</v>
      </c>
      <c r="G485" s="13">
        <f t="shared" si="41"/>
        <v>238.19982950182165</v>
      </c>
      <c r="H485" s="13">
        <f t="shared" si="41"/>
        <v>271.25270870085768</v>
      </c>
      <c r="I485" s="13">
        <f t="shared" si="41"/>
        <v>180.36448039248526</v>
      </c>
      <c r="J485" s="13">
        <f t="shared" si="41"/>
        <v>32.081167784685107</v>
      </c>
      <c r="K485" s="13">
        <f t="shared" si="41"/>
        <v>1.7642755130905536</v>
      </c>
      <c r="L485" s="13">
        <f t="shared" si="40"/>
        <v>998.6624618929402</v>
      </c>
      <c r="M485" s="3"/>
      <c r="N485" s="3"/>
      <c r="O485" s="3"/>
      <c r="P485" s="3"/>
      <c r="Q485" s="3"/>
      <c r="R485" s="3"/>
      <c r="S485" s="3"/>
    </row>
    <row r="486" spans="5:19">
      <c r="E486" s="4">
        <f t="shared" si="39"/>
        <v>2230</v>
      </c>
      <c r="F486" s="5">
        <f>F485*SUM(economy!Z276:AB276)/SUM(economy!Z275:AB275)</f>
        <v>14597.598735617701</v>
      </c>
      <c r="G486" s="13">
        <f t="shared" si="41"/>
        <v>239.09398694114506</v>
      </c>
      <c r="H486" s="13">
        <f t="shared" si="41"/>
        <v>271.88211121864276</v>
      </c>
      <c r="I486" s="13">
        <f t="shared" si="41"/>
        <v>180.14452017789029</v>
      </c>
      <c r="J486" s="13">
        <f t="shared" si="41"/>
        <v>31.968005064842156</v>
      </c>
      <c r="K486" s="13">
        <f t="shared" si="41"/>
        <v>1.7579006057338078</v>
      </c>
      <c r="L486" s="13">
        <f t="shared" si="40"/>
        <v>999.84652400825405</v>
      </c>
      <c r="M486" s="3"/>
      <c r="N486" s="3"/>
      <c r="O486" s="3"/>
      <c r="P486" s="3"/>
      <c r="Q486" s="3"/>
      <c r="R486" s="3"/>
      <c r="S486" s="3"/>
    </row>
    <row r="487" spans="5:19">
      <c r="E487" s="4">
        <f t="shared" si="39"/>
        <v>2231</v>
      </c>
      <c r="F487" s="5">
        <f>F486*SUM(economy!Z277:AB277)/SUM(economy!Z276:AB276)</f>
        <v>14545.013995675456</v>
      </c>
      <c r="G487" s="13">
        <f t="shared" ref="G487:K502" si="42">G486*(1-G$5)+G$4*$F486*$L$4/1000</f>
        <v>239.98492019730952</v>
      </c>
      <c r="H487" s="13">
        <f t="shared" si="42"/>
        <v>272.50482194949973</v>
      </c>
      <c r="I487" s="13">
        <f t="shared" si="42"/>
        <v>179.91957595391617</v>
      </c>
      <c r="J487" s="13">
        <f t="shared" si="42"/>
        <v>31.855106623187947</v>
      </c>
      <c r="K487" s="13">
        <f t="shared" si="42"/>
        <v>1.7515538880776265</v>
      </c>
      <c r="L487" s="13">
        <f t="shared" si="40"/>
        <v>1001.0159786119909</v>
      </c>
      <c r="M487" s="3"/>
      <c r="N487" s="3"/>
      <c r="O487" s="3"/>
      <c r="P487" s="3"/>
      <c r="Q487" s="3"/>
      <c r="R487" s="3"/>
      <c r="S487" s="3"/>
    </row>
    <row r="488" spans="5:19">
      <c r="E488" s="4">
        <f t="shared" si="39"/>
        <v>2232</v>
      </c>
      <c r="F488" s="5">
        <f>F487*SUM(economy!Z278:AB278)/SUM(economy!Z277:AB277)</f>
        <v>14492.673444818558</v>
      </c>
      <c r="G488" s="13">
        <f t="shared" si="42"/>
        <v>240.8726440562005</v>
      </c>
      <c r="H488" s="13">
        <f t="shared" si="42"/>
        <v>273.12088205025049</v>
      </c>
      <c r="I488" s="13">
        <f t="shared" si="42"/>
        <v>179.68975101503219</v>
      </c>
      <c r="J488" s="13">
        <f t="shared" si="42"/>
        <v>31.742485796735529</v>
      </c>
      <c r="K488" s="13">
        <f t="shared" si="42"/>
        <v>1.7452356420971742</v>
      </c>
      <c r="L488" s="13">
        <f t="shared" si="40"/>
        <v>1002.1709985603159</v>
      </c>
      <c r="M488" s="3"/>
      <c r="N488" s="3"/>
      <c r="O488" s="3"/>
      <c r="P488" s="3"/>
      <c r="Q488" s="3"/>
      <c r="R488" s="3"/>
      <c r="S488" s="3"/>
    </row>
    <row r="489" spans="5:19">
      <c r="E489" s="4">
        <f t="shared" si="39"/>
        <v>2233</v>
      </c>
      <c r="F489" s="5">
        <f>F488*SUM(economy!Z279:AB279)/SUM(economy!Z278:AB278)</f>
        <v>14440.57885422063</v>
      </c>
      <c r="G489" s="13">
        <f t="shared" si="42"/>
        <v>241.75717342137722</v>
      </c>
      <c r="H489" s="13">
        <f t="shared" si="42"/>
        <v>273.73033274552995</v>
      </c>
      <c r="I489" s="13">
        <f t="shared" si="42"/>
        <v>179.45514755888408</v>
      </c>
      <c r="J489" s="13">
        <f t="shared" si="42"/>
        <v>31.630155386891975</v>
      </c>
      <c r="K489" s="13">
        <f t="shared" si="42"/>
        <v>1.7389461293372923</v>
      </c>
      <c r="L489" s="13">
        <f t="shared" si="40"/>
        <v>1003.3117552420205</v>
      </c>
      <c r="M489" s="3"/>
      <c r="N489" s="3"/>
      <c r="O489" s="3"/>
      <c r="P489" s="3"/>
      <c r="Q489" s="3"/>
      <c r="R489" s="3"/>
      <c r="S489" s="3"/>
    </row>
    <row r="490" spans="5:19">
      <c r="E490" s="4">
        <f t="shared" si="39"/>
        <v>2234</v>
      </c>
      <c r="F490" s="5">
        <f>F489*SUM(economy!Z280:AB280)/SUM(economy!Z279:AB279)</f>
        <v>14388.731843555677</v>
      </c>
      <c r="G490" s="13">
        <f t="shared" si="42"/>
        <v>242.63852330449868</v>
      </c>
      <c r="H490" s="13">
        <f t="shared" si="42"/>
        <v>274.33321531287015</v>
      </c>
      <c r="I490" s="13">
        <f t="shared" si="42"/>
        <v>179.21586667744961</v>
      </c>
      <c r="J490" s="13">
        <f t="shared" si="42"/>
        <v>31.518127671644443</v>
      </c>
      <c r="K490" s="13">
        <f t="shared" si="42"/>
        <v>1.7326855915866375</v>
      </c>
      <c r="L490" s="13">
        <f t="shared" si="40"/>
        <v>1004.4384185580496</v>
      </c>
      <c r="M490" s="3"/>
      <c r="N490" s="3"/>
      <c r="O490" s="3"/>
      <c r="P490" s="3"/>
      <c r="Q490" s="3"/>
      <c r="R490" s="3"/>
      <c r="S490" s="3"/>
    </row>
    <row r="491" spans="5:19">
      <c r="E491" s="4">
        <f t="shared" si="39"/>
        <v>2235</v>
      </c>
      <c r="F491" s="5">
        <f>F490*SUM(economy!Z281:AB281)/SUM(economy!Z280:AB280)</f>
        <v>14337.133886250624</v>
      </c>
      <c r="G491" s="13">
        <f t="shared" si="42"/>
        <v>243.5167088160772</v>
      </c>
      <c r="H491" s="13">
        <f t="shared" si="42"/>
        <v>274.92957106832955</v>
      </c>
      <c r="I491" s="13">
        <f t="shared" si="42"/>
        <v>178.97200834911914</v>
      </c>
      <c r="J491" s="13">
        <f t="shared" si="42"/>
        <v>31.406414417679873</v>
      </c>
      <c r="K491" s="13">
        <f t="shared" si="42"/>
        <v>1.726454251538476</v>
      </c>
      <c r="L491" s="13">
        <f t="shared" si="40"/>
        <v>1005.5511569027443</v>
      </c>
      <c r="M491" s="3"/>
      <c r="N491" s="3"/>
      <c r="O491" s="3"/>
      <c r="P491" s="3"/>
      <c r="Q491" s="3"/>
      <c r="R491" s="3"/>
      <c r="S491" s="3"/>
    </row>
    <row r="492" spans="5:19">
      <c r="E492" s="4">
        <f t="shared" si="39"/>
        <v>2236</v>
      </c>
      <c r="F492" s="5">
        <f>F491*SUM(economy!Z282:AB282)/SUM(economy!Z281:AB281)</f>
        <v>14285.78631462462</v>
      </c>
      <c r="G492" s="13">
        <f t="shared" si="42"/>
        <v>244.39174515655259</v>
      </c>
      <c r="H492" s="13">
        <f t="shared" si="42"/>
        <v>275.51944135265478</v>
      </c>
      <c r="I492" s="13">
        <f t="shared" si="42"/>
        <v>178.72367143167133</v>
      </c>
      <c r="J492" s="13">
        <f t="shared" si="42"/>
        <v>31.295026892428798</v>
      </c>
      <c r="K492" s="13">
        <f t="shared" si="42"/>
        <v>1.7202523134380745</v>
      </c>
      <c r="L492" s="13">
        <f t="shared" si="40"/>
        <v>1006.6501371467456</v>
      </c>
      <c r="M492" s="3"/>
      <c r="N492" s="3"/>
      <c r="O492" s="3"/>
      <c r="P492" s="3"/>
      <c r="Q492" s="3"/>
      <c r="R492" s="3"/>
      <c r="S492" s="3"/>
    </row>
    <row r="493" spans="5:19">
      <c r="E493" s="4">
        <f t="shared" si="39"/>
        <v>2237</v>
      </c>
      <c r="F493" s="5">
        <f>F492*SUM(economy!Z283:AB283)/SUM(economy!Z282:AB282)</f>
        <v>14234.690324915833</v>
      </c>
      <c r="G493" s="13">
        <f t="shared" si="42"/>
        <v>245.2636476076799</v>
      </c>
      <c r="H493" s="13">
        <f t="shared" si="42"/>
        <v>276.10286751796326</v>
      </c>
      <c r="I493" s="13">
        <f t="shared" si="42"/>
        <v>178.47095365611557</v>
      </c>
      <c r="J493" s="13">
        <f t="shared" si="42"/>
        <v>31.183975876024359</v>
      </c>
      <c r="K493" s="13">
        <f t="shared" si="42"/>
        <v>1.7140799637166442</v>
      </c>
      <c r="L493" s="13">
        <f t="shared" si="40"/>
        <v>1007.7355246214998</v>
      </c>
      <c r="M493" s="3"/>
      <c r="N493" s="3"/>
      <c r="O493" s="3"/>
      <c r="P493" s="3"/>
      <c r="Q493" s="3"/>
      <c r="R493" s="3"/>
      <c r="S493" s="3"/>
    </row>
    <row r="494" spans="5:19">
      <c r="E494" s="4">
        <f t="shared" si="39"/>
        <v>2238</v>
      </c>
      <c r="F494" s="5">
        <f>F493*SUM(economy!Z284:AB284)/SUM(economy!Z283:AB283)</f>
        <v>14183.846982194924</v>
      </c>
      <c r="G494" s="13">
        <f t="shared" si="42"/>
        <v>246.13243152422405</v>
      </c>
      <c r="H494" s="13">
        <f t="shared" si="42"/>
        <v>276.67989091493433</v>
      </c>
      <c r="I494" s="13">
        <f t="shared" si="42"/>
        <v>178.21395162137185</v>
      </c>
      <c r="J494" s="13">
        <f t="shared" si="42"/>
        <v>31.073271673168126</v>
      </c>
      <c r="K494" s="13">
        <f t="shared" si="42"/>
        <v>1.7079373716118467</v>
      </c>
      <c r="L494" s="13">
        <f t="shared" si="40"/>
        <v>1008.8074831053102</v>
      </c>
      <c r="M494" s="3"/>
      <c r="N494" s="3"/>
      <c r="O494" s="3"/>
      <c r="P494" s="3"/>
      <c r="Q494" s="3"/>
      <c r="R494" s="3"/>
      <c r="S494" s="3"/>
    </row>
    <row r="495" spans="5:19">
      <c r="E495" s="4">
        <f t="shared" si="39"/>
        <v>2239</v>
      </c>
      <c r="F495" s="5">
        <f>F494*SUM(economy!Z285:AB285)/SUM(economy!Z284:AB284)</f>
        <v>14133.257225166939</v>
      </c>
      <c r="G495" s="13">
        <f t="shared" si="42"/>
        <v>246.99811232595425</v>
      </c>
      <c r="H495" s="13">
        <f t="shared" si="42"/>
        <v>277.25055288049691</v>
      </c>
      <c r="I495" s="13">
        <f t="shared" si="42"/>
        <v>177.9527607897607</v>
      </c>
      <c r="J495" s="13">
        <f t="shared" si="42"/>
        <v>30.962924124894752</v>
      </c>
      <c r="K495" s="13">
        <f t="shared" si="42"/>
        <v>1.7018246897748304</v>
      </c>
      <c r="L495" s="13">
        <f t="shared" si="40"/>
        <v>1009.8661748108814</v>
      </c>
      <c r="M495" s="3"/>
      <c r="N495" s="3"/>
      <c r="O495" s="3"/>
      <c r="P495" s="3"/>
      <c r="Q495" s="3"/>
      <c r="R495" s="3"/>
      <c r="S495" s="3"/>
    </row>
    <row r="496" spans="5:19">
      <c r="E496" s="4">
        <f t="shared" si="39"/>
        <v>2240</v>
      </c>
      <c r="F496" s="5">
        <f>F495*SUM(economy!Z286:AB286)/SUM(economy!Z285:AB285)</f>
        <v>14082.921870860802</v>
      </c>
      <c r="G496" s="13">
        <f t="shared" si="42"/>
        <v>247.86070548993158</v>
      </c>
      <c r="H496" s="13">
        <f t="shared" si="42"/>
        <v>277.81489472600225</v>
      </c>
      <c r="I496" s="13">
        <f t="shared" si="42"/>
        <v>177.68747548327465</v>
      </c>
      <c r="J496" s="13">
        <f t="shared" si="42"/>
        <v>30.85294262022817</v>
      </c>
      <c r="K496" s="13">
        <f t="shared" si="42"/>
        <v>1.6957420548638562</v>
      </c>
      <c r="L496" s="13">
        <f t="shared" si="40"/>
        <v>1010.9117603743006</v>
      </c>
      <c r="M496" s="3"/>
      <c r="N496" s="3"/>
      <c r="O496" s="3"/>
      <c r="P496" s="3"/>
      <c r="Q496" s="3"/>
      <c r="R496" s="3"/>
      <c r="S496" s="3"/>
    </row>
    <row r="497" spans="5:19">
      <c r="E497" s="4">
        <f t="shared" si="39"/>
        <v>2241</v>
      </c>
      <c r="F497" s="5">
        <f>F496*SUM(economy!Z287:AB287)/SUM(economy!Z286:AB286)</f>
        <v>14032.841619208028</v>
      </c>
      <c r="G497" s="13">
        <f t="shared" si="42"/>
        <v>248.7202265430827</v>
      </c>
      <c r="H497" s="13">
        <f t="shared" si="42"/>
        <v>278.37295772586907</v>
      </c>
      <c r="I497" s="13">
        <f t="shared" si="42"/>
        <v>177.41818888060445</v>
      </c>
      <c r="J497" s="13">
        <f t="shared" si="42"/>
        <v>30.743336107722307</v>
      </c>
      <c r="K497" s="13">
        <f t="shared" si="42"/>
        <v>1.6896895881245151</v>
      </c>
      <c r="L497" s="13">
        <f t="shared" si="40"/>
        <v>1011.944398845403</v>
      </c>
      <c r="M497" s="3"/>
      <c r="N497" s="3"/>
      <c r="O497" s="3"/>
      <c r="P497" s="3"/>
      <c r="Q497" s="3"/>
      <c r="R497" s="3"/>
      <c r="S497" s="3"/>
    </row>
    <row r="498" spans="5:19">
      <c r="E498" s="4">
        <f t="shared" si="39"/>
        <v>2242</v>
      </c>
      <c r="F498" s="5">
        <f>F497*SUM(economy!Z288:AB288)/SUM(economy!Z287:AB287)</f>
        <v>13983.017057510699</v>
      </c>
      <c r="G498" s="13">
        <f t="shared" si="42"/>
        <v>249.57669105505315</v>
      </c>
      <c r="H498" s="13">
        <f t="shared" si="42"/>
        <v>278.92478310669031</v>
      </c>
      <c r="I498" s="13">
        <f t="shared" si="42"/>
        <v>177.14499301489315</v>
      </c>
      <c r="J498" s="13">
        <f t="shared" si="42"/>
        <v>30.634113106879926</v>
      </c>
      <c r="K498" s="13">
        <f t="shared" si="42"/>
        <v>1.6836673959566095</v>
      </c>
      <c r="L498" s="13">
        <f t="shared" si="40"/>
        <v>1012.9642476794731</v>
      </c>
      <c r="M498" s="3"/>
      <c r="N498" s="3"/>
      <c r="O498" s="3"/>
      <c r="P498" s="3"/>
      <c r="Q498" s="3"/>
      <c r="R498" s="3"/>
      <c r="S498" s="3"/>
    </row>
    <row r="499" spans="5:19">
      <c r="E499" s="4">
        <f t="shared" si="39"/>
        <v>2243</v>
      </c>
      <c r="F499" s="5">
        <f>F498*SUM(economy!Z289:AB289)/SUM(economy!Z288:AB288)</f>
        <v>13933.448664799898</v>
      </c>
      <c r="G499" s="13">
        <f t="shared" si="42"/>
        <v>250.43011463133314</v>
      </c>
      <c r="H499" s="13">
        <f t="shared" si="42"/>
        <v>279.4704120367889</v>
      </c>
      <c r="I499" s="13">
        <f t="shared" si="42"/>
        <v>176.86797877219144</v>
      </c>
      <c r="J499" s="13">
        <f t="shared" si="42"/>
        <v>30.525281719443544</v>
      </c>
      <c r="K499" s="13">
        <f t="shared" si="42"/>
        <v>1.6776755704677493</v>
      </c>
      <c r="L499" s="13">
        <f t="shared" si="40"/>
        <v>1013.9714627302247</v>
      </c>
      <c r="M499" s="3"/>
      <c r="N499" s="3"/>
      <c r="O499" s="3"/>
      <c r="P499" s="3"/>
      <c r="Q499" s="3"/>
      <c r="R499" s="3"/>
      <c r="S499" s="3"/>
    </row>
    <row r="500" spans="5:19">
      <c r="E500" s="4">
        <f t="shared" si="39"/>
        <v>2244</v>
      </c>
      <c r="F500" s="5">
        <f>F499*SUM(economy!Z290:AB290)/SUM(economy!Z289:AB289)</f>
        <v>13884.136816085433</v>
      </c>
      <c r="G500" s="13">
        <f t="shared" si="42"/>
        <v>251.28051290664956</v>
      </c>
      <c r="H500" s="13">
        <f t="shared" si="42"/>
        <v>280.0098856162121</v>
      </c>
      <c r="I500" s="13">
        <f t="shared" si="42"/>
        <v>176.58723589058854</v>
      </c>
      <c r="J500" s="13">
        <f t="shared" si="42"/>
        <v>30.416849640552911</v>
      </c>
      <c r="K500" s="13">
        <f t="shared" si="42"/>
        <v>1.6717141900137462</v>
      </c>
      <c r="L500" s="13">
        <f t="shared" si="40"/>
        <v>1014.9661982440168</v>
      </c>
      <c r="M500" s="3"/>
      <c r="N500" s="3"/>
      <c r="O500" s="3"/>
      <c r="P500" s="3"/>
      <c r="Q500" s="3"/>
      <c r="R500" s="3"/>
      <c r="S500" s="3"/>
    </row>
    <row r="501" spans="5:19">
      <c r="E501" s="4">
        <f t="shared" si="39"/>
        <v>2245</v>
      </c>
      <c r="F501" s="5">
        <f>F500*SUM(economy!Z291:AB291)/SUM(economy!Z290:AB290)</f>
        <v>13835.081786497667</v>
      </c>
      <c r="G501" s="13">
        <f t="shared" si="42"/>
        <v>252.12790153861721</v>
      </c>
      <c r="H501" s="13">
        <f t="shared" si="42"/>
        <v>280.54324486715177</v>
      </c>
      <c r="I501" s="13">
        <f t="shared" si="42"/>
        <v>176.30285295999332</v>
      </c>
      <c r="J501" s="13">
        <f t="shared" si="42"/>
        <v>30.30882416976387</v>
      </c>
      <c r="K501" s="13">
        <f t="shared" si="42"/>
        <v>1.6657833197258971</v>
      </c>
      <c r="L501" s="13">
        <f t="shared" si="40"/>
        <v>1015.9486068552519</v>
      </c>
      <c r="M501" s="3"/>
      <c r="N501" s="3"/>
      <c r="O501" s="3"/>
      <c r="P501" s="3"/>
      <c r="Q501" s="3"/>
      <c r="R501" s="3"/>
      <c r="S501" s="3"/>
    </row>
    <row r="502" spans="5:19">
      <c r="E502" s="4">
        <f t="shared" si="39"/>
        <v>2246</v>
      </c>
      <c r="F502" s="5">
        <f>F501*SUM(economy!Z292:AB292)/SUM(economy!Z291:AB291)</f>
        <v>13786.283755322684</v>
      </c>
      <c r="G502" s="13">
        <f t="shared" si="42"/>
        <v>252.97229620164288</v>
      </c>
      <c r="H502" s="13">
        <f t="shared" si="42"/>
        <v>281.07053072478038</v>
      </c>
      <c r="I502" s="13">
        <f t="shared" si="42"/>
        <v>176.01491742254041</v>
      </c>
      <c r="J502" s="13">
        <f t="shared" si="42"/>
        <v>30.201212221923878</v>
      </c>
      <c r="K502" s="13">
        <f t="shared" si="42"/>
        <v>1.6598830120252483</v>
      </c>
      <c r="L502" s="13">
        <f t="shared" si="40"/>
        <v>1016.9188395829128</v>
      </c>
      <c r="M502" s="3"/>
      <c r="N502" s="3"/>
      <c r="O502" s="3"/>
      <c r="P502" s="3"/>
      <c r="Q502" s="3"/>
      <c r="R502" s="3"/>
      <c r="S502" s="3"/>
    </row>
    <row r="503" spans="5:19">
      <c r="E503" s="4">
        <f t="shared" si="39"/>
        <v>2247</v>
      </c>
      <c r="F503" s="5">
        <f>F502*SUM(economy!Z293:AB293)/SUM(economy!Z292:AB292)</f>
        <v>13737.742809931966</v>
      </c>
      <c r="G503" s="13">
        <f t="shared" ref="G503:K518" si="43">G502*(1-G$5)+G$4*$F502*$L$4/1000</f>
        <v>253.81371258107572</v>
      </c>
      <c r="H503" s="13">
        <f t="shared" si="43"/>
        <v>281.59178402849091</v>
      </c>
      <c r="I503" s="13">
        <f t="shared" si="43"/>
        <v>175.7235155735973</v>
      </c>
      <c r="J503" s="13">
        <f t="shared" si="43"/>
        <v>30.094020337899874</v>
      </c>
      <c r="K503" s="13">
        <f t="shared" si="43"/>
        <v>1.6540133071239591</v>
      </c>
      <c r="L503" s="13">
        <f t="shared" si="40"/>
        <v>1017.8770458281878</v>
      </c>
      <c r="M503" s="3"/>
      <c r="N503" s="3"/>
      <c r="O503" s="3"/>
      <c r="P503" s="3"/>
      <c r="Q503" s="3"/>
      <c r="R503" s="3"/>
      <c r="S503" s="3"/>
    </row>
    <row r="504" spans="5:19">
      <c r="E504" s="4">
        <f t="shared" si="39"/>
        <v>2248</v>
      </c>
      <c r="F504" s="5">
        <f>F503*SUM(economy!Z294:AB294)/SUM(economy!Z293:AB293)</f>
        <v>13689.458949607631</v>
      </c>
      <c r="G504" s="13">
        <f t="shared" si="43"/>
        <v>254.6521663675974</v>
      </c>
      <c r="H504" s="13">
        <f t="shared" si="43"/>
        <v>282.10704551352978</v>
      </c>
      <c r="I504" s="13">
        <f t="shared" si="43"/>
        <v>175.42873256334815</v>
      </c>
      <c r="J504" s="13">
        <f t="shared" si="43"/>
        <v>29.987254695154487</v>
      </c>
      <c r="K504" s="13">
        <f t="shared" si="43"/>
        <v>1.6481742335138843</v>
      </c>
      <c r="L504" s="13">
        <f t="shared" si="40"/>
        <v>1018.8233733731436</v>
      </c>
      <c r="M504" s="3"/>
      <c r="N504" s="3"/>
      <c r="O504" s="3"/>
      <c r="P504" s="3"/>
      <c r="Q504" s="3"/>
      <c r="R504" s="3"/>
      <c r="S504" s="3"/>
    </row>
    <row r="505" spans="5:19">
      <c r="E505" s="4">
        <f t="shared" si="39"/>
        <v>2249</v>
      </c>
      <c r="F505" s="5">
        <f>F504*SUM(economy!Z295:AB295)/SUM(economy!Z294:AB294)</f>
        <v>13641.432089264541</v>
      </c>
      <c r="G505" s="13">
        <f t="shared" si="43"/>
        <v>255.48767325184576</v>
      </c>
      <c r="H505" s="13">
        <f t="shared" si="43"/>
        <v>282.6163558030122</v>
      </c>
      <c r="I505" s="13">
        <f t="shared" si="43"/>
        <v>175.13065239893101</v>
      </c>
      <c r="J505" s="13">
        <f t="shared" si="43"/>
        <v>29.88092111816708</v>
      </c>
      <c r="K505" s="13">
        <f t="shared" si="43"/>
        <v>1.6423658084425041</v>
      </c>
      <c r="L505" s="13">
        <f t="shared" si="40"/>
        <v>1019.7579683803986</v>
      </c>
      <c r="M505" s="3"/>
      <c r="N505" s="3"/>
      <c r="O505" s="3"/>
      <c r="P505" s="3"/>
      <c r="Q505" s="3"/>
      <c r="R505" s="3"/>
      <c r="S505" s="3"/>
    </row>
    <row r="506" spans="5:19">
      <c r="E506" s="4">
        <f t="shared" si="39"/>
        <v>2250</v>
      </c>
      <c r="F506" s="5">
        <f>F505*SUM(economy!Z296:AB296)/SUM(economy!Z295:AB295)</f>
        <v>13593.662063070828</v>
      </c>
      <c r="G506" s="13">
        <f t="shared" si="43"/>
        <v>256.32024891926568</v>
      </c>
      <c r="H506" s="13">
        <f t="shared" si="43"/>
        <v>283.11975540030863</v>
      </c>
      <c r="I506" s="13">
        <f t="shared" si="43"/>
        <v>174.82935794710565</v>
      </c>
      <c r="J506" s="13">
        <f t="shared" si="43"/>
        <v>29.775025088696299</v>
      </c>
      <c r="K506" s="13">
        <f t="shared" si="43"/>
        <v>1.6365880383763365</v>
      </c>
      <c r="L506" s="13">
        <f t="shared" si="40"/>
        <v>1020.6809753937526</v>
      </c>
      <c r="M506" s="3"/>
      <c r="N506" s="3"/>
      <c r="O506" s="3"/>
      <c r="P506" s="3"/>
      <c r="Q506" s="3"/>
      <c r="R506" s="3"/>
      <c r="S506" s="3"/>
    </row>
    <row r="507" spans="5:19">
      <c r="E507" s="4">
        <f t="shared" si="39"/>
        <v>2251</v>
      </c>
      <c r="F507" s="5">
        <f>F506*SUM(economy!Z297:AB297)/SUM(economy!Z296:AB296)</f>
        <v>13546.148627967692</v>
      </c>
      <c r="G507" s="13">
        <f t="shared" si="43"/>
        <v>257.14990904518078</v>
      </c>
      <c r="H507" s="13">
        <f t="shared" si="43"/>
        <v>283.61728468179263</v>
      </c>
      <c r="I507" s="13">
        <f t="shared" si="43"/>
        <v>174.52493093742945</v>
      </c>
      <c r="J507" s="13">
        <f t="shared" si="43"/>
        <v>29.669571755881321</v>
      </c>
      <c r="K507" s="13">
        <f t="shared" si="43"/>
        <v>1.6308409194519893</v>
      </c>
      <c r="L507" s="13">
        <f t="shared" si="40"/>
        <v>1021.5925373397361</v>
      </c>
      <c r="M507" s="3"/>
      <c r="N507" s="3"/>
      <c r="O507" s="3"/>
      <c r="P507" s="3"/>
      <c r="Q507" s="3"/>
      <c r="R507" s="3"/>
      <c r="S507" s="3"/>
    </row>
    <row r="508" spans="5:19">
      <c r="E508" s="4">
        <f t="shared" si="39"/>
        <v>2252</v>
      </c>
      <c r="F508" s="5">
        <f>F507*SUM(economy!Z298:AB298)/SUM(economy!Z297:AB297)</f>
        <v>13498.891467090602</v>
      </c>
      <c r="G508" s="13">
        <f t="shared" si="43"/>
        <v>257.97666929008022</v>
      </c>
      <c r="H508" s="13">
        <f t="shared" si="43"/>
        <v>284.10898388993866</v>
      </c>
      <c r="I508" s="13">
        <f t="shared" si="43"/>
        <v>174.21745196591951</v>
      </c>
      <c r="J508" s="13">
        <f t="shared" si="43"/>
        <v>29.564565946179158</v>
      </c>
      <c r="K508" s="13">
        <f t="shared" si="43"/>
        <v>1.6251244379149856</v>
      </c>
      <c r="L508" s="13">
        <f t="shared" si="40"/>
        <v>1022.4927955300326</v>
      </c>
      <c r="M508" s="3"/>
      <c r="N508" s="3"/>
      <c r="O508" s="3"/>
      <c r="P508" s="3"/>
      <c r="Q508" s="3"/>
      <c r="R508" s="3"/>
      <c r="S508" s="3"/>
    </row>
    <row r="509" spans="5:19">
      <c r="E509" s="4">
        <f t="shared" si="39"/>
        <v>2253</v>
      </c>
      <c r="F509" s="5">
        <f>F508*SUM(economy!Z299:AB299)/SUM(economy!Z298:AB298)</f>
        <v>13451.890193092706</v>
      </c>
      <c r="G509" s="13">
        <f t="shared" si="43"/>
        <v>258.80054529511392</v>
      </c>
      <c r="H509" s="13">
        <f t="shared" si="43"/>
        <v>284.59489312676038</v>
      </c>
      <c r="I509" s="13">
        <f t="shared" si="43"/>
        <v>173.90700049917936</v>
      </c>
      <c r="J509" s="13">
        <f t="shared" si="43"/>
        <v>29.460012173135834</v>
      </c>
      <c r="K509" s="13">
        <f t="shared" si="43"/>
        <v>1.6194385705465439</v>
      </c>
      <c r="L509" s="13">
        <f t="shared" si="40"/>
        <v>1023.3818896647361</v>
      </c>
      <c r="M509" s="3"/>
      <c r="N509" s="3"/>
      <c r="O509" s="3"/>
      <c r="P509" s="3"/>
      <c r="Q509" s="3"/>
      <c r="R509" s="3"/>
      <c r="S509" s="3"/>
    </row>
    <row r="510" spans="5:19">
      <c r="E510" s="4">
        <f t="shared" si="39"/>
        <v>2254</v>
      </c>
      <c r="F510" s="5">
        <f>F509*SUM(economy!Z300:AB300)/SUM(economy!Z299:AB299)</f>
        <v>13405.144351372302</v>
      </c>
      <c r="G510" s="13">
        <f t="shared" si="43"/>
        <v>259.62155267779093</v>
      </c>
      <c r="H510" s="13">
        <f t="shared" si="43"/>
        <v>285.07505234757912</v>
      </c>
      <c r="I510" s="13">
        <f t="shared" si="43"/>
        <v>173.59365487897003</v>
      </c>
      <c r="J510" s="13">
        <f t="shared" si="43"/>
        <v>29.355914646989433</v>
      </c>
      <c r="K510" s="13">
        <f t="shared" si="43"/>
        <v>1.6137832850784637</v>
      </c>
      <c r="L510" s="13">
        <f t="shared" si="40"/>
        <v>1024.2599578364079</v>
      </c>
      <c r="M510" s="3"/>
      <c r="N510" s="3"/>
      <c r="O510" s="3"/>
      <c r="P510" s="3"/>
      <c r="Q510" s="3"/>
      <c r="R510" s="3"/>
      <c r="S510" s="3"/>
    </row>
    <row r="511" spans="5:19">
      <c r="E511" s="4">
        <f t="shared" si="39"/>
        <v>2255</v>
      </c>
      <c r="F511" s="5">
        <f>F510*SUM(economy!Z301:AB301)/SUM(economy!Z300:AB300)</f>
        <v>13358.653423205889</v>
      </c>
      <c r="G511" s="13">
        <f t="shared" si="43"/>
        <v>260.4397070278747</v>
      </c>
      <c r="H511" s="13">
        <f t="shared" si="43"/>
        <v>285.54950135511217</v>
      </c>
      <c r="I511" s="13">
        <f t="shared" si="43"/>
        <v>173.2774923272041</v>
      </c>
      <c r="J511" s="13">
        <f t="shared" si="43"/>
        <v>29.252277284103368</v>
      </c>
      <c r="K511" s="13">
        <f t="shared" si="43"/>
        <v>1.6081585405962886</v>
      </c>
      <c r="L511" s="13">
        <f t="shared" si="40"/>
        <v>1025.1271365348905</v>
      </c>
      <c r="M511" s="3"/>
      <c r="N511" s="3"/>
      <c r="O511" s="3"/>
      <c r="P511" s="3"/>
      <c r="Q511" s="3"/>
      <c r="R511" s="3"/>
      <c r="S511" s="3"/>
    </row>
    <row r="512" spans="5:19">
      <c r="E512" s="4">
        <f t="shared" si="39"/>
        <v>2256</v>
      </c>
      <c r="F512" s="5">
        <f>F511*SUM(economy!Z302:AB302)/SUM(economy!Z301:AB301)</f>
        <v>13312.416828788215</v>
      </c>
      <c r="G512" s="13">
        <f t="shared" si="43"/>
        <v>261.25502390346941</v>
      </c>
      <c r="H512" s="13">
        <f t="shared" si="43"/>
        <v>286.01827979387201</v>
      </c>
      <c r="I512" s="13">
        <f t="shared" si="43"/>
        <v>172.95858895134384</v>
      </c>
      <c r="J512" s="13">
        <f t="shared" si="43"/>
        <v>29.149103716228485</v>
      </c>
      <c r="K512" s="13">
        <f t="shared" si="43"/>
        <v>1.6025642879309308</v>
      </c>
      <c r="L512" s="13">
        <f t="shared" si="40"/>
        <v>1025.9835606528445</v>
      </c>
      <c r="M512" s="3"/>
      <c r="N512" s="3"/>
      <c r="O512" s="3"/>
      <c r="P512" s="3"/>
      <c r="Q512" s="3"/>
      <c r="R512" s="3"/>
      <c r="S512" s="3"/>
    </row>
    <row r="513" spans="5:19">
      <c r="E513" s="4">
        <f t="shared" si="39"/>
        <v>2257</v>
      </c>
      <c r="F513" s="5">
        <f>F512*SUM(economy!Z303:AB303)/SUM(economy!Z302:AB302)</f>
        <v>13266.433930181005</v>
      </c>
      <c r="G513" s="13">
        <f t="shared" si="43"/>
        <v>262.06751882729219</v>
      </c>
      <c r="H513" s="13">
        <f t="shared" si="43"/>
        <v>286.48142714486602</v>
      </c>
      <c r="I513" s="13">
        <f t="shared" si="43"/>
        <v>172.63701975018338</v>
      </c>
      <c r="J513" s="13">
        <f t="shared" si="43"/>
        <v>29.046397299592851</v>
      </c>
      <c r="K513" s="13">
        <f t="shared" si="43"/>
        <v>1.5970004700389271</v>
      </c>
      <c r="L513" s="13">
        <f t="shared" si="40"/>
        <v>1026.8293634919733</v>
      </c>
      <c r="M513" s="3"/>
      <c r="N513" s="3"/>
      <c r="O513" s="3"/>
      <c r="P513" s="3"/>
      <c r="Q513" s="3"/>
      <c r="R513" s="3"/>
      <c r="S513" s="3"/>
    </row>
    <row r="514" spans="5:19">
      <c r="E514" s="4">
        <f t="shared" si="39"/>
        <v>2258</v>
      </c>
      <c r="F514" s="5">
        <f>F513*SUM(economy!Z304:AB304)/SUM(economy!Z303:AB303)</f>
        <v>13220.704034171993</v>
      </c>
      <c r="G514" s="13">
        <f t="shared" si="43"/>
        <v>262.87720728312485</v>
      </c>
      <c r="H514" s="13">
        <f t="shared" si="43"/>
        <v>286.93898272058783</v>
      </c>
      <c r="I514" s="13">
        <f t="shared" si="43"/>
        <v>172.31285861999638</v>
      </c>
      <c r="J514" s="13">
        <f t="shared" si="43"/>
        <v>28.944161123818407</v>
      </c>
      <c r="K514" s="13">
        <f t="shared" si="43"/>
        <v>1.5914670223715142</v>
      </c>
      <c r="L514" s="13">
        <f t="shared" si="40"/>
        <v>1027.664676769899</v>
      </c>
      <c r="M514" s="3"/>
      <c r="N514" s="3"/>
      <c r="O514" s="3"/>
      <c r="P514" s="3"/>
      <c r="Q514" s="3"/>
      <c r="R514" s="3"/>
      <c r="S514" s="3"/>
    </row>
    <row r="515" spans="5:19">
      <c r="E515" s="4">
        <f t="shared" si="39"/>
        <v>2259</v>
      </c>
      <c r="F515" s="5">
        <f>F514*SUM(economy!Z305:AB305)/SUM(economy!Z304:AB304)</f>
        <v>13175.226395045887</v>
      </c>
      <c r="G515" s="13">
        <f t="shared" si="43"/>
        <v>263.6841047124405</v>
      </c>
      <c r="H515" s="13">
        <f t="shared" si="43"/>
        <v>287.39098566029099</v>
      </c>
      <c r="I515" s="13">
        <f t="shared" si="43"/>
        <v>171.98617836103057</v>
      </c>
      <c r="J515" s="13">
        <f t="shared" si="43"/>
        <v>28.842398020663758</v>
      </c>
      <c r="K515" s="13">
        <f t="shared" si="43"/>
        <v>1.5859638732327115</v>
      </c>
      <c r="L515" s="13">
        <f t="shared" si="40"/>
        <v>1028.4896306276585</v>
      </c>
      <c r="M515" s="3"/>
      <c r="N515" s="3"/>
      <c r="O515" s="3"/>
      <c r="P515" s="3"/>
      <c r="Q515" s="3"/>
      <c r="R515" s="3"/>
      <c r="S515" s="3"/>
    </row>
    <row r="516" spans="5:19">
      <c r="E516" s="4">
        <f t="shared" si="39"/>
        <v>2260</v>
      </c>
      <c r="F516" s="5">
        <f>F515*SUM(economy!Z306:AB306)/SUM(economy!Z305:AB305)</f>
        <v>13130.000217268704</v>
      </c>
      <c r="G516" s="13">
        <f t="shared" si="43"/>
        <v>264.48822651119917</v>
      </c>
      <c r="H516" s="13">
        <f t="shared" si="43"/>
        <v>287.8374749255355</v>
      </c>
      <c r="I516" s="13">
        <f t="shared" si="43"/>
        <v>171.65705068433167</v>
      </c>
      <c r="J516" s="13">
        <f t="shared" si="43"/>
        <v>28.741110572592763</v>
      </c>
      <c r="K516" s="13">
        <f t="shared" si="43"/>
        <v>1.5804909441266006</v>
      </c>
      <c r="L516" s="13">
        <f t="shared" si="40"/>
        <v>1029.3043536377859</v>
      </c>
      <c r="M516" s="3"/>
      <c r="N516" s="3"/>
      <c r="O516" s="3"/>
      <c r="P516" s="3"/>
      <c r="Q516" s="3"/>
      <c r="R516" s="3"/>
      <c r="S516" s="3"/>
    </row>
    <row r="517" spans="5:19">
      <c r="E517" s="4">
        <f t="shared" si="39"/>
        <v>2261</v>
      </c>
      <c r="F517" s="5">
        <f>F516*SUM(economy!Z307:AB307)/SUM(economy!Z306:AB306)</f>
        <v>13085.024658087597</v>
      </c>
      <c r="G517" s="13">
        <f t="shared" si="43"/>
        <v>265.28958802680711</v>
      </c>
      <c r="H517" s="13">
        <f t="shared" si="43"/>
        <v>288.2784892959989</v>
      </c>
      <c r="I517" s="13">
        <f t="shared" si="43"/>
        <v>171.32554621887863</v>
      </c>
      <c r="J517" s="13">
        <f t="shared" si="43"/>
        <v>28.640301121168719</v>
      </c>
      <c r="K517" s="13">
        <f t="shared" si="43"/>
        <v>1.5750481500939877</v>
      </c>
      <c r="L517" s="13">
        <f t="shared" si="40"/>
        <v>1030.1089728129473</v>
      </c>
      <c r="M517" s="3"/>
      <c r="N517" s="3"/>
      <c r="O517" s="3"/>
      <c r="P517" s="3"/>
      <c r="Q517" s="3"/>
      <c r="R517" s="3"/>
      <c r="S517" s="3"/>
    </row>
    <row r="518" spans="5:19">
      <c r="E518" s="4">
        <f t="shared" si="39"/>
        <v>2262</v>
      </c>
      <c r="F518" s="5">
        <f>F517*SUM(economy!Z308:AB308)/SUM(economy!Z307:AB307)</f>
        <v>13040.298830047263</v>
      </c>
      <c r="G518" s="13">
        <f t="shared" si="43"/>
        <v>266.088204555235</v>
      </c>
      <c r="H518" s="13">
        <f t="shared" si="43"/>
        <v>288.71406736554297</v>
      </c>
      <c r="I518" s="13">
        <f t="shared" si="43"/>
        <v>170.99173451901407</v>
      </c>
      <c r="J518" s="13">
        <f t="shared" si="43"/>
        <v>28.539971775274115</v>
      </c>
      <c r="K518" s="13">
        <f t="shared" si="43"/>
        <v>1.569635400038655</v>
      </c>
      <c r="L518" s="13">
        <f t="shared" si="40"/>
        <v>1030.9036136151049</v>
      </c>
      <c r="M518" s="3"/>
      <c r="N518" s="3"/>
      <c r="O518" s="3"/>
      <c r="P518" s="3"/>
      <c r="Q518" s="3"/>
      <c r="R518" s="3"/>
      <c r="S518" s="3"/>
    </row>
    <row r="519" spans="5:19">
      <c r="E519" s="4">
        <f t="shared" si="39"/>
        <v>2263</v>
      </c>
      <c r="F519" s="5">
        <f>F518*SUM(economy!Z309:AB309)/SUM(economy!Z308:AB308)</f>
        <v>12995.821803425044</v>
      </c>
      <c r="G519" s="13">
        <f t="shared" ref="G519:K534" si="44">G518*(1-G$5)+G$4*$F518*$L$4/1000</f>
        <v>266.88409133828952</v>
      </c>
      <c r="H519" s="13">
        <f t="shared" si="44"/>
        <v>289.14424753852745</v>
      </c>
      <c r="I519" s="13">
        <f t="shared" si="44"/>
        <v>170.65568407215272</v>
      </c>
      <c r="J519" s="13">
        <f t="shared" si="44"/>
        <v>28.440124419156191</v>
      </c>
      <c r="K519" s="13">
        <f t="shared" si="44"/>
        <v>1.5642525970433856</v>
      </c>
      <c r="L519" s="13">
        <f t="shared" si="40"/>
        <v>1031.6883999651691</v>
      </c>
      <c r="M519" s="3"/>
      <c r="N519" s="3"/>
      <c r="O519" s="3"/>
      <c r="P519" s="3"/>
      <c r="Q519" s="3"/>
      <c r="R519" s="3"/>
      <c r="S519" s="3"/>
    </row>
    <row r="520" spans="5:19">
      <c r="E520" s="4">
        <f t="shared" si="39"/>
        <v>2264</v>
      </c>
      <c r="F520" s="5">
        <f>F519*SUM(economy!Z310:AB310)/SUM(economy!Z309:AB309)</f>
        <v>12951.592608586281</v>
      </c>
      <c r="G520" s="13">
        <f t="shared" si="44"/>
        <v>267.67726356103378</v>
      </c>
      <c r="H520" s="13">
        <f t="shared" si="44"/>
        <v>289.56906802636274</v>
      </c>
      <c r="I520" s="13">
        <f t="shared" si="44"/>
        <v>170.31746230675242</v>
      </c>
      <c r="J520" s="13">
        <f t="shared" si="44"/>
        <v>28.340760720298697</v>
      </c>
      <c r="K520" s="13">
        <f t="shared" si="44"/>
        <v>1.5588996386759644</v>
      </c>
      <c r="L520" s="13">
        <f t="shared" si="40"/>
        <v>1032.4634542531235</v>
      </c>
      <c r="M520" s="3"/>
      <c r="N520" s="3"/>
      <c r="O520" s="3"/>
      <c r="P520" s="3"/>
      <c r="Q520" s="3"/>
      <c r="R520" s="3"/>
      <c r="S520" s="3"/>
    </row>
    <row r="521" spans="5:19">
      <c r="E521" s="4">
        <f t="shared" si="39"/>
        <v>2265</v>
      </c>
      <c r="F521" s="5">
        <f>F520*SUM(economy!Z311:AB311)/SUM(economy!Z310:AB310)</f>
        <v>12907.610238261354</v>
      </c>
      <c r="G521" s="13">
        <f t="shared" si="44"/>
        <v>268.46773634935124</v>
      </c>
      <c r="H521" s="13">
        <f t="shared" si="44"/>
        <v>289.98856684429285</v>
      </c>
      <c r="I521" s="13">
        <f t="shared" si="44"/>
        <v>169.97713560053188</v>
      </c>
      <c r="J521" s="13">
        <f t="shared" si="44"/>
        <v>28.241882137120385</v>
      </c>
      <c r="K521" s="13">
        <f t="shared" si="44"/>
        <v>1.553576417285359</v>
      </c>
      <c r="L521" s="13">
        <f t="shared" si="40"/>
        <v>1033.2288973485818</v>
      </c>
      <c r="M521" s="3"/>
      <c r="N521" s="3"/>
      <c r="O521" s="3"/>
      <c r="P521" s="3"/>
      <c r="Q521" s="3"/>
      <c r="R521" s="3"/>
      <c r="S521" s="3"/>
    </row>
    <row r="522" spans="5:19">
      <c r="E522" s="4">
        <f t="shared" ref="E522:E556" si="45">1+E521</f>
        <v>2266</v>
      </c>
      <c r="F522" s="5">
        <f>F521*SUM(economy!Z312:AB312)/SUM(economy!Z311:AB311)</f>
        <v>12863.873649746603</v>
      </c>
      <c r="G522" s="13">
        <f t="shared" si="44"/>
        <v>269.25552476764886</v>
      </c>
      <c r="H522" s="13">
        <f t="shared" si="44"/>
        <v>290.40278180840153</v>
      </c>
      <c r="I522" s="13">
        <f t="shared" si="44"/>
        <v>169.63476928892038</v>
      </c>
      <c r="J522" s="13">
        <f t="shared" si="44"/>
        <v>28.143489926500994</v>
      </c>
      <c r="K522" s="13">
        <f t="shared" si="44"/>
        <v>1.5482828202882639</v>
      </c>
      <c r="L522" s="13">
        <f t="shared" ref="L522:L556" si="46">SUM(G522:K522,L$5)</f>
        <v>1033.9848486117598</v>
      </c>
      <c r="M522" s="3"/>
      <c r="N522" s="3"/>
      <c r="O522" s="3"/>
      <c r="P522" s="3"/>
      <c r="Q522" s="3"/>
      <c r="R522" s="3"/>
      <c r="S522" s="3"/>
    </row>
    <row r="523" spans="5:19">
      <c r="E523" s="4">
        <f t="shared" si="45"/>
        <v>2267</v>
      </c>
      <c r="F523" s="5">
        <f>F522*SUM(economy!Z313:AB313)/SUM(economy!Z312:AB312)</f>
        <v>12820.381767030187</v>
      </c>
      <c r="G523" s="13">
        <f t="shared" si="44"/>
        <v>270.04064381669446</v>
      </c>
      <c r="H523" s="13">
        <f t="shared" si="44"/>
        <v>290.81175053283295</v>
      </c>
      <c r="I523" s="13">
        <f t="shared" si="44"/>
        <v>169.29042767372442</v>
      </c>
      <c r="J523" s="13">
        <f t="shared" si="44"/>
        <v>28.045585151135626</v>
      </c>
      <c r="K523" s="13">
        <f t="shared" si="44"/>
        <v>1.5430187304462293</v>
      </c>
      <c r="L523" s="13">
        <f t="shared" si="46"/>
        <v>1034.7314259048337</v>
      </c>
      <c r="M523" s="3"/>
      <c r="N523" s="3"/>
      <c r="O523" s="3"/>
      <c r="P523" s="3"/>
      <c r="Q523" s="3"/>
      <c r="R523" s="3"/>
      <c r="S523" s="3"/>
    </row>
    <row r="524" spans="5:19">
      <c r="E524" s="4">
        <f t="shared" si="45"/>
        <v>2268</v>
      </c>
      <c r="F524" s="5">
        <f>F523*SUM(economy!Z314:AB314)/SUM(economy!Z313:AB313)</f>
        <v>12777.133482845027</v>
      </c>
      <c r="G524" s="13">
        <f t="shared" si="44"/>
        <v>270.82310843158365</v>
      </c>
      <c r="H524" s="13">
        <f t="shared" si="44"/>
        <v>291.2155104272195</v>
      </c>
      <c r="I524" s="13">
        <f t="shared" si="44"/>
        <v>168.94417403199773</v>
      </c>
      <c r="J524" s="13">
        <f t="shared" si="44"/>
        <v>27.948168686718475</v>
      </c>
      <c r="K524" s="13">
        <f t="shared" si="44"/>
        <v>1.5377840261335527</v>
      </c>
      <c r="L524" s="13">
        <f t="shared" si="46"/>
        <v>1035.4687456036529</v>
      </c>
      <c r="M524" s="3"/>
      <c r="N524" s="3"/>
      <c r="O524" s="3"/>
      <c r="P524" s="3"/>
      <c r="Q524" s="3"/>
      <c r="R524" s="3"/>
      <c r="S524" s="3"/>
    </row>
    <row r="525" spans="5:19">
      <c r="E525" s="4">
        <f t="shared" si="45"/>
        <v>2269</v>
      </c>
      <c r="F525" s="5">
        <f>F524*SUM(economy!Z315:AB315)/SUM(economy!Z314:AB314)</f>
        <v>12734.127660650398</v>
      </c>
      <c r="G525" s="13">
        <f t="shared" si="44"/>
        <v>271.60293347983242</v>
      </c>
      <c r="H525" s="13">
        <f t="shared" si="44"/>
        <v>291.61409869430992</v>
      </c>
      <c r="I525" s="13">
        <f t="shared" si="44"/>
        <v>168.59607062510045</v>
      </c>
      <c r="J525" s="13">
        <f t="shared" si="44"/>
        <v>27.851241228957157</v>
      </c>
      <c r="K525" s="13">
        <f t="shared" si="44"/>
        <v>1.5325785815961468</v>
      </c>
      <c r="L525" s="13">
        <f t="shared" si="46"/>
        <v>1036.196922609796</v>
      </c>
      <c r="M525" s="3"/>
      <c r="N525" s="3"/>
      <c r="O525" s="3"/>
      <c r="P525" s="3"/>
      <c r="Q525" s="3"/>
      <c r="R525" s="3"/>
      <c r="S525" s="3"/>
    </row>
    <row r="526" spans="5:19">
      <c r="E526" s="4">
        <f t="shared" si="45"/>
        <v>2270</v>
      </c>
      <c r="F526" s="5">
        <f>F525*SUM(economy!Z316:AB316)/SUM(economy!Z315:AB315)</f>
        <v>12691.36313654349</v>
      </c>
      <c r="G526" s="13">
        <f t="shared" si="44"/>
        <v>272.38013375959042</v>
      </c>
      <c r="H526" s="13">
        <f t="shared" si="44"/>
        <v>292.0075523277896</v>
      </c>
      <c r="I526" s="13">
        <f t="shared" si="44"/>
        <v>168.24617870793455</v>
      </c>
      <c r="J526" s="13">
        <f t="shared" si="44"/>
        <v>27.754803300418896</v>
      </c>
      <c r="K526" s="13">
        <f t="shared" si="44"/>
        <v>1.5274022672015826</v>
      </c>
      <c r="L526" s="13">
        <f t="shared" si="46"/>
        <v>1036.916070362935</v>
      </c>
      <c r="M526" s="3"/>
      <c r="N526" s="3"/>
      <c r="O526" s="3"/>
      <c r="P526" s="3"/>
      <c r="Q526" s="3"/>
      <c r="R526" s="3"/>
      <c r="S526" s="3"/>
    </row>
    <row r="527" spans="5:19">
      <c r="E527" s="4">
        <f t="shared" si="45"/>
        <v>2271</v>
      </c>
      <c r="F527" s="5">
        <f>F526*SUM(economy!Z317:AB317)/SUM(economy!Z316:AB316)</f>
        <v>12648.838721103171</v>
      </c>
      <c r="G527" s="13">
        <f t="shared" si="44"/>
        <v>273.15472399797102</v>
      </c>
      <c r="H527" s="13">
        <f t="shared" si="44"/>
        <v>292.3959081102866</v>
      </c>
      <c r="I527" s="13">
        <f t="shared" si="44"/>
        <v>167.89455853834227</v>
      </c>
      <c r="J527" s="13">
        <f t="shared" si="44"/>
        <v>27.658855257209986</v>
      </c>
      <c r="K527" s="13">
        <f t="shared" si="44"/>
        <v>1.5222549496804931</v>
      </c>
      <c r="L527" s="13">
        <f t="shared" si="46"/>
        <v>1037.6263008534902</v>
      </c>
      <c r="M527" s="3"/>
      <c r="N527" s="3"/>
      <c r="O527" s="3"/>
      <c r="P527" s="3"/>
      <c r="Q527" s="3"/>
      <c r="R527" s="3"/>
      <c r="S527" s="3"/>
    </row>
    <row r="528" spans="5:19">
      <c r="E528" s="4">
        <f t="shared" si="45"/>
        <v>2272</v>
      </c>
      <c r="F528" s="5">
        <f>F527*SUM(economy!Z318:AB318)/SUM(economy!Z317:AB317)</f>
        <v>12606.553201167069</v>
      </c>
      <c r="G528" s="13">
        <f t="shared" si="44"/>
        <v>273.92671884949374</v>
      </c>
      <c r="H528" s="13">
        <f t="shared" si="44"/>
        <v>292.77920261155606</v>
      </c>
      <c r="I528" s="13">
        <f t="shared" si="44"/>
        <v>167.54126938665561</v>
      </c>
      <c r="J528" s="13">
        <f t="shared" si="44"/>
        <v>27.563397295490073</v>
      </c>
      <c r="K528" s="13">
        <f t="shared" si="44"/>
        <v>1.5171364923595532</v>
      </c>
      <c r="L528" s="13">
        <f t="shared" si="46"/>
        <v>1038.3277246355551</v>
      </c>
      <c r="M528" s="3"/>
      <c r="N528" s="3"/>
      <c r="O528" s="3"/>
      <c r="P528" s="3"/>
      <c r="Q528" s="3"/>
      <c r="R528" s="3"/>
      <c r="S528" s="3"/>
    </row>
    <row r="529" spans="5:19">
      <c r="E529" s="4">
        <f t="shared" si="45"/>
        <v>2273</v>
      </c>
      <c r="F529" s="5">
        <f>F528*SUM(economy!Z319:AB319)/SUM(economy!Z318:AB318)</f>
        <v>12564.505341543794</v>
      </c>
      <c r="G529" s="13">
        <f t="shared" si="44"/>
        <v>274.69613289463541</v>
      </c>
      <c r="H529" s="13">
        <f t="shared" si="44"/>
        <v>293.15747218683674</v>
      </c>
      <c r="I529" s="13">
        <f t="shared" si="44"/>
        <v>167.18636954538459</v>
      </c>
      <c r="J529" s="13">
        <f t="shared" si="44"/>
        <v>27.468429457822861</v>
      </c>
      <c r="K529" s="13">
        <f t="shared" si="44"/>
        <v>1.5120467553862214</v>
      </c>
      <c r="L529" s="13">
        <f t="shared" si="46"/>
        <v>1039.0204508400657</v>
      </c>
      <c r="M529" s="3"/>
      <c r="N529" s="3"/>
      <c r="O529" s="3"/>
      <c r="P529" s="3"/>
      <c r="Q529" s="3"/>
      <c r="R529" s="3"/>
      <c r="S529" s="3"/>
    </row>
    <row r="530" spans="5:19">
      <c r="E530" s="4">
        <f t="shared" si="45"/>
        <v>2274</v>
      </c>
      <c r="F530" s="5">
        <f>F529*SUM(economy!Z320:AB320)/SUM(economy!Z319:AB319)</f>
        <v>12522.693886662011</v>
      </c>
      <c r="G530" s="13">
        <f t="shared" si="44"/>
        <v>275.46298063848548</v>
      </c>
      <c r="H530" s="13">
        <f t="shared" si="44"/>
        <v>293.53075297537259</v>
      </c>
      <c r="I530" s="13">
        <f t="shared" si="44"/>
        <v>166.82991633903256</v>
      </c>
      <c r="J530" s="13">
        <f t="shared" si="44"/>
        <v>27.373951639365011</v>
      </c>
      <c r="K530" s="13">
        <f t="shared" si="44"/>
        <v>1.5069855959454368</v>
      </c>
      <c r="L530" s="13">
        <f t="shared" si="46"/>
        <v>1039.704587188201</v>
      </c>
      <c r="M530" s="3"/>
      <c r="N530" s="3"/>
      <c r="O530" s="3"/>
      <c r="P530" s="3"/>
      <c r="Q530" s="3"/>
      <c r="R530" s="3"/>
      <c r="S530" s="3"/>
    </row>
    <row r="531" spans="5:19">
      <c r="E531" s="4">
        <f t="shared" si="45"/>
        <v>2275</v>
      </c>
      <c r="F531" s="5">
        <f>F530*SUM(economy!Z321:AB321)/SUM(economy!Z320:AB320)</f>
        <v>12481.117562157833</v>
      </c>
      <c r="G531" s="13">
        <f t="shared" si="44"/>
        <v>276.22727650950242</v>
      </c>
      <c r="H531" s="13">
        <f t="shared" si="44"/>
        <v>293.89908089909341</v>
      </c>
      <c r="I531" s="13">
        <f t="shared" si="44"/>
        <v>166.47196613402761</v>
      </c>
      <c r="J531" s="13">
        <f t="shared" si="44"/>
        <v>27.27996359389503</v>
      </c>
      <c r="K531" s="13">
        <f t="shared" si="44"/>
        <v>1.501952868468476</v>
      </c>
      <c r="L531" s="13">
        <f t="shared" si="46"/>
        <v>1040.3802400049869</v>
      </c>
      <c r="M531" s="3"/>
      <c r="N531" s="3"/>
      <c r="O531" s="3"/>
      <c r="P531" s="3"/>
      <c r="Q531" s="3"/>
      <c r="R531" s="3"/>
      <c r="S531" s="3"/>
    </row>
    <row r="532" spans="5:19">
      <c r="E532" s="4">
        <f t="shared" si="45"/>
        <v>2276</v>
      </c>
      <c r="F532" s="5">
        <f>F531*SUM(economy!Z322:AB322)/SUM(economy!Z321:AB321)</f>
        <v>12439.775076402022</v>
      </c>
      <c r="G532" s="13">
        <f t="shared" si="44"/>
        <v>276.98903485836649</v>
      </c>
      <c r="H532" s="13">
        <f t="shared" si="44"/>
        <v>294.26249166144811</v>
      </c>
      <c r="I532" s="13">
        <f t="shared" si="44"/>
        <v>166.11257434875924</v>
      </c>
      <c r="J532" s="13">
        <f t="shared" si="44"/>
        <v>27.186464939684058</v>
      </c>
      <c r="K532" s="13">
        <f t="shared" si="44"/>
        <v>1.4969484248341538</v>
      </c>
      <c r="L532" s="13">
        <f t="shared" si="46"/>
        <v>1041.047514233092</v>
      </c>
      <c r="M532" s="3"/>
      <c r="N532" s="3"/>
      <c r="O532" s="3"/>
      <c r="P532" s="3"/>
      <c r="Q532" s="3"/>
      <c r="R532" s="3"/>
      <c r="S532" s="3"/>
    </row>
    <row r="533" spans="5:19">
      <c r="E533" s="4">
        <f t="shared" si="45"/>
        <v>2277</v>
      </c>
      <c r="F533" s="5">
        <f>F532*SUM(economy!Z323:AB323)/SUM(economy!Z322:AB322)</f>
        <v>12398.665121968792</v>
      </c>
      <c r="G533" s="13">
        <f t="shared" si="44"/>
        <v>277.74826995692626</v>
      </c>
      <c r="H533" s="13">
        <f t="shared" si="44"/>
        <v>294.62102074638466</v>
      </c>
      <c r="I533" s="13">
        <f t="shared" si="44"/>
        <v>165.75179546370964</v>
      </c>
      <c r="J533" s="13">
        <f t="shared" si="44"/>
        <v>27.093455165210525</v>
      </c>
      <c r="K533" s="13">
        <f t="shared" si="44"/>
        <v>1.4919721145625604</v>
      </c>
      <c r="L533" s="13">
        <f t="shared" si="46"/>
        <v>1041.7065134467939</v>
      </c>
      <c r="M533" s="3"/>
      <c r="N533" s="3"/>
      <c r="O533" s="3"/>
      <c r="P533" s="3"/>
      <c r="Q533" s="3"/>
      <c r="R533" s="3"/>
      <c r="S533" s="3"/>
    </row>
    <row r="534" spans="5:19">
      <c r="E534" s="4">
        <f t="shared" si="45"/>
        <v>2278</v>
      </c>
      <c r="F534" s="5">
        <f>F533*SUM(economy!Z324:AB324)/SUM(economy!Z323:AB323)</f>
        <v>12357.786377047627</v>
      </c>
      <c r="G534" s="13">
        <f t="shared" si="44"/>
        <v>278.50499599723423</v>
      </c>
      <c r="H534" s="13">
        <f t="shared" si="44"/>
        <v>294.97470341747061</v>
      </c>
      <c r="I534" s="13">
        <f t="shared" si="44"/>
        <v>165.38968303166953</v>
      </c>
      <c r="J534" s="13">
        <f t="shared" si="44"/>
        <v>27.000933634720752</v>
      </c>
      <c r="K534" s="13">
        <f t="shared" si="44"/>
        <v>1.4870237850015244</v>
      </c>
      <c r="L534" s="13">
        <f t="shared" si="46"/>
        <v>1042.3573398660965</v>
      </c>
      <c r="M534" s="3"/>
      <c r="N534" s="3"/>
      <c r="O534" s="3"/>
      <c r="P534" s="3"/>
      <c r="Q534" s="3"/>
      <c r="R534" s="3"/>
      <c r="S534" s="3"/>
    </row>
    <row r="535" spans="5:19">
      <c r="E535" s="4">
        <f t="shared" si="45"/>
        <v>2279</v>
      </c>
      <c r="F535" s="5">
        <f>F534*SUM(economy!Z325:AB325)/SUM(economy!Z324:AB324)</f>
        <v>12317.137506799536</v>
      </c>
      <c r="G535" s="13">
        <f t="shared" ref="G535:K550" si="47">G534*(1-G$5)+G$4*$F534*$L$4/1000</f>
        <v>279.25922709066907</v>
      </c>
      <c r="H535" s="13">
        <f t="shared" si="47"/>
        <v>295.32357471714869</v>
      </c>
      <c r="I535" s="13">
        <f t="shared" si="47"/>
        <v>165.02628968802932</v>
      </c>
      <c r="J535" s="13">
        <f t="shared" si="47"/>
        <v>26.908899593637592</v>
      </c>
      <c r="K535" s="13">
        <f t="shared" si="47"/>
        <v>1.4821032815059916</v>
      </c>
      <c r="L535" s="13">
        <f t="shared" si="46"/>
        <v>1043.0000943709906</v>
      </c>
      <c r="M535" s="3"/>
      <c r="N535" s="3"/>
      <c r="O535" s="3"/>
      <c r="P535" s="3"/>
      <c r="Q535" s="3"/>
      <c r="R535" s="3"/>
      <c r="S535" s="3"/>
    </row>
    <row r="536" spans="5:19">
      <c r="E536" s="4">
        <f t="shared" si="45"/>
        <v>2280</v>
      </c>
      <c r="F536" s="5">
        <f>F535*SUM(economy!Z326:AB326)/SUM(economy!Z325:AB325)</f>
        <v>12276.717164659465</v>
      </c>
      <c r="G536" s="13">
        <f t="shared" si="47"/>
        <v>280.01097726714039</v>
      </c>
      <c r="H536" s="13">
        <f t="shared" si="47"/>
        <v>295.66766946612182</v>
      </c>
      <c r="I536" s="13">
        <f t="shared" si="47"/>
        <v>164.6616671611356</v>
      </c>
      <c r="J536" s="13">
        <f t="shared" si="47"/>
        <v>26.81735217381927</v>
      </c>
      <c r="K536" s="13">
        <f t="shared" si="47"/>
        <v>1.4772104476104979</v>
      </c>
      <c r="L536" s="13">
        <f t="shared" si="46"/>
        <v>1043.6348765158275</v>
      </c>
      <c r="M536" s="3"/>
      <c r="N536" s="3"/>
      <c r="O536" s="3"/>
      <c r="P536" s="3"/>
      <c r="Q536" s="3"/>
      <c r="R536" s="3"/>
      <c r="S536" s="3"/>
    </row>
    <row r="537" spans="5:19">
      <c r="E537" s="4">
        <f t="shared" si="45"/>
        <v>2281</v>
      </c>
      <c r="F537" s="5">
        <f>F536*SUM(economy!Z327:AB327)/SUM(economy!Z326:AB326)</f>
        <v>12236.523993586203</v>
      </c>
      <c r="G537" s="13">
        <f t="shared" si="47"/>
        <v>280.76026047437313</v>
      </c>
      <c r="H537" s="13">
        <f t="shared" si="47"/>
        <v>296.00702226286217</v>
      </c>
      <c r="I537" s="13">
        <f t="shared" si="47"/>
        <v>164.29586628270431</v>
      </c>
      <c r="J537" s="13">
        <f t="shared" si="47"/>
        <v>26.726290398670681</v>
      </c>
      <c r="K537" s="13">
        <f t="shared" si="47"/>
        <v>1.4723451251949262</v>
      </c>
      <c r="L537" s="13">
        <f t="shared" si="46"/>
        <v>1044.2617845438053</v>
      </c>
      <c r="M537" s="3"/>
      <c r="N537" s="3"/>
      <c r="O537" s="3"/>
      <c r="P537" s="3"/>
      <c r="Q537" s="3"/>
      <c r="R537" s="3"/>
      <c r="S537" s="3"/>
    </row>
    <row r="538" spans="5:19">
      <c r="E538" s="4">
        <f t="shared" si="45"/>
        <v>2282</v>
      </c>
      <c r="F538" s="5">
        <f>F537*SUM(economy!Z328:AB328)/SUM(economy!Z327:AB327)</f>
        <v>12196.55662726123</v>
      </c>
      <c r="G538" s="13">
        <f t="shared" si="47"/>
        <v>281.50709057726806</v>
      </c>
      <c r="H538" s="13">
        <f t="shared" si="47"/>
        <v>296.34166748323867</v>
      </c>
      <c r="I538" s="13">
        <f t="shared" si="47"/>
        <v>163.9289369982821</v>
      </c>
      <c r="J538" s="13">
        <f t="shared" si="47"/>
        <v>26.635713188109392</v>
      </c>
      <c r="K538" s="13">
        <f t="shared" si="47"/>
        <v>1.4675071546437219</v>
      </c>
      <c r="L538" s="13">
        <f t="shared" si="46"/>
        <v>1044.8809154015421</v>
      </c>
      <c r="M538" s="3"/>
      <c r="N538" s="3"/>
      <c r="O538" s="3"/>
      <c r="P538" s="3"/>
      <c r="Q538" s="3"/>
      <c r="R538" s="3"/>
      <c r="S538" s="3"/>
    </row>
    <row r="539" spans="5:19">
      <c r="E539" s="4">
        <f t="shared" si="45"/>
        <v>2283</v>
      </c>
      <c r="F539" s="5">
        <f>F538*SUM(economy!Z329:AB329)/SUM(economy!Z328:AB328)</f>
        <v>12156.8136912381</v>
      </c>
      <c r="G539" s="13">
        <f t="shared" si="47"/>
        <v>282.25148135733565</v>
      </c>
      <c r="H539" s="13">
        <f t="shared" si="47"/>
        <v>296.67163928025843</v>
      </c>
      <c r="I539" s="13">
        <f t="shared" si="47"/>
        <v>163.56092837774722</v>
      </c>
      <c r="J539" s="13">
        <f t="shared" si="47"/>
        <v>26.545619363388663</v>
      </c>
      <c r="K539" s="13">
        <f t="shared" si="47"/>
        <v>1.4626963749987485</v>
      </c>
      <c r="L539" s="13">
        <f t="shared" si="46"/>
        <v>1045.4923647537289</v>
      </c>
      <c r="M539" s="3"/>
      <c r="N539" s="3"/>
      <c r="O539" s="3"/>
      <c r="P539" s="3"/>
      <c r="Q539" s="3"/>
      <c r="R539" s="3"/>
      <c r="S539" s="3"/>
    </row>
    <row r="540" spans="5:19">
      <c r="E540" s="4">
        <f t="shared" si="45"/>
        <v>2284</v>
      </c>
      <c r="F540" s="5">
        <f>F539*SUM(economy!Z330:AB330)/SUM(economy!Z329:AB329)</f>
        <v>12117.29380404358</v>
      </c>
      <c r="G540" s="13">
        <f t="shared" si="47"/>
        <v>282.99344651219997</v>
      </c>
      <c r="H540" s="13">
        <f t="shared" si="47"/>
        <v>296.99697158391666</v>
      </c>
      <c r="I540" s="13">
        <f t="shared" si="47"/>
        <v>163.19188862584221</v>
      </c>
      <c r="J540" s="13">
        <f t="shared" si="47"/>
        <v>26.456007651779839</v>
      </c>
      <c r="K540" s="13">
        <f t="shared" si="47"/>
        <v>1.4579126241059588</v>
      </c>
      <c r="L540" s="13">
        <f t="shared" si="46"/>
        <v>1046.0962269978445</v>
      </c>
      <c r="M540" s="3"/>
      <c r="N540" s="3"/>
      <c r="O540" s="3"/>
      <c r="P540" s="3"/>
      <c r="Q540" s="3"/>
      <c r="R540" s="3"/>
      <c r="S540" s="3"/>
    </row>
    <row r="541" spans="5:19">
      <c r="E541" s="4">
        <f t="shared" si="45"/>
        <v>2285</v>
      </c>
      <c r="F541" s="5">
        <f>F540*SUM(economy!Z331:AB331)/SUM(economy!Z330:AB330)</f>
        <v>12077.995578232021</v>
      </c>
      <c r="G541" s="13">
        <f t="shared" si="47"/>
        <v>283.73299965516975</v>
      </c>
      <c r="H541" s="13">
        <f t="shared" si="47"/>
        <v>297.31769810115026</v>
      </c>
      <c r="I541" s="13">
        <f t="shared" si="47"/>
        <v>162.82186509273055</v>
      </c>
      <c r="J541" s="13">
        <f t="shared" si="47"/>
        <v>26.366876691116506</v>
      </c>
      <c r="K541" s="13">
        <f t="shared" si="47"/>
        <v>1.453155738756053</v>
      </c>
      <c r="L541" s="13">
        <f t="shared" si="46"/>
        <v>1046.6925952789234</v>
      </c>
      <c r="M541" s="3"/>
      <c r="N541" s="3"/>
      <c r="O541" s="3"/>
      <c r="P541" s="3"/>
      <c r="Q541" s="3"/>
      <c r="R541" s="3"/>
      <c r="S541" s="3"/>
    </row>
    <row r="542" spans="5:19">
      <c r="E542" s="4">
        <f t="shared" si="45"/>
        <v>2286</v>
      </c>
      <c r="F542" s="5">
        <f>F541*SUM(economy!Z332:AB332)/SUM(economy!Z331:AB331)</f>
        <v>12038.917621394496</v>
      </c>
      <c r="G542" s="13">
        <f t="shared" si="47"/>
        <v>284.47015431487404</v>
      </c>
      <c r="H542" s="13">
        <f t="shared" si="47"/>
        <v>297.63385231589081</v>
      </c>
      <c r="I542" s="13">
        <f t="shared" si="47"/>
        <v>162.4509042845701</v>
      </c>
      <c r="J542" s="13">
        <f t="shared" si="47"/>
        <v>26.278225034202809</v>
      </c>
      <c r="K542" s="13">
        <f t="shared" si="47"/>
        <v>1.4484255548192939</v>
      </c>
      <c r="L542" s="13">
        <f t="shared" si="46"/>
        <v>1047.2815615043571</v>
      </c>
      <c r="M542" s="3"/>
      <c r="N542" s="3"/>
      <c r="O542" s="3"/>
      <c r="P542" s="3"/>
      <c r="Q542" s="3"/>
      <c r="R542" s="3"/>
      <c r="S542" s="3"/>
    </row>
    <row r="543" spans="5:19">
      <c r="E543" s="4">
        <f t="shared" si="45"/>
        <v>2287</v>
      </c>
      <c r="F543" s="5">
        <f>F542*SUM(economy!Z333:AB333)/SUM(economy!Z332:AB332)</f>
        <v>12000.05853712375</v>
      </c>
      <c r="G543" s="13">
        <f t="shared" si="47"/>
        <v>285.20492393495914</v>
      </c>
      <c r="H543" s="13">
        <f t="shared" si="47"/>
        <v>297.94546748921192</v>
      </c>
      <c r="I543" s="13">
        <f t="shared" si="47"/>
        <v>162.07905187409628</v>
      </c>
      <c r="J543" s="13">
        <f t="shared" si="47"/>
        <v>26.190051153088355</v>
      </c>
      <c r="K543" s="13">
        <f t="shared" si="47"/>
        <v>1.4437219073746528</v>
      </c>
      <c r="L543" s="13">
        <f t="shared" si="46"/>
        <v>1047.8632163587304</v>
      </c>
      <c r="M543" s="3"/>
      <c r="N543" s="3"/>
      <c r="O543" s="3"/>
      <c r="P543" s="3"/>
      <c r="Q543" s="3"/>
      <c r="R543" s="3"/>
      <c r="S543" s="3"/>
    </row>
    <row r="544" spans="5:19">
      <c r="E544" s="4">
        <f t="shared" si="45"/>
        <v>2288</v>
      </c>
      <c r="F544" s="5">
        <f>F543*SUM(economy!Z334:AB334)/SUM(economy!Z333:AB333)</f>
        <v>11961.416925936481</v>
      </c>
      <c r="G544" s="13">
        <f t="shared" si="47"/>
        <v>285.93732187384461</v>
      </c>
      <c r="H544" s="13">
        <f t="shared" si="47"/>
        <v>298.25257665956696</v>
      </c>
      <c r="I544" s="13">
        <f t="shared" si="47"/>
        <v>161.70635271120807</v>
      </c>
      <c r="J544" s="13">
        <f t="shared" si="47"/>
        <v>26.102353443212191</v>
      </c>
      <c r="K544" s="13">
        <f t="shared" si="47"/>
        <v>1.4390446308334428</v>
      </c>
      <c r="L544" s="13">
        <f t="shared" si="46"/>
        <v>1048.4376493186653</v>
      </c>
      <c r="M544" s="3"/>
      <c r="N544" s="3"/>
      <c r="O544" s="3"/>
      <c r="P544" s="3"/>
      <c r="Q544" s="3"/>
      <c r="R544" s="3"/>
      <c r="S544" s="3"/>
    </row>
    <row r="545" spans="5:19">
      <c r="E545" s="4">
        <f t="shared" si="45"/>
        <v>2289</v>
      </c>
      <c r="F545" s="5">
        <f>F544*SUM(economy!Z335:AB335)/SUM(economy!Z334:AB334)</f>
        <v>11922.991386154359</v>
      </c>
      <c r="G545" s="13">
        <f t="shared" si="47"/>
        <v>286.66736140453554</v>
      </c>
      <c r="H545" s="13">
        <f t="shared" si="47"/>
        <v>298.55521264311267</v>
      </c>
      <c r="I545" s="13">
        <f t="shared" si="47"/>
        <v>161.3328508335504</v>
      </c>
      <c r="J545" s="13">
        <f t="shared" si="47"/>
        <v>26.01513022741829</v>
      </c>
      <c r="K545" s="13">
        <f t="shared" si="47"/>
        <v>1.4343935590576073</v>
      </c>
      <c r="L545" s="13">
        <f t="shared" si="46"/>
        <v>1049.0049486676744</v>
      </c>
      <c r="M545" s="3"/>
      <c r="N545" s="3"/>
      <c r="O545" s="3"/>
      <c r="P545" s="3"/>
      <c r="Q545" s="3"/>
      <c r="R545" s="3"/>
      <c r="S545" s="3"/>
    </row>
    <row r="546" spans="5:19">
      <c r="E546" s="4">
        <f t="shared" si="45"/>
        <v>2290</v>
      </c>
      <c r="F546" s="5">
        <f>F545*SUM(economy!Z336:AB336)/SUM(economy!Z335:AB335)</f>
        <v>11884.780514744678</v>
      </c>
      <c r="G546" s="13">
        <f t="shared" si="47"/>
        <v>287.39505571448865</v>
      </c>
      <c r="H546" s="13">
        <f t="shared" si="47"/>
        <v>298.85340803411458</v>
      </c>
      <c r="I546" s="13">
        <f t="shared" si="47"/>
        <v>160.95858947708709</v>
      </c>
      <c r="J546" s="13">
        <f t="shared" si="47"/>
        <v>25.928379759845033</v>
      </c>
      <c r="K546" s="13">
        <f t="shared" si="47"/>
        <v>1.4297685254728267</v>
      </c>
      <c r="L546" s="13">
        <f t="shared" si="46"/>
        <v>1049.5652015110081</v>
      </c>
      <c r="M546" s="3"/>
      <c r="N546" s="3"/>
      <c r="O546" s="3"/>
      <c r="P546" s="3"/>
      <c r="Q546" s="3"/>
      <c r="R546" s="3"/>
      <c r="S546" s="3"/>
    </row>
    <row r="547" spans="5:19">
      <c r="E547" s="4">
        <f t="shared" si="45"/>
        <v>2291</v>
      </c>
      <c r="F547" s="5">
        <f>F546*SUM(economy!Z337:AB337)/SUM(economy!Z336:AB336)</f>
        <v>11846.782908122457</v>
      </c>
      <c r="G547" s="13">
        <f t="shared" si="47"/>
        <v>288.12041790552939</v>
      </c>
      <c r="H547" s="13">
        <f t="shared" si="47"/>
        <v>299.14719520543019</v>
      </c>
      <c r="I547" s="13">
        <f t="shared" si="47"/>
        <v>160.5836110866579</v>
      </c>
      <c r="J547" s="13">
        <f t="shared" si="47"/>
        <v>25.842100229691187</v>
      </c>
      <c r="K547" s="13">
        <f t="shared" si="47"/>
        <v>1.4251693631765887</v>
      </c>
      <c r="L547" s="13">
        <f t="shared" si="46"/>
        <v>1050.1184937904852</v>
      </c>
      <c r="M547" s="3"/>
      <c r="N547" s="3"/>
      <c r="O547" s="3"/>
      <c r="P547" s="3"/>
      <c r="Q547" s="3"/>
      <c r="R547" s="3"/>
      <c r="S547" s="3"/>
    </row>
    <row r="548" spans="5:19">
      <c r="E548" s="4">
        <f t="shared" si="45"/>
        <v>2292</v>
      </c>
      <c r="F548" s="5">
        <f>F547*SUM(economy!Z338:AB338)/SUM(economy!Z337:AB337)</f>
        <v>11808.997162914666</v>
      </c>
      <c r="G548" s="13">
        <f t="shared" si="47"/>
        <v>288.84346099381855</v>
      </c>
      <c r="H548" s="13">
        <f t="shared" si="47"/>
        <v>299.43660630906646</v>
      </c>
      <c r="I548" s="13">
        <f t="shared" si="47"/>
        <v>160.20795732651459</v>
      </c>
      <c r="J548" s="13">
        <f t="shared" si="47"/>
        <v>25.756289764860881</v>
      </c>
      <c r="K548" s="13">
        <f t="shared" si="47"/>
        <v>1.4205959050413945</v>
      </c>
      <c r="L548" s="13">
        <f t="shared" si="46"/>
        <v>1050.6649102993019</v>
      </c>
      <c r="M548" s="3"/>
      <c r="N548" s="3"/>
      <c r="O548" s="3"/>
      <c r="P548" s="3"/>
      <c r="Q548" s="3"/>
      <c r="R548" s="3"/>
      <c r="S548" s="3"/>
    </row>
    <row r="549" spans="5:19">
      <c r="E549" s="4">
        <f t="shared" si="45"/>
        <v>2293</v>
      </c>
      <c r="F549" s="5">
        <f>F548*SUM(economy!Z339:AB339)/SUM(economy!Z338:AB338)</f>
        <v>11771.421876688148</v>
      </c>
      <c r="G549" s="13">
        <f t="shared" si="47"/>
        <v>289.56419790986502</v>
      </c>
      <c r="H549" s="13">
        <f t="shared" si="47"/>
        <v>299.72167327680688</v>
      </c>
      <c r="I549" s="13">
        <f t="shared" si="47"/>
        <v>159.83166909083039</v>
      </c>
      <c r="J549" s="13">
        <f t="shared" si="47"/>
        <v>25.670946435490045</v>
      </c>
      <c r="K549" s="13">
        <f t="shared" si="47"/>
        <v>1.4160479838132343</v>
      </c>
      <c r="L549" s="13">
        <f t="shared" si="46"/>
        <v>1051.2045346968055</v>
      </c>
      <c r="M549" s="3"/>
      <c r="N549" s="3"/>
      <c r="O549" s="3"/>
      <c r="P549" s="3"/>
      <c r="Q549" s="3"/>
      <c r="R549" s="3"/>
      <c r="S549" s="3"/>
    </row>
    <row r="550" spans="5:19">
      <c r="E550" s="4">
        <f t="shared" si="45"/>
        <v>2294</v>
      </c>
      <c r="F550" s="5">
        <f>F549*SUM(economy!Z340:AB340)/SUM(economy!Z339:AB339)</f>
        <v>11734.055648642388</v>
      </c>
      <c r="G550" s="13">
        <f t="shared" si="47"/>
        <v>290.28264149858308</v>
      </c>
      <c r="H550" s="13">
        <f t="shared" si="47"/>
        <v>300.00242782090584</v>
      </c>
      <c r="I550" s="13">
        <f t="shared" si="47"/>
        <v>159.45478651417741</v>
      </c>
      <c r="J550" s="13">
        <f t="shared" si="47"/>
        <v>25.586068257356857</v>
      </c>
      <c r="K550" s="13">
        <f t="shared" si="47"/>
        <v>1.4115254322054902</v>
      </c>
      <c r="L550" s="13">
        <f t="shared" si="46"/>
        <v>1051.7374495232286</v>
      </c>
      <c r="M550" s="3"/>
      <c r="N550" s="3"/>
      <c r="O550" s="3"/>
      <c r="P550" s="3"/>
      <c r="Q550" s="3"/>
      <c r="R550" s="3"/>
      <c r="S550" s="3"/>
    </row>
    <row r="551" spans="5:19">
      <c r="E551" s="4">
        <f t="shared" si="45"/>
        <v>2295</v>
      </c>
      <c r="F551" s="5">
        <f>F550*SUM(economy!Z341:AB341)/SUM(economy!Z340:AB340)</f>
        <v>11696.897080268098</v>
      </c>
      <c r="G551" s="13">
        <f t="shared" ref="G551:K556" si="48">G550*(1-G$5)+G$4*$F550*$L$4/1000</f>
        <v>290.99880451939225</v>
      </c>
      <c r="H551" s="13">
        <f t="shared" si="48"/>
        <v>300.27890143484586</v>
      </c>
      <c r="I551" s="13">
        <f t="shared" si="48"/>
        <v>159.07734898196804</v>
      </c>
      <c r="J551" s="13">
        <f t="shared" si="48"/>
        <v>25.501653195178633</v>
      </c>
      <c r="K551" s="13">
        <f t="shared" si="48"/>
        <v>1.4070280829884174</v>
      </c>
      <c r="L551" s="13">
        <f t="shared" si="46"/>
        <v>1052.2637362143732</v>
      </c>
      <c r="M551" s="3"/>
      <c r="N551" s="3"/>
      <c r="O551" s="3"/>
      <c r="P551" s="3"/>
      <c r="Q551" s="3"/>
      <c r="R551" s="3"/>
      <c r="S551" s="3"/>
    </row>
    <row r="552" spans="5:19">
      <c r="E552" s="4">
        <f t="shared" si="45"/>
        <v>2296</v>
      </c>
      <c r="F552" s="5">
        <f>F551*SUM(economy!Z342:AB342)/SUM(economy!Z341:AB341)</f>
        <v>11659.944775973066</v>
      </c>
      <c r="G552" s="13">
        <f t="shared" si="48"/>
        <v>291.71269964635695</v>
      </c>
      <c r="H552" s="13">
        <f t="shared" si="48"/>
        <v>300.55112539415461</v>
      </c>
      <c r="I552" s="13">
        <f t="shared" si="48"/>
        <v>158.69939514085468</v>
      </c>
      <c r="J552" s="13">
        <f t="shared" si="48"/>
        <v>25.417699165797718</v>
      </c>
      <c r="K552" s="13">
        <f t="shared" si="48"/>
        <v>1.4025557690743358</v>
      </c>
      <c r="L552" s="13">
        <f t="shared" si="46"/>
        <v>1052.7834751162382</v>
      </c>
      <c r="M552" s="3"/>
      <c r="N552" s="3"/>
      <c r="O552" s="3"/>
      <c r="P552" s="3"/>
      <c r="Q552" s="3"/>
      <c r="R552" s="3"/>
      <c r="S552" s="3"/>
    </row>
    <row r="553" spans="5:19">
      <c r="E553" s="4">
        <f t="shared" si="45"/>
        <v>2297</v>
      </c>
      <c r="F553" s="5">
        <f>F552*SUM(economy!Z343:AB343)/SUM(economy!Z342:AB342)</f>
        <v>11623.197343675982</v>
      </c>
      <c r="G553" s="13">
        <f t="shared" si="48"/>
        <v>292.42433946836468</v>
      </c>
      <c r="H553" s="13">
        <f t="shared" si="48"/>
        <v>300.81913075727812</v>
      </c>
      <c r="I553" s="13">
        <f t="shared" si="48"/>
        <v>158.3209629090841</v>
      </c>
      <c r="J553" s="13">
        <f t="shared" si="48"/>
        <v>25.334204041258793</v>
      </c>
      <c r="K553" s="13">
        <f t="shared" si="48"/>
        <v>1.3981083235986829</v>
      </c>
      <c r="L553" s="13">
        <f t="shared" si="46"/>
        <v>1053.2967454995842</v>
      </c>
      <c r="M553" s="3"/>
      <c r="N553" s="3"/>
      <c r="O553" s="3"/>
      <c r="P553" s="3"/>
      <c r="Q553" s="3"/>
      <c r="R553" s="3"/>
      <c r="S553" s="3"/>
    </row>
    <row r="554" spans="5:19">
      <c r="E554" s="4">
        <f t="shared" si="45"/>
        <v>2298</v>
      </c>
      <c r="F554" s="5">
        <f>F553*SUM(economy!Z344:AB344)/SUM(economy!Z343:AB343)</f>
        <v>11586.653395369922</v>
      </c>
      <c r="G554" s="13">
        <f t="shared" si="48"/>
        <v>293.13373648934021</v>
      </c>
      <c r="H554" s="13">
        <f t="shared" si="48"/>
        <v>301.08294836650794</v>
      </c>
      <c r="I554" s="13">
        <f t="shared" si="48"/>
        <v>157.94208948680208</v>
      </c>
      <c r="J554" s="13">
        <f t="shared" si="48"/>
        <v>25.251165651780113</v>
      </c>
      <c r="K554" s="13">
        <f t="shared" si="48"/>
        <v>1.3936855799970558</v>
      </c>
      <c r="L554" s="13">
        <f t="shared" si="46"/>
        <v>1053.8036255744273</v>
      </c>
      <c r="M554" s="3"/>
      <c r="N554" s="3"/>
      <c r="O554" s="3"/>
      <c r="P554" s="3"/>
      <c r="Q554" s="3"/>
      <c r="R554" s="3"/>
      <c r="S554" s="3"/>
    </row>
    <row r="555" spans="5:19">
      <c r="E555" s="4">
        <f t="shared" si="45"/>
        <v>2299</v>
      </c>
      <c r="F555" s="5">
        <f>F554*SUM(economy!Z345:AB345)/SUM(economy!Z344:AB344)</f>
        <v>11550.311547655847</v>
      </c>
      <c r="G555" s="13">
        <f t="shared" si="48"/>
        <v>293.84090312849423</v>
      </c>
      <c r="H555" s="13">
        <f t="shared" si="48"/>
        <v>301.34260884895832</v>
      </c>
      <c r="I555" s="13">
        <f t="shared" si="48"/>
        <v>157.5628113663042</v>
      </c>
      <c r="J555" s="13">
        <f t="shared" si="48"/>
        <v>25.168581788621136</v>
      </c>
      <c r="K555" s="13">
        <f t="shared" si="48"/>
        <v>1.3892873720783929</v>
      </c>
      <c r="L555" s="13">
        <f t="shared" si="46"/>
        <v>1054.3041925044563</v>
      </c>
      <c r="M555" s="3"/>
      <c r="N555" s="3"/>
      <c r="O555" s="3"/>
      <c r="P555" s="3"/>
      <c r="Q555" s="3"/>
      <c r="R555" s="3"/>
      <c r="S555" s="3"/>
    </row>
    <row r="556" spans="5:19">
      <c r="E556" s="4">
        <f t="shared" si="45"/>
        <v>2300</v>
      </c>
      <c r="F556" s="5">
        <f>F555*SUM(economy!Z346:AB346)/SUM(economy!Z345:AB345)</f>
        <v>11514.170422247927</v>
      </c>
      <c r="G556" s="13">
        <f t="shared" si="48"/>
        <v>294.54585172060467</v>
      </c>
      <c r="H556" s="13">
        <f t="shared" si="48"/>
        <v>301.59814261759072</v>
      </c>
      <c r="I556" s="13">
        <f t="shared" si="48"/>
        <v>157.18316434222945</v>
      </c>
      <c r="J556" s="13">
        <f t="shared" si="48"/>
        <v>25.086450206848937</v>
      </c>
      <c r="K556" s="13">
        <f t="shared" si="48"/>
        <v>1.3849135340944083</v>
      </c>
      <c r="L556" s="13">
        <f t="shared" si="46"/>
        <v>1054.798522421368</v>
      </c>
      <c r="M556" s="3"/>
      <c r="N556" s="3"/>
      <c r="O556" s="3"/>
      <c r="P556" s="3"/>
      <c r="Q556" s="3"/>
      <c r="R556" s="3"/>
      <c r="S556" s="3"/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439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1.2134818100935207</v>
      </c>
      <c r="J4" s="2">
        <v>4.5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2.4692042454637264E-4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4.9606555098678177E-4</v>
      </c>
      <c r="J8" s="2">
        <f t="shared" si="2"/>
        <v>1.4025080114233967E-6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7.4801852385073442E-4</v>
      </c>
      <c r="J9" s="2">
        <f t="shared" si="2"/>
        <v>4.2121940955234329E-6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1.0030359991164096E-3</v>
      </c>
      <c r="J10" s="2">
        <f t="shared" si="2"/>
        <v>8.4370140485330319E-6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1.2636305638159507E-3</v>
      </c>
      <c r="J11" s="2">
        <f t="shared" si="2"/>
        <v>1.4086336283718571E-5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1.5298307627824418E-3</v>
      </c>
      <c r="J12" s="2">
        <f t="shared" si="2"/>
        <v>2.1183747496101648E-5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1.8025479840197206E-3</v>
      </c>
      <c r="J13" s="2">
        <f t="shared" si="2"/>
        <v>2.9752862542928062E-5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2.0815010572117366E-3</v>
      </c>
      <c r="J14" s="2">
        <f t="shared" si="2"/>
        <v>3.9822338832916246E-5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2.366460111959112E-3</v>
      </c>
      <c r="J15" s="2">
        <f t="shared" si="2"/>
        <v>5.1419073953307945E-5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2.6583622461374828E-3</v>
      </c>
      <c r="J16" s="2">
        <f t="shared" si="2"/>
        <v>6.4568507049180918E-5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2.9589140675107483E-3</v>
      </c>
      <c r="J17" s="2">
        <f t="shared" si="2"/>
        <v>7.9301255487202471E-5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3.2685478646047672E-3</v>
      </c>
      <c r="J18" s="2">
        <f t="shared" si="2"/>
        <v>9.5657456259496217E-5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3.5871183878481067E-3</v>
      </c>
      <c r="J19" s="2">
        <f t="shared" si="2"/>
        <v>1.1367947377889736E-4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3.9159313903267493E-3</v>
      </c>
      <c r="J20" s="2">
        <f t="shared" si="2"/>
        <v>1.3340860681081048E-4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4.2564685738796819E-3</v>
      </c>
      <c r="J21" s="2">
        <f t="shared" si="2"/>
        <v>1.5489333622118102E-4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4.6098151653551503E-3</v>
      </c>
      <c r="J22" s="2">
        <f t="shared" si="2"/>
        <v>1.781902835710813E-4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4.9758557935409634E-3</v>
      </c>
      <c r="J23" s="2">
        <f t="shared" si="2"/>
        <v>2.0336191289961481E-4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5.3559309430286422E-3</v>
      </c>
      <c r="J24" s="2">
        <f t="shared" si="2"/>
        <v>2.3046967814165767E-4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5.750427885564984E-3</v>
      </c>
      <c r="J25" s="2">
        <f t="shared" si="2"/>
        <v>2.5958229812621573E-4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6.1602897344058853E-3</v>
      </c>
      <c r="J26" s="2">
        <f t="shared" si="2"/>
        <v>2.9077030106286792E-4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6.5858278984072902E-3</v>
      </c>
      <c r="J27" s="2">
        <f t="shared" si="2"/>
        <v>3.2410917144425625E-4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7.0284784013084417E-3</v>
      </c>
      <c r="J28" s="2">
        <f t="shared" si="2"/>
        <v>3.5967573381340631E-4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7.4918229164863352E-3</v>
      </c>
      <c r="J29" s="2">
        <f t="shared" si="2"/>
        <v>3.975545329647781E-4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7.9774444646031322E-3</v>
      </c>
      <c r="J30" s="2">
        <f t="shared" si="2"/>
        <v>4.3784997738318055E-4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8.480904387540655E-3</v>
      </c>
      <c r="J31" s="2">
        <f t="shared" si="2"/>
        <v>4.8067487407058989E-4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9.005001429054648E-3</v>
      </c>
      <c r="J32" s="2">
        <f t="shared" si="2"/>
        <v>5.2611617770709988E-4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9.5491542227508584E-3</v>
      </c>
      <c r="J33" s="2">
        <f t="shared" si="2"/>
        <v>5.7427624593475398E-4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1.0112853740698561E-2</v>
      </c>
      <c r="J34" s="2">
        <f t="shared" si="2"/>
        <v>6.2525355284306949E-4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1.069536004605404E-2</v>
      </c>
      <c r="J35" s="2">
        <f t="shared" si="2"/>
        <v>6.7914312191008869E-4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1.1299382724096028E-2</v>
      </c>
      <c r="J36" s="2">
        <f t="shared" si="2"/>
        <v>7.3603523403922638E-4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1.1930754047786856E-2</v>
      </c>
      <c r="J37" s="2">
        <f t="shared" si="2"/>
        <v>7.9603504778274895E-4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1.258943172260284E-2</v>
      </c>
      <c r="J38" s="2">
        <f t="shared" si="2"/>
        <v>8.5928025170277226E-4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1.3277144473205613E-2</v>
      </c>
      <c r="J39" s="2">
        <f t="shared" si="2"/>
        <v>9.2590751205748464E-4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1.3996353099122245E-2</v>
      </c>
      <c r="J40" s="2">
        <f t="shared" si="2"/>
        <v>9.9606253799680599E-4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1.4745675871870237E-2</v>
      </c>
      <c r="J41" s="2">
        <f t="shared" si="2"/>
        <v>1.0699041883839985E-3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1.5523632077047562E-2</v>
      </c>
      <c r="J42" s="2">
        <f t="shared" si="2"/>
        <v>1.1475825715462004E-3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1.6329458648974254E-2</v>
      </c>
      <c r="J43" s="2">
        <f t="shared" si="2"/>
        <v>1.2292385327374482E-3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1.7165270127957936E-2</v>
      </c>
      <c r="J44" s="2">
        <f t="shared" si="2"/>
        <v>1.3150077829976732E-3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1.8038034016612633E-2</v>
      </c>
      <c r="J45" s="2">
        <f t="shared" si="2"/>
        <v>1.4050372731170475E-3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1.8945085701487459E-2</v>
      </c>
      <c r="J46" s="2">
        <f t="shared" si="2"/>
        <v>1.4995126946201025E-3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1.9892239992627011E-2</v>
      </c>
      <c r="J47" s="2">
        <f t="shared" si="2"/>
        <v>1.5986035492991091E-3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2.0881140230812407E-2</v>
      </c>
      <c r="J48" s="2">
        <f t="shared" si="2"/>
        <v>1.7025114042972117E-3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2.1909419207912256E-2</v>
      </c>
      <c r="J49" s="2">
        <f t="shared" si="2"/>
        <v>1.811446016031818E-3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2.2973306826336269E-2</v>
      </c>
      <c r="J50" s="2">
        <f t="shared" si="2"/>
        <v>1.9256025037616988E-3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2.4074163212110252E-2</v>
      </c>
      <c r="J51" s="2">
        <f t="shared" si="2"/>
        <v>2.0451534643139225E-3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2.5215989256462235E-2</v>
      </c>
      <c r="J52" s="2">
        <f t="shared" si="2"/>
        <v>2.1702782396814057E-3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2.6399598467734636E-2</v>
      </c>
      <c r="J53" s="2">
        <f t="shared" si="2"/>
        <v>2.301177878256721E-3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2.7628002803431629E-2</v>
      </c>
      <c r="J54" s="2">
        <f t="shared" si="2"/>
        <v>2.4380569072049553E-3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2.8905080552251477E-2</v>
      </c>
      <c r="J55" s="2">
        <f t="shared" si="2"/>
        <v>2.5811357998955227E-3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3.0239153215602523E-2</v>
      </c>
      <c r="J56" s="2">
        <f t="shared" si="2"/>
        <v>2.7306558060889046E-3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3.1633638585542231E-2</v>
      </c>
      <c r="J57" s="2">
        <f t="shared" si="2"/>
        <v>2.886904071374942E-3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3.3089249224793844E-2</v>
      </c>
      <c r="J58" s="2">
        <f t="shared" si="2"/>
        <v>3.0501855234154121E-3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3.460562872339968E-2</v>
      </c>
      <c r="J59" s="2">
        <f t="shared" si="2"/>
        <v>3.2208074052392415E-3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3.6192858836364271E-2</v>
      </c>
      <c r="J60" s="2">
        <f t="shared" si="2"/>
        <v>3.399073190326393E-3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3.7847842857832659E-2</v>
      </c>
      <c r="J61" s="2">
        <f t="shared" si="2"/>
        <v>3.5853418927958881E-3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3.9576822132201803E-2</v>
      </c>
      <c r="J62" s="2">
        <f t="shared" si="2"/>
        <v>3.7799528982772972E-3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4.1386887076618001E-2</v>
      </c>
      <c r="J63" s="2">
        <f t="shared" si="2"/>
        <v>3.9832791155259882E-3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4.3293732116936795E-2</v>
      </c>
      <c r="J64" s="2">
        <f t="shared" si="2"/>
        <v>4.1957316087449905E-3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4.5280840453712862E-2</v>
      </c>
      <c r="J65" s="2">
        <f t="shared" si="2"/>
        <v>4.4178082516315199E-3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4.7352655970678156E-2</v>
      </c>
      <c r="J66" s="2">
        <f t="shared" si="2"/>
        <v>4.6499102745393419E-3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4.9512892286658602E-2</v>
      </c>
      <c r="J67" s="2">
        <f t="shared" si="2"/>
        <v>4.8924618700934104E-3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5.1760216596825108E-2</v>
      </c>
      <c r="J68" s="2">
        <f t="shared" si="2"/>
        <v>5.1459059148595008E-3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5.4100664214813063E-2</v>
      </c>
      <c r="J69" s="2">
        <f t="shared" si="2"/>
        <v>5.4106751995330656E-3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5.6545512478906275E-2</v>
      </c>
      <c r="J70" s="2">
        <f t="shared" si="2"/>
        <v>5.6872343371398562E-3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5.9061633710993613E-2</v>
      </c>
      <c r="J71" s="2">
        <f t="shared" ref="J71:J134" si="6">J70+J$3*(I70-J70)</f>
        <v>5.9761093569850893E-3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6.1641538322351412E-2</v>
      </c>
      <c r="J72" s="2">
        <f t="shared" si="6"/>
        <v>6.2776351353158576E-3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6.4298860505542302E-2</v>
      </c>
      <c r="J73" s="2">
        <f t="shared" si="6"/>
        <v>6.59210210541822E-3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6.7043201217165976E-2</v>
      </c>
      <c r="J74" s="2">
        <f t="shared" si="6"/>
        <v>6.9198764931309251E-3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6.9863121567489195E-2</v>
      </c>
      <c r="J75" s="2">
        <f t="shared" si="6"/>
        <v>7.2613769775634442E-3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7.2717796534304852E-2</v>
      </c>
      <c r="J76" s="2">
        <f t="shared" si="6"/>
        <v>7.6169548868342228E-3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7.5640527344547723E-2</v>
      </c>
      <c r="J77" s="2">
        <f t="shared" si="6"/>
        <v>7.9867276673918561E-3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7.8590938646606323E-2</v>
      </c>
      <c r="J78" s="2">
        <f t="shared" si="6"/>
        <v>8.3710012495581011E-3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8.1579407573629359E-2</v>
      </c>
      <c r="J79" s="2">
        <f t="shared" si="6"/>
        <v>8.7698504939733354E-3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8.4637671777146511E-2</v>
      </c>
      <c r="J80" s="2">
        <f t="shared" si="6"/>
        <v>9.183408778185782E-3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8.7758153408085585E-2</v>
      </c>
      <c r="J81" s="2">
        <f t="shared" si="6"/>
        <v>9.6119889920198796E-3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9.0939421173081084E-2</v>
      </c>
      <c r="J82" s="2">
        <f t="shared" si="6"/>
        <v>1.0055859205903133E-2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9.4179144020665517E-2</v>
      </c>
      <c r="J83" s="2">
        <f t="shared" si="6"/>
        <v>1.0515277837876704E-2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9.7494617389905336E-2</v>
      </c>
      <c r="J84" s="2">
        <f t="shared" si="6"/>
        <v>1.0990488597794943E-2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0.10088074349364988</v>
      </c>
      <c r="J85" s="2">
        <f t="shared" si="6"/>
        <v>1.148183204933413E-2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0.10435405455202865</v>
      </c>
      <c r="J86" s="2">
        <f t="shared" si="6"/>
        <v>1.1989617866337843E-2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0.10788273759051765</v>
      </c>
      <c r="J87" s="2">
        <f t="shared" si="6"/>
        <v>1.2514247866712567E-2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0.11143246724678528</v>
      </c>
      <c r="J88" s="2">
        <f t="shared" si="6"/>
        <v>1.3055940888343781E-2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0.11497734851948635</v>
      </c>
      <c r="J89" s="2">
        <f t="shared" si="6"/>
        <v>1.3614719558059728E-2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0.11853114078028044</v>
      </c>
      <c r="J90" s="2">
        <f t="shared" si="6"/>
        <v>1.419045929056063E-2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0.12211492123721122</v>
      </c>
      <c r="J91" s="2">
        <f t="shared" si="6"/>
        <v>1.4783114361422239E-2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0.12574048616941072</v>
      </c>
      <c r="J92" s="2">
        <f t="shared" si="6"/>
        <v>1.5392759024476722E-2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0.12943185856502046</v>
      </c>
      <c r="J93" s="2">
        <f t="shared" si="6"/>
        <v>1.6019534114659947E-2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0.13320446087376167</v>
      </c>
      <c r="J94" s="2">
        <f t="shared" si="6"/>
        <v>1.6663716117537995E-2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0.13703316024615658</v>
      </c>
      <c r="J95" s="2">
        <f t="shared" si="6"/>
        <v>1.7325667547753346E-2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0.14092717648852005</v>
      </c>
      <c r="J96" s="2">
        <f t="shared" si="6"/>
        <v>1.8005606106280277E-2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0.14491019251513332</v>
      </c>
      <c r="J97" s="2">
        <f t="shared" si="6"/>
        <v>1.8703800626051398E-2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0.14898432390557681</v>
      </c>
      <c r="J98" s="2">
        <f t="shared" si="6"/>
        <v>1.9420652931981384E-2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0.15314451616312047</v>
      </c>
      <c r="J99" s="2">
        <f t="shared" si="6"/>
        <v>2.0156574583111406E-2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0.15739740455844098</v>
      </c>
      <c r="J100" s="2">
        <f t="shared" si="6"/>
        <v>2.0911946091285858E-2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0.16173376619987798</v>
      </c>
      <c r="J101" s="2">
        <f t="shared" si="6"/>
        <v>2.1687183495379299E-2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0.1660877613245777</v>
      </c>
      <c r="J102" s="2">
        <f t="shared" si="6"/>
        <v>2.248264808514085E-2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0.17048028900027593</v>
      </c>
      <c r="J103" s="2">
        <f t="shared" si="6"/>
        <v>2.329832512834085E-2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0.17494983710347128</v>
      </c>
      <c r="J104" s="2">
        <f t="shared" si="6"/>
        <v>2.4134318683133441E-2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0.17951041541613677</v>
      </c>
      <c r="J105" s="2">
        <f t="shared" si="6"/>
        <v>2.4990950827760958E-2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0.18414108300464452</v>
      </c>
      <c r="J106" s="2">
        <f t="shared" si="6"/>
        <v>2.5868621386622933E-2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0.18889266811390187</v>
      </c>
      <c r="J107" s="2">
        <f t="shared" si="6"/>
        <v>2.6767608968613296E-2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0.1937914032063256</v>
      </c>
      <c r="J108" s="2">
        <f t="shared" si="6"/>
        <v>2.7688479304558533E-2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0.1988325776125166</v>
      </c>
      <c r="J109" s="2">
        <f t="shared" si="6"/>
        <v>2.863194391232057E-2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0.20401728066496838</v>
      </c>
      <c r="J110" s="2">
        <f t="shared" si="6"/>
        <v>2.9598683511737684E-2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0.20934098146031638</v>
      </c>
      <c r="J111" s="2">
        <f t="shared" si="6"/>
        <v>3.0589381143568035E-2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0.21484038103639477</v>
      </c>
      <c r="J112" s="2">
        <f t="shared" si="6"/>
        <v>3.1604690233367164E-2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0.2205370665203705</v>
      </c>
      <c r="J113" s="2">
        <f t="shared" si="6"/>
        <v>3.264546895712836E-2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0.22644013440935773</v>
      </c>
      <c r="J114" s="2">
        <f t="shared" si="6"/>
        <v>3.3712693231287574E-2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0.23254958704381287</v>
      </c>
      <c r="J115" s="2">
        <f t="shared" si="6"/>
        <v>3.4807385097179011E-2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0.2388824858611733</v>
      </c>
      <c r="J116" s="2">
        <f t="shared" si="6"/>
        <v>3.5930560804235893E-2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0.24545203812044405</v>
      </c>
      <c r="J117" s="2">
        <f t="shared" si="6"/>
        <v>3.7083327738559296E-2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0.25224336625149141</v>
      </c>
      <c r="J118" s="2">
        <f t="shared" si="6"/>
        <v>3.8266862013528399E-2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0.25926793938231257</v>
      </c>
      <c r="J119" s="2">
        <f t="shared" si="6"/>
        <v>3.9482248557600026E-2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0.26654663752685981</v>
      </c>
      <c r="J120" s="2">
        <f t="shared" si="6"/>
        <v>4.0730631281484395E-2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0.27410215960406986</v>
      </c>
      <c r="J121" s="2">
        <f t="shared" si="6"/>
        <v>4.2013266196958124E-2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0.28194817735994482</v>
      </c>
      <c r="J122" s="2">
        <f t="shared" si="6"/>
        <v>4.3331531111510516E-2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0.2901031617365426</v>
      </c>
      <c r="J123" s="2">
        <f t="shared" si="6"/>
        <v>4.4686873662201622E-2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0.29857045079926764</v>
      </c>
      <c r="J124" s="2">
        <f t="shared" si="6"/>
        <v>4.6080838178463882E-2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0.30737060497598873</v>
      </c>
      <c r="J125" s="2">
        <f t="shared" si="6"/>
        <v>4.7514979178150049E-2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0.31653259496973318</v>
      </c>
      <c r="J126" s="2">
        <f t="shared" si="6"/>
        <v>4.8990959132681776E-2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0.32609749087343792</v>
      </c>
      <c r="J127" s="2">
        <f t="shared" si="6"/>
        <v>5.0510595624236231E-2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0.33607280459443384</v>
      </c>
      <c r="J128" s="2">
        <f t="shared" si="6"/>
        <v>5.2075929189251698E-2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0.34646902027113224</v>
      </c>
      <c r="J129" s="2">
        <f t="shared" si="6"/>
        <v>5.3689031441553133E-2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0.35731345961858157</v>
      </c>
      <c r="J130" s="2">
        <f t="shared" si="6"/>
        <v>5.5352021778105144E-2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0.36857352302183999</v>
      </c>
      <c r="J131" s="2">
        <f t="shared" si="6"/>
        <v>5.7067162745039049E-2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0.38021163124736207</v>
      </c>
      <c r="J132" s="2">
        <f t="shared" si="6"/>
        <v>5.8836518871411281E-2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0.39226620905421927</v>
      </c>
      <c r="J133" s="2">
        <f t="shared" si="6"/>
        <v>6.0661929509706683E-2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0.40474503691664143</v>
      </c>
      <c r="J134" s="2">
        <f t="shared" si="6"/>
        <v>6.2545441817519518E-2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0.41763032191798866</v>
      </c>
      <c r="J135" s="2">
        <f t="shared" ref="J135:J198" si="10">J134+J$3*(I134-J134)</f>
        <v>6.4489135517682525E-2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0.43095938200778527</v>
      </c>
      <c r="J136" s="2">
        <f t="shared" si="10"/>
        <v>6.6494977456436261E-2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0.44468453742751823</v>
      </c>
      <c r="J137" s="2">
        <f t="shared" si="10"/>
        <v>6.8565135274287925E-2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0.45873651746581345</v>
      </c>
      <c r="J138" s="2">
        <f t="shared" si="10"/>
        <v>7.0701493478518271E-2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0.47308246752146244</v>
      </c>
      <c r="J139" s="2">
        <f t="shared" si="10"/>
        <v>7.2905532414766105E-2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0.48769671709739976</v>
      </c>
      <c r="J140" s="2">
        <f t="shared" si="10"/>
        <v>7.5178537406172141E-2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0.50260372260552422</v>
      </c>
      <c r="J141" s="2">
        <f t="shared" si="10"/>
        <v>7.7521640666818312E-2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0.51781717901937907</v>
      </c>
      <c r="J142" s="2">
        <f t="shared" si="10"/>
        <v>7.9936106892230158E-2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0.53335109356462695</v>
      </c>
      <c r="J143" s="2">
        <f t="shared" si="10"/>
        <v>8.2423271381912369E-2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0.54921252291016842</v>
      </c>
      <c r="J144" s="2">
        <f t="shared" si="10"/>
        <v>8.4984541411910183E-2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0.56542309979629524</v>
      </c>
      <c r="J145" s="2">
        <f t="shared" si="10"/>
        <v>8.7621356346820292E-2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0.58198053962297513</v>
      </c>
      <c r="J146" s="2">
        <f t="shared" si="10"/>
        <v>9.0335270249613311E-2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0.59886970290918362</v>
      </c>
      <c r="J147" s="2">
        <f t="shared" si="10"/>
        <v>9.3127815379654005E-2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0.61608259274537447</v>
      </c>
      <c r="J148" s="2">
        <f t="shared" si="10"/>
        <v>9.6000429300821727E-2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0.63357785893029961</v>
      </c>
      <c r="J149" s="2">
        <f t="shared" si="10"/>
        <v>9.8954495989186791E-2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0.65133050995055364</v>
      </c>
      <c r="J150" s="2">
        <f t="shared" si="10"/>
        <v>0.10199115669069231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0.66934390572121449</v>
      </c>
      <c r="J151" s="2">
        <f t="shared" si="10"/>
        <v>0.10511140421720833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0.68762598846179779</v>
      </c>
      <c r="J152" s="2">
        <f t="shared" si="10"/>
        <v>0.10831624482575108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0.70618100247113536</v>
      </c>
      <c r="J153" s="2">
        <f t="shared" si="10"/>
        <v>0.11160672416960384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0.72500899117246786</v>
      </c>
      <c r="J154" s="2">
        <f t="shared" si="10"/>
        <v>0.11498390607035654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0.74407926743636887</v>
      </c>
      <c r="J155" s="2">
        <f t="shared" si="10"/>
        <v>0.11844884855373652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0.76335772685875258</v>
      </c>
      <c r="J156" s="2">
        <f t="shared" si="10"/>
        <v>0.12200242933298988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0.78286123490522375</v>
      </c>
      <c r="J157" s="2">
        <f t="shared" si="10"/>
        <v>0.12564532742293621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0.80260404219969861</v>
      </c>
      <c r="J158" s="2">
        <f t="shared" si="10"/>
        <v>0.12937831377743561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0.82257663700248562</v>
      </c>
      <c r="J159" s="2">
        <f t="shared" si="10"/>
        <v>0.13320223591487407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0.84284562133624152</v>
      </c>
      <c r="J160" s="2">
        <f t="shared" si="10"/>
        <v>0.13711788251305171</v>
      </c>
    </row>
    <row r="161" spans="1:14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0.86346345313218775</v>
      </c>
      <c r="J161" s="2">
        <f t="shared" si="10"/>
        <v>0.14112641606956744</v>
      </c>
    </row>
    <row r="162" spans="1:14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0.8844600158147744</v>
      </c>
      <c r="J162" s="2">
        <f t="shared" si="10"/>
        <v>0.14522929044008312</v>
      </c>
    </row>
    <row r="163" spans="1:14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0.90585405086635418</v>
      </c>
      <c r="J163" s="2">
        <f t="shared" si="10"/>
        <v>0.14942812096021135</v>
      </c>
    </row>
    <row r="164" spans="1:14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0.92764785213815693</v>
      </c>
      <c r="J164" s="2">
        <f t="shared" si="10"/>
        <v>0.15372462024207825</v>
      </c>
    </row>
    <row r="165" spans="1:14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0.94984646593079902</v>
      </c>
      <c r="J165" s="4">
        <f t="shared" si="10"/>
        <v>0.15812050419924797</v>
      </c>
      <c r="K165" s="4"/>
      <c r="L165" s="4"/>
      <c r="M165" s="4"/>
      <c r="N165" s="4"/>
    </row>
    <row r="166" spans="1:14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0.9724116233189839</v>
      </c>
      <c r="J166" s="4">
        <f t="shared" si="10"/>
        <v>0.16261750766188318</v>
      </c>
      <c r="K166" s="4"/>
      <c r="L166" s="4"/>
      <c r="M166" s="4"/>
      <c r="N166" s="4"/>
    </row>
    <row r="167" spans="1:14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0.99529604093976187</v>
      </c>
      <c r="J167" s="4">
        <f t="shared" si="10"/>
        <v>0.16721713823881551</v>
      </c>
      <c r="K167" s="4"/>
      <c r="L167" s="4"/>
      <c r="M167" s="4"/>
      <c r="N167" s="4"/>
    </row>
    <row r="168" spans="1:14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1.0185142501321358</v>
      </c>
      <c r="J168" s="4">
        <f t="shared" si="10"/>
        <v>0.17192062640615688</v>
      </c>
      <c r="K168" s="4"/>
      <c r="L168" s="4"/>
      <c r="M168" s="4"/>
      <c r="N168" s="4"/>
    </row>
    <row r="169" spans="1:14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1.0420810202331925</v>
      </c>
      <c r="J169" s="4">
        <f t="shared" si="10"/>
        <v>0.17672927818892045</v>
      </c>
      <c r="K169" s="4"/>
      <c r="L169" s="4"/>
      <c r="M169" s="4"/>
      <c r="N169" s="4"/>
    </row>
    <row r="170" spans="1:14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1.0660091322431093</v>
      </c>
      <c r="J170" s="4">
        <f t="shared" si="10"/>
        <v>0.18164447608373191</v>
      </c>
      <c r="K170" s="4"/>
      <c r="L170" s="4"/>
      <c r="M170" s="4"/>
      <c r="N170" s="4"/>
    </row>
    <row r="171" spans="1:14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1.0903097752409501</v>
      </c>
      <c r="J171" s="4">
        <f t="shared" si="10"/>
        <v>0.18666766733071719</v>
      </c>
      <c r="K171" s="4"/>
      <c r="L171" s="4"/>
      <c r="M171" s="4"/>
      <c r="N171" s="4"/>
    </row>
    <row r="172" spans="1:14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1.1149927956782937</v>
      </c>
      <c r="J172" s="4">
        <f t="shared" si="10"/>
        <v>0.1918003545036473</v>
      </c>
      <c r="K172" s="4"/>
      <c r="L172" s="4"/>
      <c r="M172" s="4"/>
      <c r="N172" s="4"/>
    </row>
    <row r="173" spans="1:14">
      <c r="A173" s="4">
        <f t="shared" si="12"/>
        <v>2017</v>
      </c>
      <c r="G173" s="4">
        <f>carbondioxide!L273</f>
        <v>394.82213195554272</v>
      </c>
      <c r="H173" s="4">
        <f t="shared" si="9"/>
        <v>1.9349038283047564</v>
      </c>
      <c r="I173" s="4">
        <f t="shared" si="11"/>
        <v>1.1397438672512208</v>
      </c>
      <c r="J173" s="4">
        <f t="shared" si="10"/>
        <v>0.1970440875695193</v>
      </c>
      <c r="K173" s="4"/>
      <c r="L173" s="4"/>
      <c r="M173" s="4"/>
      <c r="N173" s="4"/>
    </row>
    <row r="174" spans="1:14">
      <c r="A174" s="4">
        <f t="shared" si="12"/>
        <v>2018</v>
      </c>
      <c r="G174" s="4">
        <f>carbondioxide!L274</f>
        <v>396.90761483583105</v>
      </c>
      <c r="H174" s="4">
        <f t="shared" si="9"/>
        <v>1.9630885952900774</v>
      </c>
      <c r="I174" s="4">
        <f t="shared" si="11"/>
        <v>1.1645929108063944</v>
      </c>
      <c r="J174" s="4">
        <f t="shared" si="10"/>
        <v>0.20239862231811137</v>
      </c>
      <c r="K174" s="4"/>
      <c r="L174" s="4"/>
      <c r="M174" s="4"/>
      <c r="N174" s="4"/>
    </row>
    <row r="175" spans="1:14">
      <c r="A175" s="4">
        <f t="shared" si="12"/>
        <v>2019</v>
      </c>
      <c r="G175" s="4">
        <f>carbondioxide!L275</f>
        <v>399.08102617992307</v>
      </c>
      <c r="H175" s="4">
        <f t="shared" si="9"/>
        <v>1.9923045388056502</v>
      </c>
      <c r="I175" s="4">
        <f t="shared" si="11"/>
        <v>1.1895695465816969</v>
      </c>
      <c r="J175" s="4">
        <f t="shared" si="10"/>
        <v>0.20786388587672483</v>
      </c>
      <c r="K175" s="4"/>
      <c r="L175" s="4"/>
      <c r="M175" s="4"/>
      <c r="N175" s="4"/>
    </row>
    <row r="176" spans="1:14">
      <c r="A176" s="4">
        <f t="shared" si="12"/>
        <v>2020</v>
      </c>
      <c r="G176" s="4">
        <f>carbondioxide!L276</f>
        <v>401.33401330301314</v>
      </c>
      <c r="H176" s="4">
        <f t="shared" si="9"/>
        <v>2.0224226958795453</v>
      </c>
      <c r="I176" s="4">
        <f t="shared" si="11"/>
        <v>1.2146984111497179</v>
      </c>
      <c r="J176" s="4">
        <f t="shared" si="10"/>
        <v>0.21343997402952908</v>
      </c>
      <c r="K176" s="4"/>
      <c r="L176" s="4"/>
      <c r="M176" s="4"/>
      <c r="N176" s="4"/>
    </row>
    <row r="177" spans="1:14">
      <c r="A177" s="4">
        <f t="shared" si="12"/>
        <v>2021</v>
      </c>
      <c r="G177" s="4">
        <f>carbondioxide!L277</f>
        <v>403.6610922183508</v>
      </c>
      <c r="H177" s="4">
        <f t="shared" si="9"/>
        <v>2.0533543296046735</v>
      </c>
      <c r="I177" s="4">
        <f t="shared" si="11"/>
        <v>1.2400005726518306</v>
      </c>
      <c r="J177" s="4">
        <f t="shared" si="10"/>
        <v>0.21912712195237175</v>
      </c>
      <c r="K177" s="4"/>
      <c r="L177" s="4"/>
      <c r="M177" s="4"/>
      <c r="N177" s="4"/>
    </row>
    <row r="178" spans="1:14">
      <c r="A178" s="4">
        <f t="shared" si="12"/>
        <v>2022</v>
      </c>
      <c r="G178" s="4">
        <f>carbondioxide!L278</f>
        <v>406.05852160311161</v>
      </c>
      <c r="H178" s="4">
        <f t="shared" si="9"/>
        <v>2.0850351348360765</v>
      </c>
      <c r="I178" s="4">
        <f t="shared" si="11"/>
        <v>1.2654944084897364</v>
      </c>
      <c r="J178" s="4">
        <f t="shared" si="10"/>
        <v>0.22492568315234468</v>
      </c>
      <c r="K178" s="4"/>
      <c r="L178" s="4"/>
      <c r="M178" s="4"/>
      <c r="N178" s="4"/>
    </row>
    <row r="179" spans="1:14">
      <c r="A179" s="4">
        <f t="shared" si="12"/>
        <v>2023</v>
      </c>
      <c r="G179" s="4">
        <f>carbondioxide!L279</f>
        <v>408.52361938251738</v>
      </c>
      <c r="H179" s="4">
        <f t="shared" si="9"/>
        <v>2.1174156959008963</v>
      </c>
      <c r="I179" s="4">
        <f t="shared" si="11"/>
        <v>1.2911961574827948</v>
      </c>
      <c r="J179" s="4">
        <f t="shared" si="10"/>
        <v>0.23083611351226108</v>
      </c>
      <c r="K179" s="4"/>
      <c r="L179" s="4"/>
      <c r="M179" s="4"/>
      <c r="N179" s="4"/>
    </row>
    <row r="180" spans="1:14">
      <c r="A180" s="4">
        <f t="shared" si="12"/>
        <v>2024</v>
      </c>
      <c r="G180" s="4">
        <f>carbondioxide!L280</f>
        <v>411.05434780022381</v>
      </c>
      <c r="H180" s="4">
        <f t="shared" si="9"/>
        <v>2.1504557253034107</v>
      </c>
      <c r="I180" s="4">
        <f t="shared" si="11"/>
        <v>1.3171202747220521</v>
      </c>
      <c r="J180" s="4">
        <f t="shared" si="10"/>
        <v>0.23685895856201372</v>
      </c>
      <c r="K180" s="4"/>
      <c r="L180" s="4"/>
      <c r="M180" s="4"/>
      <c r="N180" s="4"/>
    </row>
    <row r="181" spans="1:14">
      <c r="A181" s="4">
        <f t="shared" si="12"/>
        <v>2025</v>
      </c>
      <c r="G181" s="4">
        <f>carbondioxide!L281</f>
        <v>413.64906135452793</v>
      </c>
      <c r="H181" s="4">
        <f t="shared" si="9"/>
        <v>2.1841205875214951</v>
      </c>
      <c r="I181" s="4">
        <f t="shared" si="11"/>
        <v>1.3432796666385141</v>
      </c>
      <c r="J181" s="4">
        <f t="shared" si="10"/>
        <v>0.24299484283780273</v>
      </c>
      <c r="K181" s="4"/>
      <c r="L181" s="4"/>
      <c r="M181" s="4"/>
      <c r="N181" s="4"/>
    </row>
    <row r="182" spans="1:14">
      <c r="A182" s="4">
        <f t="shared" si="12"/>
        <v>2026</v>
      </c>
      <c r="G182" s="4">
        <f>carbondioxide!L282</f>
        <v>416.30635353850039</v>
      </c>
      <c r="H182" s="4">
        <f t="shared" si="9"/>
        <v>2.2183792031232241</v>
      </c>
      <c r="I182" s="4">
        <f t="shared" si="11"/>
        <v>1.3696858531314415</v>
      </c>
      <c r="J182" s="4">
        <f t="shared" si="10"/>
        <v>0.24924446063699077</v>
      </c>
      <c r="K182" s="4"/>
      <c r="L182" s="4"/>
      <c r="M182" s="4"/>
      <c r="N182" s="4"/>
    </row>
    <row r="183" spans="1:14">
      <c r="A183" s="4">
        <f t="shared" si="12"/>
        <v>2027</v>
      </c>
      <c r="G183" s="4">
        <f>carbondioxide!L283</f>
        <v>418.31285505664187</v>
      </c>
      <c r="H183" s="4">
        <f t="shared" si="9"/>
        <v>2.2441030390778924</v>
      </c>
      <c r="I183" s="4">
        <f t="shared" si="11"/>
        <v>1.3960664001928209</v>
      </c>
      <c r="J183" s="4">
        <f t="shared" si="10"/>
        <v>0.25560856774635926</v>
      </c>
      <c r="K183" s="4"/>
      <c r="L183" s="4"/>
      <c r="M183" s="4"/>
      <c r="N183" s="4"/>
    </row>
    <row r="184" spans="1:14">
      <c r="A184" s="4">
        <f t="shared" si="12"/>
        <v>2028</v>
      </c>
      <c r="G184" s="4">
        <f>carbondioxide!L284</f>
        <v>420.38440253979866</v>
      </c>
      <c r="H184" s="4">
        <f t="shared" si="9"/>
        <v>2.2705316495738543</v>
      </c>
      <c r="I184" s="4">
        <f t="shared" si="11"/>
        <v>1.4224448922580173</v>
      </c>
      <c r="J184" s="4">
        <f t="shared" si="10"/>
        <v>0.26208636823465514</v>
      </c>
      <c r="K184" s="4"/>
      <c r="L184" s="4"/>
      <c r="M184" s="4"/>
      <c r="N184" s="4"/>
    </row>
    <row r="185" spans="1:14">
      <c r="A185" s="4">
        <f t="shared" si="12"/>
        <v>2029</v>
      </c>
      <c r="G185" s="4">
        <f>carbondioxide!L285</f>
        <v>422.53470115427785</v>
      </c>
      <c r="H185" s="4">
        <f t="shared" si="9"/>
        <v>2.2978275608709531</v>
      </c>
      <c r="I185" s="4">
        <f t="shared" si="11"/>
        <v>1.4488491789738402</v>
      </c>
      <c r="J185" s="4">
        <f t="shared" si="10"/>
        <v>0.26867720465110784</v>
      </c>
      <c r="K185" s="4"/>
      <c r="L185" s="4"/>
      <c r="M185" s="4"/>
      <c r="N185" s="4"/>
    </row>
    <row r="186" spans="1:14">
      <c r="A186" s="4">
        <f t="shared" si="12"/>
        <v>2030</v>
      </c>
      <c r="G186" s="4">
        <f>carbondioxide!L286</f>
        <v>424.75571522657373</v>
      </c>
      <c r="H186" s="4">
        <f t="shared" si="9"/>
        <v>2.3258756829150999</v>
      </c>
      <c r="I186" s="4">
        <f t="shared" si="11"/>
        <v>1.4753026113657699</v>
      </c>
      <c r="J186" s="4">
        <f t="shared" si="10"/>
        <v>0.27538058146526095</v>
      </c>
      <c r="K186" s="4"/>
      <c r="L186" s="4"/>
      <c r="M186" s="4"/>
      <c r="N186" s="4"/>
    </row>
    <row r="187" spans="1:14">
      <c r="A187" s="4">
        <f t="shared" si="12"/>
        <v>2031</v>
      </c>
      <c r="G187" s="4">
        <f>carbondioxide!L287</f>
        <v>427.04210741354643</v>
      </c>
      <c r="H187" s="4">
        <f t="shared" si="9"/>
        <v>2.3545966475679627</v>
      </c>
      <c r="I187" s="4">
        <f t="shared" si="11"/>
        <v>1.5018253011035716</v>
      </c>
      <c r="J187" s="4">
        <f t="shared" si="10"/>
        <v>0.28219613859509585</v>
      </c>
      <c r="K187" s="4"/>
      <c r="L187" s="4"/>
      <c r="M187" s="4"/>
      <c r="N187" s="4"/>
    </row>
    <row r="188" spans="1:14">
      <c r="A188" s="4">
        <f t="shared" si="12"/>
        <v>2032</v>
      </c>
      <c r="G188" s="4">
        <f>carbondioxide!L288</f>
        <v>429.3901843763901</v>
      </c>
      <c r="H188" s="4">
        <f t="shared" si="9"/>
        <v>2.3839328679512071</v>
      </c>
      <c r="I188" s="4">
        <f t="shared" si="11"/>
        <v>1.5284349049726249</v>
      </c>
      <c r="J188" s="4">
        <f t="shared" si="10"/>
        <v>0.28912363223814397</v>
      </c>
      <c r="K188" s="4"/>
      <c r="L188" s="4"/>
      <c r="M188" s="4"/>
      <c r="N188" s="4"/>
    </row>
    <row r="189" spans="1:14">
      <c r="A189" s="4">
        <f t="shared" si="12"/>
        <v>2033</v>
      </c>
      <c r="G189" s="4">
        <f>carbondioxide!L289</f>
        <v>431.79725701463855</v>
      </c>
      <c r="H189" s="4">
        <f t="shared" si="9"/>
        <v>2.4138401135317555</v>
      </c>
      <c r="I189" s="4">
        <f t="shared" si="11"/>
        <v>1.5551471216108137</v>
      </c>
      <c r="J189" s="4">
        <f t="shared" si="10"/>
        <v>0.29616292026727581</v>
      </c>
      <c r="K189" s="4"/>
      <c r="L189" s="4"/>
      <c r="M189" s="4"/>
      <c r="N189" s="4"/>
    </row>
    <row r="190" spans="1:14">
      <c r="A190" s="4">
        <f t="shared" si="12"/>
        <v>2034</v>
      </c>
      <c r="G190" s="4">
        <f>carbondioxide!L290</f>
        <v>434.26125189048446</v>
      </c>
      <c r="H190" s="4">
        <f t="shared" si="9"/>
        <v>2.4442824174136293</v>
      </c>
      <c r="I190" s="4">
        <f t="shared" si="11"/>
        <v>1.5819760135495908</v>
      </c>
      <c r="J190" s="4">
        <f t="shared" si="10"/>
        <v>0.30331395053090709</v>
      </c>
      <c r="K190" s="4"/>
      <c r="L190" s="4"/>
      <c r="M190" s="4"/>
      <c r="N190" s="4"/>
    </row>
    <row r="191" spans="1:14">
      <c r="A191" s="4">
        <f t="shared" si="12"/>
        <v>2035</v>
      </c>
      <c r="G191" s="4">
        <f>carbondioxide!L291</f>
        <v>436.78047503278447</v>
      </c>
      <c r="H191" s="4">
        <f t="shared" si="9"/>
        <v>2.4752289977546327</v>
      </c>
      <c r="I191" s="4">
        <f t="shared" si="11"/>
        <v>1.6089342229111796</v>
      </c>
      <c r="J191" s="4">
        <f t="shared" si="10"/>
        <v>0.31057675104885324</v>
      </c>
      <c r="K191" s="4"/>
      <c r="L191" s="4"/>
      <c r="M191" s="4"/>
      <c r="N191" s="4"/>
    </row>
    <row r="192" spans="1:14">
      <c r="A192" s="4">
        <f t="shared" si="12"/>
        <v>2036</v>
      </c>
      <c r="G192" s="4">
        <f>carbondioxide!L292</f>
        <v>439.35346818939786</v>
      </c>
      <c r="H192" s="4">
        <f t="shared" si="9"/>
        <v>2.5066523961250433</v>
      </c>
      <c r="I192" s="4">
        <f t="shared" si="11"/>
        <v>1.6360331220875914</v>
      </c>
      <c r="J192" s="4">
        <f t="shared" si="10"/>
        <v>0.31795142148903127</v>
      </c>
      <c r="K192" s="4"/>
      <c r="L192" s="4"/>
      <c r="M192" s="4"/>
      <c r="N192" s="4"/>
    </row>
    <row r="193" spans="1:14">
      <c r="A193" s="4">
        <f t="shared" si="12"/>
        <v>2037</v>
      </c>
      <c r="G193" s="4">
        <f>carbondioxide!L293</f>
        <v>441.97892117760307</v>
      </c>
      <c r="H193" s="4">
        <f t="shared" si="9"/>
        <v>2.538527350923216</v>
      </c>
      <c r="I193" s="4">
        <f t="shared" si="11"/>
        <v>1.6632829243898493</v>
      </c>
      <c r="J193" s="4">
        <f t="shared" si="10"/>
        <v>0.3254381255484311</v>
      </c>
      <c r="K193" s="4"/>
      <c r="L193" s="4"/>
      <c r="M193" s="4"/>
      <c r="N193" s="4"/>
    </row>
    <row r="194" spans="1:14">
      <c r="A194" s="4">
        <f t="shared" si="12"/>
        <v>2038</v>
      </c>
      <c r="G194" s="4">
        <f>carbondioxide!L294</f>
        <v>444.65561828477655</v>
      </c>
      <c r="H194" s="4">
        <f t="shared" si="9"/>
        <v>2.5708301146695383</v>
      </c>
      <c r="I194" s="4">
        <f t="shared" si="11"/>
        <v>1.690692769783418</v>
      </c>
      <c r="J194" s="4">
        <f t="shared" si="10"/>
        <v>0.33303708400585036</v>
      </c>
      <c r="K194" s="4"/>
      <c r="L194" s="4"/>
      <c r="M194" s="4"/>
      <c r="N194" s="4"/>
    </row>
    <row r="195" spans="1:14">
      <c r="A195" s="4">
        <f t="shared" si="12"/>
        <v>2039</v>
      </c>
      <c r="G195" s="4">
        <f>carbondioxide!L295</f>
        <v>447.38240534627619</v>
      </c>
      <c r="H195" s="4">
        <f t="shared" si="9"/>
        <v>2.6035380392889911</v>
      </c>
      <c r="I195" s="4">
        <f t="shared" si="11"/>
        <v>1.7182707948615557</v>
      </c>
      <c r="J195" s="4">
        <f t="shared" si="10"/>
        <v>0.34074856830106692</v>
      </c>
      <c r="K195" s="4"/>
      <c r="L195" s="4"/>
      <c r="M195" s="4"/>
      <c r="N195" s="4"/>
    </row>
    <row r="196" spans="1:14">
      <c r="A196" s="4">
        <f t="shared" si="12"/>
        <v>2040</v>
      </c>
      <c r="G196" s="4">
        <f>carbondioxide!L296</f>
        <v>450.15816938891351</v>
      </c>
      <c r="H196" s="4">
        <f t="shared" si="9"/>
        <v>2.6366293231622131</v>
      </c>
      <c r="I196" s="4">
        <f t="shared" si="11"/>
        <v>1.7460241926056668</v>
      </c>
      <c r="J196" s="4">
        <f t="shared" si="10"/>
        <v>0.3485728945479305</v>
      </c>
      <c r="K196" s="4"/>
      <c r="L196" s="4"/>
      <c r="M196" s="4"/>
      <c r="N196" s="4"/>
    </row>
    <row r="197" spans="1:14">
      <c r="A197" s="4">
        <f t="shared" si="12"/>
        <v>2041</v>
      </c>
      <c r="G197" s="4">
        <f>carbondioxide!L297</f>
        <v>452.98182591959653</v>
      </c>
      <c r="H197" s="4">
        <f t="shared" si="9"/>
        <v>2.6700828558144525</v>
      </c>
      <c r="I197" s="4">
        <f t="shared" si="11"/>
        <v>1.7739592653058147</v>
      </c>
      <c r="J197" s="4">
        <f t="shared" si="10"/>
        <v>0.35651041792089844</v>
      </c>
      <c r="K197" s="4"/>
      <c r="L197" s="4"/>
      <c r="M197" s="4"/>
      <c r="N197" s="4"/>
    </row>
    <row r="198" spans="1:14">
      <c r="A198" s="4">
        <f t="shared" si="12"/>
        <v>2042</v>
      </c>
      <c r="G198" s="4">
        <f>carbondioxide!L298</f>
        <v>455.85231087427007</v>
      </c>
      <c r="H198" s="4">
        <f t="shared" si="9"/>
        <v>2.7038781215329295</v>
      </c>
      <c r="I198" s="4">
        <f t="shared" si="11"/>
        <v>1.8020814727003505</v>
      </c>
      <c r="J198" s="4">
        <f t="shared" si="10"/>
        <v>0.36456152737404474</v>
      </c>
      <c r="K198" s="4"/>
      <c r="L198" s="4"/>
      <c r="M198" s="4"/>
      <c r="N198" s="4"/>
    </row>
    <row r="199" spans="1:14">
      <c r="A199" s="4">
        <f t="shared" si="12"/>
        <v>2043</v>
      </c>
      <c r="G199" s="4">
        <f>carbondioxide!L299</f>
        <v>458.7685754162427</v>
      </c>
      <c r="H199" s="4">
        <f t="shared" ref="H199:H262" si="13">H$3*LN(G199/G$3)</f>
        <v>2.7379951385536119</v>
      </c>
      <c r="I199" s="4">
        <f t="shared" si="11"/>
        <v>1.8303954765997514</v>
      </c>
      <c r="J199" s="4">
        <f t="shared" ref="J199:J262" si="14">J198+J$3*(I198-J198)</f>
        <v>0.37272664066349814</v>
      </c>
      <c r="K199" s="4"/>
      <c r="L199" s="4"/>
      <c r="M199" s="4"/>
      <c r="N199" s="4"/>
    </row>
    <row r="200" spans="1:14">
      <c r="A200" s="4">
        <f t="shared" si="12"/>
        <v>2044</v>
      </c>
      <c r="G200" s="4">
        <f>carbondioxide!L300</f>
        <v>461.72958248503016</v>
      </c>
      <c r="H200" s="4">
        <f t="shared" si="13"/>
        <v>2.7724144197257896</v>
      </c>
      <c r="I200" s="4">
        <f t="shared" ref="I200:I263" si="15">I199+I$3*(I$4*H200-I199)+I$5*(J199-I199)</f>
        <v>1.8589051827800711</v>
      </c>
      <c r="J200" s="4">
        <f t="shared" si="14"/>
        <v>0.38100619965161608</v>
      </c>
      <c r="K200" s="4"/>
      <c r="L200" s="4"/>
      <c r="M200" s="4"/>
      <c r="N200" s="4"/>
    </row>
    <row r="201" spans="1:14">
      <c r="A201" s="4">
        <f t="shared" si="12"/>
        <v>2045</v>
      </c>
      <c r="G201" s="4">
        <f>carbondioxide!L301</f>
        <v>464.73430442872336</v>
      </c>
      <c r="H201" s="4">
        <f t="shared" si="13"/>
        <v>2.8071169461565288</v>
      </c>
      <c r="I201" s="4">
        <f t="shared" si="15"/>
        <v>1.8876137806413487</v>
      </c>
      <c r="J201" s="4">
        <f t="shared" si="14"/>
        <v>0.3894006658757857</v>
      </c>
      <c r="K201" s="4"/>
      <c r="L201" s="4"/>
      <c r="M201" s="4"/>
      <c r="N201" s="4"/>
    </row>
    <row r="202" spans="1:14">
      <c r="A202" s="4">
        <f t="shared" si="12"/>
        <v>2046</v>
      </c>
      <c r="G202" s="4">
        <f>carbondioxide!L302</f>
        <v>467.78172131482984</v>
      </c>
      <c r="H202" s="4">
        <f t="shared" si="13"/>
        <v>2.8420841487125479</v>
      </c>
      <c r="I202" s="4">
        <f t="shared" si="15"/>
        <v>1.9165237809507361</v>
      </c>
      <c r="J202" s="4">
        <f t="shared" si="14"/>
        <v>0.39791051636765412</v>
      </c>
      <c r="K202" s="4"/>
      <c r="L202" s="4"/>
      <c r="M202" s="4"/>
      <c r="N202" s="4"/>
    </row>
    <row r="203" spans="1:14">
      <c r="A203" s="4">
        <f t="shared" si="12"/>
        <v>2047</v>
      </c>
      <c r="G203" s="4">
        <f>carbondioxide!L303</f>
        <v>470.87081967341987</v>
      </c>
      <c r="H203" s="4">
        <f t="shared" si="13"/>
        <v>2.8772978942934646</v>
      </c>
      <c r="I203" s="4">
        <f t="shared" si="15"/>
        <v>1.9456370518835793</v>
      </c>
      <c r="J203" s="4">
        <f t="shared" si="14"/>
        <v>0.40653623971048602</v>
      </c>
      <c r="K203" s="4"/>
      <c r="L203" s="4"/>
      <c r="M203" s="4"/>
      <c r="N203" s="4"/>
    </row>
    <row r="204" spans="1:14">
      <c r="A204" s="4">
        <f t="shared" si="12"/>
        <v>2048</v>
      </c>
      <c r="G204" s="4">
        <f>carbondioxide!L304</f>
        <v>474.00059152276458</v>
      </c>
      <c r="H204" s="4">
        <f t="shared" si="13"/>
        <v>2.9127404750183592</v>
      </c>
      <c r="I204" s="4">
        <f t="shared" si="15"/>
        <v>1.9749548535108454</v>
      </c>
      <c r="J204" s="4">
        <f t="shared" si="14"/>
        <v>0.41527833232362921</v>
      </c>
      <c r="K204" s="4"/>
      <c r="L204" s="4"/>
      <c r="M204" s="4"/>
      <c r="N204" s="4"/>
    </row>
    <row r="205" spans="1:14">
      <c r="A205" s="4">
        <f t="shared" si="12"/>
        <v>2049</v>
      </c>
      <c r="G205" s="4">
        <f>carbondioxide!L305</f>
        <v>477.17003358610435</v>
      </c>
      <c r="H205" s="4">
        <f t="shared" si="13"/>
        <v>2.9483945992079619</v>
      </c>
      <c r="I205" s="4">
        <f t="shared" si="15"/>
        <v>2.0044778708415976</v>
      </c>
      <c r="J205" s="4">
        <f t="shared" si="14"/>
        <v>0.42413729496397257</v>
      </c>
      <c r="K205" s="4"/>
      <c r="L205" s="4"/>
      <c r="M205" s="4"/>
      <c r="N205" s="4"/>
    </row>
    <row r="206" spans="1:14">
      <c r="A206" s="4">
        <f t="shared" si="12"/>
        <v>2050</v>
      </c>
      <c r="G206" s="4">
        <f>carbondioxide!L306</f>
        <v>480.37814664362128</v>
      </c>
      <c r="H206" s="4">
        <f t="shared" si="13"/>
        <v>2.9842433834906372</v>
      </c>
      <c r="I206" s="4">
        <f t="shared" si="15"/>
        <v>2.0342062455046763</v>
      </c>
      <c r="J206" s="4">
        <f t="shared" si="14"/>
        <v>0.43311362943495746</v>
      </c>
      <c r="K206" s="4"/>
      <c r="L206" s="4"/>
      <c r="M206" s="4"/>
      <c r="N206" s="4"/>
    </row>
    <row r="207" spans="1:14">
      <c r="A207" s="4">
        <f t="shared" si="12"/>
        <v>2051</v>
      </c>
      <c r="G207" s="4">
        <f>carbondioxide!L307</f>
        <v>483.62393498519168</v>
      </c>
      <c r="H207" s="4">
        <f t="shared" si="13"/>
        <v>3.0202703456288318</v>
      </c>
      <c r="I207" s="4">
        <f t="shared" si="15"/>
        <v>2.0641396061383896</v>
      </c>
      <c r="J207" s="4">
        <f t="shared" si="14"/>
        <v>0.44220783549423348</v>
      </c>
      <c r="K207" s="4"/>
      <c r="L207" s="4"/>
      <c r="M207" s="4"/>
      <c r="N207" s="4"/>
    </row>
    <row r="208" spans="1:14">
      <c r="A208" s="4">
        <f t="shared" si="12"/>
        <v>2052</v>
      </c>
      <c r="G208" s="4">
        <f>carbondioxide!L308</f>
        <v>486.90640594251965</v>
      </c>
      <c r="H208" s="4">
        <f t="shared" si="13"/>
        <v>3.0564593978239714</v>
      </c>
      <c r="I208" s="4">
        <f t="shared" si="15"/>
        <v>2.0942770975471419</v>
      </c>
      <c r="J208" s="4">
        <f t="shared" si="14"/>
        <v>0.4514204079514923</v>
      </c>
      <c r="K208" s="4"/>
      <c r="L208" s="4"/>
      <c r="M208" s="4"/>
      <c r="N208" s="4"/>
    </row>
    <row r="209" spans="1:14">
      <c r="A209" s="4">
        <f t="shared" si="12"/>
        <v>2053</v>
      </c>
      <c r="G209" s="4">
        <f>carbondioxide!L309</f>
        <v>490.22456948715353</v>
      </c>
      <c r="H209" s="4">
        <f t="shared" si="13"/>
        <v>3.0927948403546321</v>
      </c>
      <c r="I209" s="4">
        <f t="shared" si="15"/>
        <v>2.1246174086774277</v>
      </c>
      <c r="J209" s="4">
        <f t="shared" si="14"/>
        <v>0.46075183394839558</v>
      </c>
      <c r="K209" s="4"/>
      <c r="L209" s="4"/>
      <c r="M209" s="4"/>
      <c r="N209" s="4"/>
    </row>
    <row r="210" spans="1:14">
      <c r="A210" s="4">
        <f t="shared" si="12"/>
        <v>2054</v>
      </c>
      <c r="G210" s="4">
        <f>carbondioxide!L310</f>
        <v>493.57743788567029</v>
      </c>
      <c r="H210" s="4">
        <f t="shared" si="13"/>
        <v>3.1292613554607631</v>
      </c>
      <c r="I210" s="4">
        <f t="shared" si="15"/>
        <v>2.1551587994611192</v>
      </c>
      <c r="J210" s="4">
        <f t="shared" si="14"/>
        <v>0.4702025904128565</v>
      </c>
      <c r="K210" s="4"/>
      <c r="L210" s="4"/>
      <c r="M210" s="4"/>
      <c r="N210" s="4"/>
    </row>
    <row r="211" spans="1:14">
      <c r="A211" s="4">
        <f t="shared" si="12"/>
        <v>2055</v>
      </c>
      <c r="G211" s="4">
        <f>carbondioxide!L311</f>
        <v>496.96402540621011</v>
      </c>
      <c r="H211" s="4">
        <f t="shared" si="13"/>
        <v>3.1658440014212847</v>
      </c>
      <c r="I211" s="4">
        <f t="shared" si="15"/>
        <v>2.1858991265706895</v>
      </c>
      <c r="J211" s="4">
        <f t="shared" si="14"/>
        <v>0.47977314168025065</v>
      </c>
      <c r="K211" s="4"/>
      <c r="L211" s="4"/>
      <c r="M211" s="4"/>
      <c r="N211" s="4"/>
    </row>
    <row r="212" spans="1:14">
      <c r="A212" s="4">
        <f t="shared" si="12"/>
        <v>2056</v>
      </c>
      <c r="G212" s="4">
        <f>carbondioxide!L312</f>
        <v>500.38334807228921</v>
      </c>
      <c r="H212" s="4">
        <f t="shared" si="13"/>
        <v>3.2025282067928509</v>
      </c>
      <c r="I212" s="4">
        <f t="shared" si="15"/>
        <v>2.2168358681285047</v>
      </c>
      <c r="J212" s="4">
        <f t="shared" si="14"/>
        <v>0.48946393727442833</v>
      </c>
      <c r="K212" s="4"/>
      <c r="L212" s="4"/>
      <c r="M212" s="4"/>
      <c r="N212" s="4"/>
    </row>
    <row r="213" spans="1:14">
      <c r="A213" s="4">
        <f t="shared" si="12"/>
        <v>2057</v>
      </c>
      <c r="G213" s="4">
        <f>carbondioxide!L313</f>
        <v>503.83442346087736</v>
      </c>
      <c r="H213" s="4">
        <f t="shared" si="13"/>
        <v>3.2392997647896404</v>
      </c>
      <c r="I213" s="4">
        <f t="shared" si="15"/>
        <v>2.2479661474102306</v>
      </c>
      <c r="J213" s="4">
        <f t="shared" si="14"/>
        <v>0.49927540984167951</v>
      </c>
      <c r="K213" s="4"/>
      <c r="L213" s="4"/>
      <c r="M213" s="4"/>
      <c r="N213" s="4"/>
    </row>
    <row r="214" spans="1:14">
      <c r="A214" s="4">
        <f t="shared" si="12"/>
        <v>2058</v>
      </c>
      <c r="G214" s="4">
        <f>carbondioxide!L314</f>
        <v>507.31627054235662</v>
      </c>
      <c r="H214" s="4">
        <f t="shared" si="13"/>
        <v>3.2761448277909953</v>
      </c>
      <c r="I214" s="4">
        <f t="shared" si="15"/>
        <v>2.2792867555806353</v>
      </c>
      <c r="J214" s="4">
        <f t="shared" si="14"/>
        <v>0.50920797323106892</v>
      </c>
      <c r="K214" s="4"/>
      <c r="L214" s="4"/>
      <c r="M214" s="4"/>
      <c r="N214" s="4"/>
    </row>
    <row r="215" spans="1:14">
      <c r="A215" s="4">
        <f t="shared" si="12"/>
        <v>2059</v>
      </c>
      <c r="G215" s="4">
        <f>carbondioxide!L315</f>
        <v>510.82790956035774</v>
      </c>
      <c r="H215" s="4">
        <f t="shared" si="13"/>
        <v>3.3130499019677413</v>
      </c>
      <c r="I215" s="4">
        <f t="shared" si="15"/>
        <v>2.3107941734984627</v>
      </c>
      <c r="J215" s="4">
        <f t="shared" si="14"/>
        <v>0.51926202071481442</v>
      </c>
      <c r="K215" s="4"/>
      <c r="L215" s="4"/>
      <c r="M215" s="4"/>
      <c r="N215" s="4"/>
    </row>
    <row r="216" spans="1:14">
      <c r="A216" s="4">
        <f t="shared" si="12"/>
        <v>2060</v>
      </c>
      <c r="G216" s="4">
        <f>carbondioxide!L316</f>
        <v>514.36836194969169</v>
      </c>
      <c r="H216" s="4">
        <f t="shared" si="13"/>
        <v>3.3500018420202342</v>
      </c>
      <c r="I216" s="4">
        <f t="shared" si="15"/>
        <v>2.3424845926255853</v>
      </c>
      <c r="J216" s="4">
        <f t="shared" si="14"/>
        <v>0.52943792334262552</v>
      </c>
      <c r="K216" s="4"/>
      <c r="L216" s="4"/>
      <c r="M216" s="4"/>
      <c r="N216" s="4"/>
    </row>
    <row r="217" spans="1:14">
      <c r="A217" s="4">
        <f t="shared" si="12"/>
        <v>2061</v>
      </c>
      <c r="G217" s="4">
        <f>carbondioxide!L317</f>
        <v>517.93665029072486</v>
      </c>
      <c r="H217" s="4">
        <f t="shared" si="13"/>
        <v>3.3869878460223206</v>
      </c>
      <c r="I217" s="4">
        <f t="shared" si="15"/>
        <v>2.3743539350742537</v>
      </c>
      <c r="J217" s="4">
        <f t="shared" si="14"/>
        <v>0.53973602842415269</v>
      </c>
      <c r="K217" s="4"/>
      <c r="L217" s="4"/>
      <c r="M217" s="4"/>
      <c r="N217" s="4"/>
    </row>
    <row r="218" spans="1:14">
      <c r="A218" s="4">
        <f t="shared" si="12"/>
        <v>2062</v>
      </c>
      <c r="G218" s="4">
        <f>carbondioxide!L318</f>
        <v>521.5317982986204</v>
      </c>
      <c r="H218" s="4">
        <f t="shared" si="13"/>
        <v>3.4239954503660375</v>
      </c>
      <c r="I218" s="4">
        <f t="shared" si="15"/>
        <v>2.4063978728249462</v>
      </c>
      <c r="J218" s="4">
        <f t="shared" si="14"/>
        <v>0.55015665813392522</v>
      </c>
      <c r="K218" s="4"/>
      <c r="L218" s="4"/>
      <c r="M218" s="4"/>
      <c r="N218" s="4"/>
    </row>
    <row r="219" spans="1:14">
      <c r="A219" s="4">
        <f t="shared" si="12"/>
        <v>2063</v>
      </c>
      <c r="G219" s="4">
        <f>carbondioxide!L319</f>
        <v>525.15283084590624</v>
      </c>
      <c r="H219" s="4">
        <f t="shared" si="13"/>
        <v>3.4610125248020798</v>
      </c>
      <c r="I219" s="4">
        <f t="shared" si="15"/>
        <v>2.4386118461460491</v>
      </c>
      <c r="J219" s="4">
        <f t="shared" si="14"/>
        <v>0.56070010823337024</v>
      </c>
      <c r="K219" s="4"/>
      <c r="L219" s="4"/>
      <c r="M219" s="4"/>
      <c r="N219" s="4"/>
    </row>
    <row r="220" spans="1:14">
      <c r="A220" s="4">
        <f t="shared" si="12"/>
        <v>2064</v>
      </c>
      <c r="G220" s="4">
        <f>carbondioxide!L320</f>
        <v>528.79877401685394</v>
      </c>
      <c r="H220" s="4">
        <f t="shared" si="13"/>
        <v>3.4980272675711528</v>
      </c>
      <c r="I220" s="4">
        <f t="shared" si="15"/>
        <v>2.4709910812453786</v>
      </c>
      <c r="J220" s="4">
        <f t="shared" si="14"/>
        <v>0.57136664690471428</v>
      </c>
      <c r="K220" s="4"/>
      <c r="L220" s="4"/>
      <c r="M220" s="4"/>
      <c r="N220" s="4"/>
    </row>
    <row r="221" spans="1:14">
      <c r="A221" s="4">
        <f t="shared" si="12"/>
        <v>2065</v>
      </c>
      <c r="G221" s="4">
        <f>carbondioxide!L321</f>
        <v>532.46865519215976</v>
      </c>
      <c r="H221" s="4">
        <f t="shared" si="13"/>
        <v>3.5350282006213734</v>
      </c>
      <c r="I221" s="4">
        <f t="shared" si="15"/>
        <v>2.5035306071823777</v>
      </c>
      <c r="J221" s="4">
        <f t="shared" si="14"/>
        <v>0.58215651369176924</v>
      </c>
      <c r="K221" s="4"/>
      <c r="L221" s="4"/>
      <c r="M221" s="4"/>
      <c r="N221" s="4"/>
    </row>
    <row r="222" spans="1:14">
      <c r="A222" s="4">
        <f t="shared" si="12"/>
        <v>2066</v>
      </c>
      <c r="G222" s="4">
        <f>carbondioxide!L322</f>
        <v>536.1615031624226</v>
      </c>
      <c r="H222" s="4">
        <f t="shared" si="13"/>
        <v>3.572004164906776</v>
      </c>
      <c r="I222" s="4">
        <f t="shared" si="15"/>
        <v>2.5362252720686804</v>
      </c>
      <c r="J222" s="4">
        <f t="shared" si="14"/>
        <v>0.59306991854279589</v>
      </c>
      <c r="K222" s="4"/>
      <c r="L222" s="4"/>
      <c r="M222" s="4"/>
      <c r="N222" s="4"/>
    </row>
    <row r="223" spans="1:14">
      <c r="A223" s="4">
        <f t="shared" si="12"/>
        <v>2067</v>
      </c>
      <c r="G223" s="4">
        <f>carbondioxide!L323</f>
        <v>539.87634826891679</v>
      </c>
      <c r="H223" s="4">
        <f t="shared" si="13"/>
        <v>3.6089443157620522</v>
      </c>
      <c r="I223" s="4">
        <f t="shared" si="15"/>
        <v>2.5690697585836335</v>
      </c>
      <c r="J223" s="4">
        <f t="shared" si="14"/>
        <v>0.6041070409508229</v>
      </c>
      <c r="K223" s="4"/>
      <c r="L223" s="4"/>
      <c r="M223" s="4"/>
      <c r="N223" s="4"/>
    </row>
    <row r="224" spans="1:14">
      <c r="A224" s="4">
        <f t="shared" si="12"/>
        <v>2068</v>
      </c>
      <c r="G224" s="4">
        <f>carbondioxide!L324</f>
        <v>543.6122225701522</v>
      </c>
      <c r="H224" s="4">
        <f t="shared" si="13"/>
        <v>3.6458381183485624</v>
      </c>
      <c r="I224" s="4">
        <f t="shared" si="15"/>
        <v>2.6020585988302987</v>
      </c>
      <c r="J224" s="4">
        <f t="shared" si="14"/>
        <v>0.61526802918697732</v>
      </c>
      <c r="K224" s="4"/>
      <c r="L224" s="4"/>
      <c r="M224" s="4"/>
      <c r="N224" s="4"/>
    </row>
    <row r="225" spans="1:14">
      <c r="A225" s="4">
        <f t="shared" si="12"/>
        <v>2069</v>
      </c>
      <c r="G225" s="4">
        <f>carbondioxide!L325</f>
        <v>547.36816003272224</v>
      </c>
      <c r="H225" s="4">
        <f t="shared" si="13"/>
        <v>3.6826753431667782</v>
      </c>
      <c r="I225" s="4">
        <f t="shared" si="15"/>
        <v>2.6351861885564429</v>
      </c>
      <c r="J225" s="4">
        <f t="shared" si="14"/>
        <v>0.6265529996225514</v>
      </c>
      <c r="K225" s="4"/>
      <c r="L225" s="4"/>
      <c r="M225" s="4"/>
      <c r="N225" s="4"/>
    </row>
    <row r="226" spans="1:14">
      <c r="A226" s="4">
        <f t="shared" si="12"/>
        <v>2070</v>
      </c>
      <c r="G226" s="4">
        <f>carbondioxide!L326</f>
        <v>551.14319674493163</v>
      </c>
      <c r="H226" s="4">
        <f t="shared" si="13"/>
        <v>3.7194460616302782</v>
      </c>
      <c r="I226" s="4">
        <f t="shared" si="15"/>
        <v>2.6684468007640212</v>
      </c>
      <c r="J226" s="4">
        <f t="shared" si="14"/>
        <v>0.63796203613569591</v>
      </c>
      <c r="K226" s="4"/>
      <c r="L226" s="4"/>
      <c r="M226" s="4"/>
      <c r="N226" s="4"/>
    </row>
    <row r="227" spans="1:14">
      <c r="A227" s="4">
        <f t="shared" si="12"/>
        <v>2071</v>
      </c>
      <c r="G227" s="4">
        <f>carbondioxide!L327</f>
        <v>554.93637115170986</v>
      </c>
      <c r="H227" s="4">
        <f t="shared" si="13"/>
        <v>3.7561406416966148</v>
      </c>
      <c r="I227" s="4">
        <f t="shared" si="15"/>
        <v>2.7018345987297128</v>
      </c>
      <c r="J227" s="4">
        <f t="shared" si="14"/>
        <v>0.64949518959878483</v>
      </c>
      <c r="K227" s="4"/>
      <c r="L227" s="4"/>
      <c r="M227" s="4"/>
      <c r="N227" s="4"/>
    </row>
    <row r="228" spans="1:14">
      <c r="A228" s="4">
        <f t="shared" si="12"/>
        <v>2072</v>
      </c>
      <c r="G228" s="4">
        <f>carbondioxide!L328</f>
        <v>558.74672430931071</v>
      </c>
      <c r="H228" s="4">
        <f t="shared" si="13"/>
        <v>3.7927497435503743</v>
      </c>
      <c r="I228" s="4">
        <f t="shared" si="15"/>
        <v>2.7353436484581484</v>
      </c>
      <c r="J228" s="4">
        <f t="shared" si="14"/>
        <v>0.66115247744264849</v>
      </c>
      <c r="K228" s="4"/>
      <c r="L228" s="4"/>
      <c r="M228" s="4"/>
      <c r="N228" s="4"/>
    </row>
    <row r="229" spans="1:14">
      <c r="A229" s="4">
        <f t="shared" si="12"/>
        <v>2073</v>
      </c>
      <c r="G229" s="4">
        <f>carbondioxide!L329</f>
        <v>562.5733001583128</v>
      </c>
      <c r="H229" s="4">
        <f t="shared" si="13"/>
        <v>3.8292643153340089</v>
      </c>
      <c r="I229" s="4">
        <f t="shared" si="15"/>
        <v>2.7689679305885955</v>
      </c>
      <c r="J229" s="4">
        <f t="shared" si="14"/>
        <v>0.67293388329401649</v>
      </c>
      <c r="K229" s="4"/>
      <c r="L229" s="4"/>
      <c r="M229" s="4"/>
      <c r="N229" s="4"/>
    </row>
    <row r="230" spans="1:14">
      <c r="A230" s="4">
        <f t="shared" si="12"/>
        <v>2074</v>
      </c>
      <c r="G230" s="4">
        <f>carbondioxide!L330</f>
        <v>566.41514581344381</v>
      </c>
      <c r="H230" s="4">
        <f t="shared" si="13"/>
        <v>3.8656755889221155</v>
      </c>
      <c r="I230" s="4">
        <f t="shared" si="15"/>
        <v>2.8027013517750099</v>
      </c>
      <c r="J230" s="4">
        <f t="shared" si="14"/>
        <v>0.68483935668264972</v>
      </c>
      <c r="K230" s="4"/>
      <c r="L230" s="4"/>
      <c r="M230" s="4"/>
      <c r="N230" s="4"/>
    </row>
    <row r="231" spans="1:14">
      <c r="A231" s="4">
        <f t="shared" si="12"/>
        <v>2075</v>
      </c>
      <c r="G231" s="4">
        <f>carbondioxide!L331</f>
        <v>570.27131186875977</v>
      </c>
      <c r="H231" s="4">
        <f t="shared" si="13"/>
        <v>3.9019750757350695</v>
      </c>
      <c r="I231" s="4">
        <f t="shared" si="15"/>
        <v>2.8365377555585636</v>
      </c>
      <c r="J231" s="4">
        <f t="shared" si="14"/>
        <v>0.69686881281477431</v>
      </c>
      <c r="K231" s="4"/>
      <c r="L231" s="4"/>
      <c r="M231" s="4"/>
      <c r="N231" s="4"/>
    </row>
    <row r="232" spans="1:14">
      <c r="A232" s="4">
        <f t="shared" si="12"/>
        <v>2076</v>
      </c>
      <c r="G232" s="4">
        <f>carbondioxide!L332</f>
        <v>574.14085271672991</v>
      </c>
      <c r="H232" s="4">
        <f t="shared" si="13"/>
        <v>3.9381545625880952</v>
      </c>
      <c r="I232" s="4">
        <f t="shared" si="15"/>
        <v>2.8704709327509743</v>
      </c>
      <c r="J232" s="4">
        <f t="shared" si="14"/>
        <v>0.70902213240955902</v>
      </c>
      <c r="K232" s="4"/>
      <c r="L232" s="4"/>
      <c r="M232" s="4"/>
      <c r="N232" s="4"/>
    </row>
    <row r="233" spans="1:14">
      <c r="A233" s="4">
        <f t="shared" si="12"/>
        <v>2077</v>
      </c>
      <c r="G233" s="4">
        <f>carbondioxide!L333</f>
        <v>578.02282687978982</v>
      </c>
      <c r="H233" s="4">
        <f t="shared" si="13"/>
        <v>3.9742061075721171</v>
      </c>
      <c r="I233" s="4">
        <f t="shared" si="15"/>
        <v>2.9044946313462239</v>
      </c>
      <c r="J233" s="4">
        <f t="shared" si="14"/>
        <v>0.72129916159549823</v>
      </c>
      <c r="K233" s="4"/>
      <c r="L233" s="4"/>
      <c r="M233" s="4"/>
      <c r="N233" s="4"/>
    </row>
    <row r="234" spans="1:14">
      <c r="A234" s="4">
        <f t="shared" ref="A234:A297" si="16">1+A233</f>
        <v>2078</v>
      </c>
      <c r="G234" s="4">
        <f>carbondioxide!L334</f>
        <v>581.91629735294828</v>
      </c>
      <c r="H234" s="4">
        <f t="shared" si="13"/>
        <v>4.010122035962941</v>
      </c>
      <c r="I234" s="4">
        <f t="shared" si="15"/>
        <v>2.9386025659775434</v>
      </c>
      <c r="J234" s="4">
        <f t="shared" si="14"/>
        <v>0.73369971186368232</v>
      </c>
      <c r="K234" s="4"/>
      <c r="L234" s="4"/>
      <c r="M234" s="4"/>
      <c r="N234" s="4"/>
    </row>
    <row r="235" spans="1:14">
      <c r="A235" s="4">
        <f t="shared" si="16"/>
        <v>2079</v>
      </c>
      <c r="G235" s="4">
        <f>carbondioxide!L335</f>
        <v>585.82033195605152</v>
      </c>
      <c r="H235" s="4">
        <f t="shared" si="13"/>
        <v>4.0458949361555714</v>
      </c>
      <c r="I235" s="4">
        <f t="shared" si="15"/>
        <v>2.9727884269358595</v>
      </c>
      <c r="J235" s="4">
        <f t="shared" si="14"/>
        <v>0.74622356007504909</v>
      </c>
      <c r="K235" s="4"/>
      <c r="L235" s="4"/>
      <c r="M235" s="4"/>
      <c r="N235" s="4"/>
    </row>
    <row r="236" spans="1:14">
      <c r="A236" s="4">
        <f t="shared" si="16"/>
        <v>2080</v>
      </c>
      <c r="G236" s="4">
        <f>carbondioxide!L336</f>
        <v>589.73400369433512</v>
      </c>
      <c r="H236" s="4">
        <f t="shared" si="13"/>
        <v>4.081517655620714</v>
      </c>
      <c r="I236" s="4">
        <f t="shared" si="15"/>
        <v>3.0070458887652536</v>
      </c>
      <c r="J236" s="4">
        <f t="shared" si="14"/>
        <v>0.75887044851881846</v>
      </c>
      <c r="K236" s="4"/>
      <c r="L236" s="4"/>
      <c r="M236" s="4"/>
      <c r="N236" s="4"/>
    </row>
    <row r="237" spans="1:14">
      <c r="A237" s="4">
        <f t="shared" si="16"/>
        <v>2081</v>
      </c>
      <c r="G237" s="4">
        <f>carbondioxide!L337</f>
        <v>593.65639112591725</v>
      </c>
      <c r="H237" s="4">
        <f t="shared" si="13"/>
        <v>4.1169832968807727</v>
      </c>
      <c r="I237" s="4">
        <f t="shared" si="15"/>
        <v>3.0413686184503703</v>
      </c>
      <c r="J237" s="4">
        <f t="shared" si="14"/>
        <v>0.77164008501941816</v>
      </c>
      <c r="K237" s="4"/>
      <c r="L237" s="4"/>
      <c r="M237" s="4"/>
      <c r="N237" s="4"/>
    </row>
    <row r="238" spans="1:14">
      <c r="A238" s="4">
        <f t="shared" si="16"/>
        <v>2082</v>
      </c>
      <c r="G238" s="4">
        <f>carbondioxide!L338</f>
        <v>597.58657873491734</v>
      </c>
      <c r="H238" s="4">
        <f t="shared" si="13"/>
        <v>4.1522852135029007</v>
      </c>
      <c r="I238" s="4">
        <f t="shared" si="15"/>
        <v>3.0757502832101156</v>
      </c>
      <c r="J238" s="4">
        <f t="shared" si="14"/>
        <v>0.78453214308930597</v>
      </c>
      <c r="K238" s="4"/>
      <c r="L238" s="4"/>
      <c r="M238" s="4"/>
      <c r="N238" s="4"/>
    </row>
    <row r="239" spans="1:14">
      <c r="A239" s="4">
        <f t="shared" si="16"/>
        <v>2083</v>
      </c>
      <c r="G239" s="4">
        <f>carbondioxide!L339</f>
        <v>601.52365730891142</v>
      </c>
      <c r="H239" s="4">
        <f t="shared" si="13"/>
        <v>4.1874170061069096</v>
      </c>
      <c r="I239" s="4">
        <f t="shared" si="15"/>
        <v>3.1101845579114324</v>
      </c>
      <c r="J239" s="4">
        <f t="shared" si="14"/>
        <v>0.7975462621251922</v>
      </c>
      <c r="K239" s="4"/>
      <c r="L239" s="4"/>
      <c r="M239" s="4"/>
      <c r="N239" s="4"/>
    </row>
    <row r="240" spans="1:14">
      <c r="A240" s="4">
        <f t="shared" si="16"/>
        <v>2084</v>
      </c>
      <c r="G240" s="4">
        <f>carbondioxide!L340</f>
        <v>605.46672431947263</v>
      </c>
      <c r="H240" s="4">
        <f t="shared" si="13"/>
        <v>4.222372518386126</v>
      </c>
      <c r="I240" s="4">
        <f t="shared" si="15"/>
        <v>3.1446651321164061</v>
      </c>
      <c r="J240" s="4">
        <f t="shared" si="14"/>
        <v>0.81068204764525809</v>
      </c>
      <c r="K240" s="4"/>
      <c r="L240" s="4"/>
      <c r="M240" s="4"/>
      <c r="N240" s="4"/>
    </row>
    <row r="241" spans="1:14">
      <c r="A241" s="4">
        <f t="shared" si="16"/>
        <v>2085</v>
      </c>
      <c r="G241" s="4">
        <f>carbondioxide!L341</f>
        <v>609.41488430457252</v>
      </c>
      <c r="H241" s="4">
        <f t="shared" si="13"/>
        <v>4.2571458331394858</v>
      </c>
      <c r="I241" s="4">
        <f t="shared" si="15"/>
        <v>3.179185716775442</v>
      </c>
      <c r="J241" s="4">
        <f t="shared" si="14"/>
        <v>0.82393907156505419</v>
      </c>
      <c r="K241" s="4"/>
      <c r="L241" s="4"/>
      <c r="M241" s="4"/>
      <c r="N241" s="4"/>
    </row>
    <row r="242" spans="1:14">
      <c r="A242" s="4">
        <f t="shared" si="16"/>
        <v>2086</v>
      </c>
      <c r="G242" s="4">
        <f>carbondioxide!L342</f>
        <v>613.36724925166152</v>
      </c>
      <c r="H242" s="4">
        <f t="shared" si="13"/>
        <v>4.2917312683134234</v>
      </c>
      <c r="I242" s="4">
        <f t="shared" si="15"/>
        <v>3.2137400505787812</v>
      </c>
      <c r="J242" s="4">
        <f t="shared" si="14"/>
        <v>0.83731687250984921</v>
      </c>
      <c r="K242" s="4"/>
      <c r="L242" s="4"/>
      <c r="M242" s="4"/>
      <c r="N242" s="4"/>
    </row>
    <row r="243" spans="1:14">
      <c r="A243" s="4">
        <f t="shared" si="16"/>
        <v>2087</v>
      </c>
      <c r="G243" s="4">
        <f>carbondioxide!L343</f>
        <v>617.32293898027979</v>
      </c>
      <c r="H243" s="4">
        <f t="shared" si="13"/>
        <v>4.3261233730523863</v>
      </c>
      <c r="I243" s="4">
        <f t="shared" si="15"/>
        <v>3.248321905978155</v>
      </c>
      <c r="J243" s="4">
        <f t="shared" si="14"/>
        <v>0.85081495616128078</v>
      </c>
      <c r="K243" s="4"/>
      <c r="L243" s="4"/>
      <c r="M243" s="4"/>
      <c r="N243" s="4"/>
    </row>
    <row r="244" spans="1:14">
      <c r="A244" s="4">
        <f t="shared" si="16"/>
        <v>2088</v>
      </c>
      <c r="G244" s="4">
        <f>carbondioxide!L344</f>
        <v>621.28108152309073</v>
      </c>
      <c r="H244" s="4">
        <f t="shared" si="13"/>
        <v>4.3603169237569395</v>
      </c>
      <c r="I244" s="4">
        <f t="shared" si="15"/>
        <v>3.2829250948899484</v>
      </c>
      <c r="J244" s="4">
        <f t="shared" si="14"/>
        <v>0.86443279563624065</v>
      </c>
      <c r="K244" s="4"/>
      <c r="L244" s="4"/>
      <c r="M244" s="4"/>
      <c r="N244" s="4"/>
    </row>
    <row r="245" spans="1:14">
      <c r="A245" s="4">
        <f t="shared" si="16"/>
        <v>2089</v>
      </c>
      <c r="G245" s="4">
        <f>carbondioxide!L345</f>
        <v>625.24081350426889</v>
      </c>
      <c r="H245" s="4">
        <f t="shared" si="13"/>
        <v>4.3943069201487583</v>
      </c>
      <c r="I245" s="4">
        <f t="shared" si="15"/>
        <v>3.3175434740908298</v>
      </c>
      <c r="J245" s="4">
        <f t="shared" si="14"/>
        <v>0.87816983189600173</v>
      </c>
      <c r="K245" s="4"/>
      <c r="L245" s="4"/>
      <c r="M245" s="4"/>
      <c r="N245" s="4"/>
    </row>
    <row r="246" spans="1:14">
      <c r="A246" s="4">
        <f t="shared" si="16"/>
        <v>2090</v>
      </c>
      <c r="G246" s="4">
        <f>carbondioxide!L346</f>
        <v>629.20128051421773</v>
      </c>
      <c r="H246" s="4">
        <f t="shared" si="13"/>
        <v>4.4280885813419353</v>
      </c>
      <c r="I246" s="4">
        <f t="shared" si="15"/>
        <v>3.352170950316403</v>
      </c>
      <c r="J246" s="4">
        <f t="shared" si="14"/>
        <v>0.8920254741836684</v>
      </c>
      <c r="K246" s="4"/>
      <c r="L246" s="4"/>
      <c r="M246" s="4"/>
      <c r="N246" s="4"/>
    </row>
    <row r="247" spans="1:14">
      <c r="A247" s="4">
        <f t="shared" si="16"/>
        <v>2091</v>
      </c>
      <c r="G247" s="4">
        <f>carbondioxide!L347</f>
        <v>633.16163747963219</v>
      </c>
      <c r="H247" s="4">
        <f t="shared" si="13"/>
        <v>4.4616573419202572</v>
      </c>
      <c r="I247" s="4">
        <f t="shared" si="15"/>
        <v>3.3868014850730788</v>
      </c>
      <c r="J247" s="4">
        <f t="shared" si="14"/>
        <v>0.90599910048810228</v>
      </c>
      <c r="K247" s="4"/>
      <c r="L247" s="4"/>
      <c r="M247" s="4"/>
      <c r="N247" s="4"/>
    </row>
    <row r="248" spans="1:14">
      <c r="A248" s="4">
        <f t="shared" si="16"/>
        <v>2092</v>
      </c>
      <c r="G248" s="4">
        <f>carbondioxide!L348</f>
        <v>637.12104902796818</v>
      </c>
      <c r="H248" s="4">
        <f t="shared" si="13"/>
        <v>4.4950088480203227</v>
      </c>
      <c r="I248" s="4">
        <f t="shared" si="15"/>
        <v>3.4214290991729923</v>
      </c>
      <c r="J248" s="4">
        <f t="shared" si="14"/>
        <v>0.92009005803254496</v>
      </c>
      <c r="K248" s="4"/>
      <c r="L248" s="4"/>
      <c r="M248" s="4"/>
      <c r="N248" s="4"/>
    </row>
    <row r="249" spans="1:14">
      <c r="A249" s="4">
        <f t="shared" si="16"/>
        <v>2093</v>
      </c>
      <c r="G249" s="4">
        <f>carbondioxide!L349</f>
        <v>641.07868984542415</v>
      </c>
      <c r="H249" s="4">
        <f t="shared" si="13"/>
        <v>4.5281389534205063</v>
      </c>
      <c r="I249" s="4">
        <f t="shared" si="15"/>
        <v>3.4560478770014709</v>
      </c>
      <c r="J249" s="4">
        <f t="shared" si="14"/>
        <v>0.9342976637862227</v>
      </c>
      <c r="K249" s="4"/>
      <c r="L249" s="4"/>
      <c r="M249" s="4"/>
      <c r="N249" s="4"/>
    </row>
    <row r="250" spans="1:14">
      <c r="A250" s="4">
        <f t="shared" si="16"/>
        <v>2094</v>
      </c>
      <c r="G250" s="4">
        <f>carbondioxide!L350</f>
        <v>645.03374502758663</v>
      </c>
      <c r="H250" s="4">
        <f t="shared" si="13"/>
        <v>4.5610437156359946</v>
      </c>
      <c r="I250" s="4">
        <f t="shared" si="15"/>
        <v>3.4906519705262249</v>
      </c>
      <c r="J250" s="4">
        <f t="shared" si="14"/>
        <v>0.94862120499728531</v>
      </c>
      <c r="K250" s="4"/>
      <c r="L250" s="4"/>
      <c r="M250" s="4"/>
      <c r="N250" s="4"/>
    </row>
    <row r="251" spans="1:14">
      <c r="A251" s="4">
        <f t="shared" si="16"/>
        <v>2095</v>
      </c>
      <c r="G251" s="4">
        <f>carbondioxide!L351</f>
        <v>648.98541042193426</v>
      </c>
      <c r="H251" s="4">
        <f t="shared" si="13"/>
        <v>4.5937193920202191</v>
      </c>
      <c r="I251" s="4">
        <f t="shared" si="15"/>
        <v>3.5252356030571441</v>
      </c>
      <c r="J251" s="4">
        <f t="shared" si="14"/>
        <v>0.96305993974548965</v>
      </c>
      <c r="K251" s="4"/>
      <c r="L251" s="4"/>
      <c r="M251" s="4"/>
      <c r="N251" s="4"/>
    </row>
    <row r="252" spans="1:14">
      <c r="A252" s="4">
        <f t="shared" si="16"/>
        <v>2096</v>
      </c>
      <c r="G252" s="4">
        <f>carbondioxide!L352</f>
        <v>652.93289296144826</v>
      </c>
      <c r="H252" s="4">
        <f t="shared" si="13"/>
        <v>4.6261624358732281</v>
      </c>
      <c r="I252" s="4">
        <f t="shared" si="15"/>
        <v>3.5597930727652756</v>
      </c>
      <c r="J252" s="4">
        <f t="shared" si="14"/>
        <v>0.97761309751309988</v>
      </c>
      <c r="K252" s="4"/>
      <c r="L252" s="4"/>
      <c r="M252" s="4"/>
      <c r="N252" s="4"/>
    </row>
    <row r="253" spans="1:14">
      <c r="A253" s="4">
        <f t="shared" si="16"/>
        <v>2097</v>
      </c>
      <c r="G253" s="4">
        <f>carbondioxide!L353</f>
        <v>656.87541098861516</v>
      </c>
      <c r="H253" s="4">
        <f t="shared" si="13"/>
        <v>4.6583694925576076</v>
      </c>
      <c r="I253" s="4">
        <f t="shared" si="15"/>
        <v>3.5943187559693022</v>
      </c>
      <c r="J253" s="4">
        <f t="shared" si="14"/>
        <v>0.99227987977253229</v>
      </c>
      <c r="K253" s="4"/>
      <c r="L253" s="4"/>
      <c r="M253" s="4"/>
      <c r="N253" s="4"/>
    </row>
    <row r="254" spans="1:14">
      <c r="A254" s="4">
        <f t="shared" si="16"/>
        <v>2098</v>
      </c>
      <c r="G254" s="4">
        <f>carbondioxide!L354</f>
        <v>660.81219456916472</v>
      </c>
      <c r="H254" s="4">
        <f t="shared" si="13"/>
        <v>4.6903373956227599</v>
      </c>
      <c r="I254" s="4">
        <f t="shared" si="15"/>
        <v>3.6288071101975703</v>
      </c>
      <c r="J254" s="4">
        <f t="shared" si="14"/>
        <v>1.0070594605893299</v>
      </c>
      <c r="K254" s="4"/>
      <c r="L254" s="4"/>
      <c r="M254" s="4"/>
      <c r="N254" s="4"/>
    </row>
    <row r="255" spans="1:14">
      <c r="A255" s="4">
        <f t="shared" si="16"/>
        <v>2099</v>
      </c>
      <c r="G255" s="4">
        <f>carbondioxide!L355</f>
        <v>664.74248579492223</v>
      </c>
      <c r="H255" s="4">
        <f t="shared" si="13"/>
        <v>4.7220631629383654</v>
      </c>
      <c r="I255" s="4">
        <f t="shared" si="15"/>
        <v>3.6632526770334661</v>
      </c>
      <c r="J255" s="4">
        <f t="shared" si="14"/>
        <v>1.0219509872391048</v>
      </c>
      <c r="K255" s="4"/>
      <c r="L255" s="4"/>
      <c r="M255" s="4"/>
      <c r="N255" s="4"/>
    </row>
    <row r="256" spans="1:14">
      <c r="A256" s="4">
        <f t="shared" si="16"/>
        <v>2100</v>
      </c>
      <c r="G256" s="4">
        <f>carbondioxide!L356</f>
        <v>668.66553907521211</v>
      </c>
      <c r="H256" s="4">
        <f t="shared" si="13"/>
        <v>4.7535439928380576</v>
      </c>
      <c r="I256" s="4">
        <f t="shared" si="15"/>
        <v>3.6976500847517078</v>
      </c>
      <c r="J256" s="4">
        <f t="shared" si="14"/>
        <v>1.0369535808371368</v>
      </c>
      <c r="K256" s="4"/>
      <c r="L256" s="4"/>
      <c r="M256" s="4"/>
      <c r="N256" s="4"/>
    </row>
    <row r="257" spans="1:14">
      <c r="A257" s="4">
        <f t="shared" si="16"/>
        <v>2101</v>
      </c>
      <c r="G257" s="4">
        <f>carbondioxide!L357</f>
        <v>672.58062141628841</v>
      </c>
      <c r="H257" s="4">
        <f t="shared" si="13"/>
        <v>4.7847772602743683</v>
      </c>
      <c r="I257" s="4">
        <f t="shared" si="15"/>
        <v>3.731994050752891</v>
      </c>
      <c r="J257" s="4">
        <f t="shared" si="14"/>
        <v>1.0520663369793717</v>
      </c>
      <c r="K257" s="4"/>
      <c r="L257" s="4"/>
      <c r="M257" s="4"/>
      <c r="N257" s="4"/>
    </row>
    <row r="258" spans="1:14">
      <c r="A258" s="4">
        <f t="shared" si="16"/>
        <v>2102</v>
      </c>
      <c r="G258" s="4">
        <f>carbondioxide!L358</f>
        <v>676.48701268831849</v>
      </c>
      <c r="H258" s="4">
        <f t="shared" si="13"/>
        <v>4.8157605129860999</v>
      </c>
      <c r="I258" s="4">
        <f t="shared" si="15"/>
        <v>3.7662793838034152</v>
      </c>
      <c r="J258" s="4">
        <f t="shared" si="14"/>
        <v>1.0672883263936053</v>
      </c>
      <c r="K258" s="4"/>
      <c r="L258" s="4"/>
      <c r="M258" s="4"/>
      <c r="N258" s="4"/>
    </row>
    <row r="259" spans="1:14">
      <c r="A259" s="4">
        <f t="shared" si="16"/>
        <v>2103</v>
      </c>
      <c r="G259" s="4">
        <f>carbondioxide!L359</f>
        <v>680.38400587949241</v>
      </c>
      <c r="H259" s="4">
        <f t="shared" si="13"/>
        <v>4.846491467679356</v>
      </c>
      <c r="I259" s="4">
        <f t="shared" si="15"/>
        <v>3.8005009860877035</v>
      </c>
      <c r="J259" s="4">
        <f t="shared" si="14"/>
        <v>1.082618595599693</v>
      </c>
      <c r="K259" s="4"/>
      <c r="L259" s="4"/>
      <c r="M259" s="4"/>
      <c r="N259" s="4"/>
    </row>
    <row r="260" spans="1:14">
      <c r="A260" s="4">
        <f t="shared" si="16"/>
        <v>2104</v>
      </c>
      <c r="G260" s="4">
        <f>carbondioxide!L360</f>
        <v>684.27090733687294</v>
      </c>
      <c r="H260" s="4">
        <f t="shared" si="13"/>
        <v>4.8769680062235174</v>
      </c>
      <c r="I260" s="4">
        <f t="shared" si="15"/>
        <v>3.8346538550794405</v>
      </c>
      <c r="J260" s="4">
        <f t="shared" si="14"/>
        <v>1.0980561675776648</v>
      </c>
      <c r="K260" s="4"/>
      <c r="L260" s="4"/>
      <c r="M260" s="4"/>
      <c r="N260" s="4"/>
    </row>
    <row r="261" spans="1:14">
      <c r="A261" s="4">
        <f t="shared" si="16"/>
        <v>2105</v>
      </c>
      <c r="G261" s="4">
        <f>carbondioxide!L361</f>
        <v>688.14703699365009</v>
      </c>
      <c r="H261" s="4">
        <f t="shared" si="13"/>
        <v>4.9071881718635098</v>
      </c>
      <c r="I261" s="4">
        <f t="shared" si="15"/>
        <v>3.8687330852383623</v>
      </c>
      <c r="J261" s="4">
        <f t="shared" si="14"/>
        <v>1.1136000424426749</v>
      </c>
      <c r="K261" s="4"/>
      <c r="L261" s="4"/>
      <c r="M261" s="4"/>
      <c r="N261" s="4"/>
    </row>
    <row r="262" spans="1:14">
      <c r="A262" s="4">
        <f t="shared" si="16"/>
        <v>2106</v>
      </c>
      <c r="G262" s="4">
        <f>carbondioxide!L362</f>
        <v>692.01172858250584</v>
      </c>
      <c r="H262" s="4">
        <f t="shared" si="13"/>
        <v>4.9371501654497347</v>
      </c>
      <c r="I262" s="4">
        <f t="shared" si="15"/>
        <v>3.9027338695389489</v>
      </c>
      <c r="J262" s="4">
        <f t="shared" si="14"/>
        <v>1.1292491981257544</v>
      </c>
      <c r="K262" s="4"/>
      <c r="L262" s="4"/>
      <c r="M262" s="4"/>
      <c r="N262" s="4"/>
    </row>
    <row r="263" spans="1:14">
      <c r="A263" s="4">
        <f t="shared" si="16"/>
        <v>2107</v>
      </c>
      <c r="G263" s="4">
        <f>carbondioxide!L363</f>
        <v>695.8643298348378</v>
      </c>
      <c r="H263" s="4">
        <f t="shared" ref="H263:H326" si="17">H$3*LN(G263/G$3)</f>
        <v>4.966852341687102</v>
      </c>
      <c r="I263" s="4">
        <f t="shared" si="15"/>
        <v>3.9366515008371996</v>
      </c>
      <c r="J263" s="4">
        <f t="shared" ref="J263:J326" si="18">J262+J$3*(I262-J262)</f>
        <v>1.1450025910593813</v>
      </c>
      <c r="K263" s="4"/>
      <c r="L263" s="4"/>
      <c r="M263" s="4"/>
      <c r="N263" s="4"/>
    </row>
    <row r="264" spans="1:14">
      <c r="A264" s="4">
        <f t="shared" si="16"/>
        <v>2108</v>
      </c>
      <c r="G264" s="4">
        <f>carbondioxide!L364</f>
        <v>699.70420266563474</v>
      </c>
      <c r="H264" s="4">
        <f t="shared" si="17"/>
        <v>4.9962932054045828</v>
      </c>
      <c r="I264" s="4">
        <f t="shared" ref="I264:I327" si="19">I263+I$3*(I$4*H264-I263)+I$5*(J263-I263)</f>
        <v>3.9704813730815061</v>
      </c>
      <c r="J264" s="4">
        <f t="shared" si="18"/>
        <v>1.1608591568669193</v>
      </c>
      <c r="K264" s="4"/>
      <c r="L264" s="4"/>
      <c r="M264" s="4"/>
      <c r="N264" s="4"/>
    </row>
    <row r="265" spans="1:14">
      <c r="A265" s="4">
        <f t="shared" si="16"/>
        <v>2109</v>
      </c>
      <c r="G265" s="4">
        <f>carbondioxide!L365</f>
        <v>703.53072334383683</v>
      </c>
      <c r="H265" s="4">
        <f t="shared" si="17"/>
        <v>5.0254714078467622</v>
      </c>
      <c r="I265" s="4">
        <f t="shared" si="19"/>
        <v>4.0042189823734748</v>
      </c>
      <c r="J265" s="4">
        <f t="shared" si="18"/>
        <v>1.1768178110550183</v>
      </c>
      <c r="K265" s="4"/>
      <c r="L265" s="4"/>
      <c r="M265" s="4"/>
      <c r="N265" s="4"/>
    </row>
    <row r="266" spans="1:14">
      <c r="A266" s="4">
        <f t="shared" si="16"/>
        <v>2110</v>
      </c>
      <c r="G266" s="4">
        <f>carbondioxide!L366</f>
        <v>707.34328264805526</v>
      </c>
      <c r="H266" s="4">
        <f t="shared" si="17"/>
        <v>5.0543857429888552</v>
      </c>
      <c r="I266" s="4">
        <f t="shared" si="19"/>
        <v>4.037859927884397</v>
      </c>
      <c r="J266" s="4">
        <f t="shared" si="18"/>
        <v>1.1928774497081072</v>
      </c>
      <c r="K266" s="4"/>
      <c r="L266" s="4"/>
      <c r="M266" s="4"/>
      <c r="N266" s="4"/>
    </row>
    <row r="267" spans="1:14">
      <c r="A267" s="4">
        <f t="shared" si="16"/>
        <v>2111</v>
      </c>
      <c r="G267" s="4">
        <f>carbondioxide!L367</f>
        <v>711.14128600756146</v>
      </c>
      <c r="H267" s="4">
        <f t="shared" si="17"/>
        <v>5.0830351438766543</v>
      </c>
      <c r="I267" s="4">
        <f t="shared" si="19"/>
        <v>4.0713999126329226</v>
      </c>
      <c r="J267" s="4">
        <f t="shared" si="18"/>
        <v>1.2090369501841485</v>
      </c>
      <c r="K267" s="4"/>
      <c r="L267" s="4"/>
      <c r="M267" s="4"/>
      <c r="N267" s="4"/>
    </row>
    <row r="268" spans="1:14">
      <c r="A268" s="4">
        <f t="shared" si="16"/>
        <v>2112</v>
      </c>
      <c r="G268" s="4">
        <f>carbondioxide!L368</f>
        <v>714.92415362849977</v>
      </c>
      <c r="H268" s="4">
        <f t="shared" si="17"/>
        <v>5.1114186789928926</v>
      </c>
      <c r="I268" s="4">
        <f t="shared" si="19"/>
        <v>4.1048347441293389</v>
      </c>
      <c r="J268" s="4">
        <f t="shared" si="18"/>
        <v>1.2252951718108576</v>
      </c>
      <c r="K268" s="4"/>
      <c r="L268" s="4"/>
      <c r="M268" s="4"/>
      <c r="N268" s="4"/>
    </row>
    <row r="269" spans="1:14">
      <c r="A269" s="4">
        <f t="shared" si="16"/>
        <v>2113</v>
      </c>
      <c r="G269" s="4">
        <f>carbondioxide!L369</f>
        <v>718.69132060530842</v>
      </c>
      <c r="H269" s="4">
        <f t="shared" si="17"/>
        <v>5.139535548651466</v>
      </c>
      <c r="I269" s="4">
        <f t="shared" si="19"/>
        <v>4.1381603348917277</v>
      </c>
      <c r="J269" s="4">
        <f t="shared" si="18"/>
        <v>1.2416509565816265</v>
      </c>
      <c r="K269" s="4"/>
      <c r="L269" s="4"/>
      <c r="M269" s="4"/>
      <c r="N269" s="4"/>
    </row>
    <row r="270" spans="1:14">
      <c r="A270" s="4">
        <f t="shared" si="16"/>
        <v>2114</v>
      </c>
      <c r="G270" s="4">
        <f>carbondioxide!L370</f>
        <v>722.44223701737258</v>
      </c>
      <c r="H270" s="4">
        <f t="shared" si="17"/>
        <v>5.1673850814209743</v>
      </c>
      <c r="I270" s="4">
        <f t="shared" si="19"/>
        <v>4.1713727028391272</v>
      </c>
      <c r="J270" s="4">
        <f t="shared" si="18"/>
        <v>1.2581031298504279</v>
      </c>
      <c r="K270" s="4"/>
      <c r="L270" s="4"/>
      <c r="M270" s="4"/>
      <c r="N270" s="4"/>
    </row>
    <row r="271" spans="1:14">
      <c r="A271" s="4">
        <f t="shared" si="16"/>
        <v>2115</v>
      </c>
      <c r="G271" s="4">
        <f>carbondioxide!L371</f>
        <v>726.17636801096489</v>
      </c>
      <c r="H271" s="4">
        <f t="shared" si="17"/>
        <v>5.1949667305789946</v>
      </c>
      <c r="I271" s="4">
        <f t="shared" si="19"/>
        <v>4.2044679715667144</v>
      </c>
      <c r="J271" s="4">
        <f t="shared" si="18"/>
        <v>1.2746505010250038</v>
      </c>
      <c r="K271" s="4"/>
      <c r="L271" s="4"/>
      <c r="M271" s="4"/>
      <c r="N271" s="4"/>
    </row>
    <row r="272" spans="1:14">
      <c r="A272" s="4">
        <f t="shared" si="16"/>
        <v>2116</v>
      </c>
      <c r="G272" s="4">
        <f>carbondioxide!L372</f>
        <v>729.89319386656359</v>
      </c>
      <c r="H272" s="4">
        <f t="shared" si="17"/>
        <v>5.2222800705984804</v>
      </c>
      <c r="I272" s="4">
        <f t="shared" si="19"/>
        <v>4.2374423705078694</v>
      </c>
      <c r="J272" s="4">
        <f t="shared" si="18"/>
        <v>1.2912918642576807</v>
      </c>
      <c r="K272" s="4"/>
      <c r="L272" s="4"/>
      <c r="M272" s="4"/>
      <c r="N272" s="4"/>
    </row>
    <row r="273" spans="1:14">
      <c r="A273" s="4">
        <f t="shared" si="16"/>
        <v>2117</v>
      </c>
      <c r="G273" s="4">
        <f>carbondioxide!L373</f>
        <v>733.5922100516666</v>
      </c>
      <c r="H273" s="4">
        <f t="shared" si="17"/>
        <v>5.2493247936676815</v>
      </c>
      <c r="I273" s="4">
        <f t="shared" si="19"/>
        <v>4.2702922349878909</v>
      </c>
      <c r="J273" s="4">
        <f t="shared" si="18"/>
        <v>1.3080259991331817</v>
      </c>
      <c r="K273" s="4"/>
      <c r="L273" s="4"/>
      <c r="M273" s="4"/>
      <c r="N273" s="4"/>
    </row>
    <row r="274" spans="1:14">
      <c r="A274" s="4">
        <f t="shared" si="16"/>
        <v>2118</v>
      </c>
      <c r="G274" s="4">
        <f>carbondioxide!L374</f>
        <v>737.2729272592519</v>
      </c>
      <c r="H274" s="4">
        <f t="shared" si="17"/>
        <v>5.2761007062448817</v>
      </c>
      <c r="I274" s="4">
        <f t="shared" si="19"/>
        <v>4.3030140061739868</v>
      </c>
      <c r="J274" s="4">
        <f t="shared" si="18"/>
        <v>1.3248516713528364</v>
      </c>
      <c r="K274" s="4"/>
      <c r="L274" s="4"/>
      <c r="M274" s="4"/>
      <c r="N274" s="4"/>
    </row>
    <row r="275" spans="1:14">
      <c r="A275" s="4">
        <f t="shared" si="16"/>
        <v>2119</v>
      </c>
      <c r="G275" s="4">
        <f>carbondioxide!L375</f>
        <v>740.93487143205994</v>
      </c>
      <c r="H275" s="4">
        <f t="shared" si="17"/>
        <v>5.3026077256492634</v>
      </c>
      <c r="I275" s="4">
        <f t="shared" si="19"/>
        <v>4.3356042309260534</v>
      </c>
      <c r="J275" s="4">
        <f t="shared" si="18"/>
        <v>1.3417676334146205</v>
      </c>
      <c r="K275" s="4"/>
      <c r="L275" s="4"/>
      <c r="M275" s="4"/>
      <c r="N275" s="4"/>
    </row>
    <row r="276" spans="1:14">
      <c r="A276" s="4">
        <f t="shared" si="16"/>
        <v>2120</v>
      </c>
      <c r="G276" s="4">
        <f>carbondioxide!L376</f>
        <v>744.57758377290395</v>
      </c>
      <c r="H276" s="4">
        <f t="shared" si="17"/>
        <v>5.3288458766891686</v>
      </c>
      <c r="I276" s="4">
        <f t="shared" si="19"/>
        <v>4.3680595615526592</v>
      </c>
      <c r="J276" s="4">
        <f t="shared" si="18"/>
        <v>1.3587726252884853</v>
      </c>
      <c r="K276" s="4"/>
      <c r="L276" s="4"/>
      <c r="M276" s="4"/>
      <c r="N276" s="4"/>
    </row>
    <row r="277" spans="1:14">
      <c r="A277" s="4">
        <f t="shared" si="16"/>
        <v>2121</v>
      </c>
      <c r="G277" s="4">
        <f>carbondioxide!L377</f>
        <v>748.20062074123427</v>
      </c>
      <c r="H277" s="4">
        <f t="shared" si="17"/>
        <v>5.3548152883289406</v>
      </c>
      <c r="I277" s="4">
        <f t="shared" si="19"/>
        <v>4.4003767554765068</v>
      </c>
      <c r="J277" s="4">
        <f t="shared" si="18"/>
        <v>1.3758653750864658</v>
      </c>
      <c r="K277" s="4"/>
      <c r="L277" s="4"/>
      <c r="M277" s="4"/>
      <c r="N277" s="4"/>
    </row>
    <row r="278" spans="1:14">
      <c r="A278" s="4">
        <f t="shared" si="16"/>
        <v>2122</v>
      </c>
      <c r="G278" s="4">
        <f>carbondioxide!L378</f>
        <v>751.80355403621002</v>
      </c>
      <c r="H278" s="4">
        <f t="shared" si="17"/>
        <v>5.3805161903955208</v>
      </c>
      <c r="I278" s="4">
        <f t="shared" si="19"/>
        <v>4.4325526748135715</v>
      </c>
      <c r="J278" s="4">
        <f t="shared" si="18"/>
        <v>1.3930445997270813</v>
      </c>
      <c r="K278" s="4"/>
      <c r="L278" s="4"/>
      <c r="M278" s="4"/>
      <c r="N278" s="4"/>
    </row>
    <row r="279" spans="1:14">
      <c r="A279" s="4">
        <f t="shared" si="16"/>
        <v>2123</v>
      </c>
      <c r="G279" s="4">
        <f>carbondioxide!L379</f>
        <v>755.38597056655135</v>
      </c>
      <c r="H279" s="4">
        <f t="shared" si="17"/>
        <v>5.4059489103259093</v>
      </c>
      <c r="I279" s="4">
        <f t="shared" si="19"/>
        <v>4.464584285869976</v>
      </c>
      <c r="J279" s="4">
        <f t="shared" si="18"/>
        <v>1.4103090055935725</v>
      </c>
      <c r="K279" s="4"/>
      <c r="L279" s="4"/>
      <c r="M279" s="4"/>
      <c r="N279" s="4"/>
    </row>
    <row r="280" spans="1:14">
      <c r="A280" s="4">
        <f t="shared" si="16"/>
        <v>2124</v>
      </c>
      <c r="G280" s="4">
        <f>carbondioxide!L380</f>
        <v>758.94747240746551</v>
      </c>
      <c r="H280" s="4">
        <f t="shared" si="17"/>
        <v>5.431113869956552</v>
      </c>
      <c r="I280" s="4">
        <f t="shared" si="19"/>
        <v>4.4964686585605804</v>
      </c>
      <c r="J280" s="4">
        <f t="shared" si="18"/>
        <v>1.4276572891855426</v>
      </c>
      <c r="K280" s="4"/>
      <c r="L280" s="4"/>
      <c r="M280" s="4"/>
      <c r="N280" s="4"/>
    </row>
    <row r="281" spans="1:14">
      <c r="A281" s="4">
        <f t="shared" si="16"/>
        <v>2125</v>
      </c>
      <c r="G281" s="4">
        <f>carbondioxide!L381</f>
        <v>762.48767674496094</v>
      </c>
      <c r="H281" s="4">
        <f t="shared" si="17"/>
        <v>5.4560115823556634</v>
      </c>
      <c r="I281" s="4">
        <f t="shared" si="19"/>
        <v>4.5282029657531551</v>
      </c>
      <c r="J281" s="4">
        <f t="shared" si="18"/>
        <v>1.4450881377635927</v>
      </c>
      <c r="K281" s="4"/>
      <c r="L281" s="4"/>
      <c r="M281" s="4"/>
      <c r="N281" s="4"/>
    </row>
    <row r="282" spans="1:14">
      <c r="A282" s="4">
        <f t="shared" si="16"/>
        <v>2126</v>
      </c>
      <c r="G282" s="4">
        <f>carbondioxide!L382</f>
        <v>766.00621580787674</v>
      </c>
      <c r="H282" s="4">
        <f t="shared" si="17"/>
        <v>5.4806426486994226</v>
      </c>
      <c r="I282" s="4">
        <f t="shared" si="19"/>
        <v>4.5597844825418914</v>
      </c>
      <c r="J282" s="4">
        <f t="shared" si="18"/>
        <v>1.4626002299865735</v>
      </c>
      <c r="K282" s="4"/>
      <c r="L282" s="4"/>
      <c r="M282" s="4"/>
      <c r="N282" s="4"/>
    </row>
    <row r="283" spans="1:14">
      <c r="A283" s="4">
        <f t="shared" si="16"/>
        <v>2127</v>
      </c>
      <c r="G283" s="4">
        <f>carbondioxide!L383</f>
        <v>769.50273678797498</v>
      </c>
      <c r="H283" s="4">
        <f t="shared" si="17"/>
        <v>5.5050077551929739</v>
      </c>
      <c r="I283" s="4">
        <f t="shared" si="19"/>
        <v>4.5912105854539327</v>
      </c>
      <c r="J283" s="4">
        <f t="shared" si="18"/>
        <v>1.4801922365410878</v>
      </c>
      <c r="K283" s="4"/>
      <c r="L283" s="4"/>
      <c r="M283" s="4"/>
      <c r="N283" s="4"/>
    </row>
    <row r="284" spans="1:14">
      <c r="A284" s="4">
        <f t="shared" si="16"/>
        <v>2128</v>
      </c>
      <c r="G284" s="4">
        <f>carbondioxide!L384</f>
        <v>772.97690174845525</v>
      </c>
      <c r="H284" s="4">
        <f t="shared" si="17"/>
        <v>5.5291076700370265</v>
      </c>
      <c r="I284" s="4">
        <f t="shared" si="19"/>
        <v>4.6224787515924808</v>
      </c>
      <c r="J284" s="4">
        <f t="shared" si="18"/>
        <v>1.4978628207629128</v>
      </c>
      <c r="K284" s="4"/>
      <c r="L284" s="4"/>
      <c r="M284" s="4"/>
      <c r="N284" s="4"/>
    </row>
    <row r="285" spans="1:14">
      <c r="A285" s="4">
        <f t="shared" si="16"/>
        <v>2129</v>
      </c>
      <c r="G285" s="4">
        <f>carbondioxide!L385</f>
        <v>776.42838752126158</v>
      </c>
      <c r="H285" s="4">
        <f t="shared" si="17"/>
        <v>5.5529432404408725</v>
      </c>
      <c r="I285" s="4">
        <f t="shared" si="19"/>
        <v>4.6535865577199642</v>
      </c>
      <c r="J285" s="4">
        <f t="shared" si="18"/>
        <v>1.5156106392500248</v>
      </c>
      <c r="K285" s="4"/>
      <c r="L285" s="4"/>
      <c r="M285" s="4"/>
      <c r="N285" s="4"/>
    </row>
    <row r="286" spans="1:14">
      <c r="A286" s="4">
        <f t="shared" si="16"/>
        <v>2130</v>
      </c>
      <c r="G286" s="4">
        <f>carbondioxide!L386</f>
        <v>779.85688559356981</v>
      </c>
      <c r="H286" s="4">
        <f t="shared" si="17"/>
        <v>5.5765153896825383</v>
      </c>
      <c r="I286" s="4">
        <f t="shared" si="19"/>
        <v>4.6845316792846354</v>
      </c>
      <c r="J286" s="4">
        <f t="shared" si="18"/>
        <v>1.5334343424669341</v>
      </c>
      <c r="K286" s="4"/>
      <c r="L286" s="4"/>
      <c r="M286" s="4"/>
      <c r="N286" s="4"/>
    </row>
    <row r="287" spans="1:14">
      <c r="A287" s="4">
        <f t="shared" si="16"/>
        <v>2131</v>
      </c>
      <c r="G287" s="4">
        <f>carbondioxide!L387</f>
        <v>783.26210198384422</v>
      </c>
      <c r="H287" s="4">
        <f t="shared" si="17"/>
        <v>5.5998251142167277</v>
      </c>
      <c r="I287" s="4">
        <f t="shared" si="19"/>
        <v>4.7153118893938899</v>
      </c>
      <c r="J287" s="4">
        <f t="shared" si="18"/>
        <v>1.5513325753400586</v>
      </c>
      <c r="K287" s="4"/>
      <c r="L287" s="4"/>
      <c r="M287" s="4"/>
      <c r="N287" s="4"/>
    </row>
    <row r="288" spans="1:14">
      <c r="A288" s="4">
        <f t="shared" si="16"/>
        <v>2132</v>
      </c>
      <c r="G288" s="4">
        <f>carbondioxide!L388</f>
        <v>786.64375710786908</v>
      </c>
      <c r="H288" s="4">
        <f t="shared" si="17"/>
        <v>5.6228734808311733</v>
      </c>
      <c r="I288" s="4">
        <f t="shared" si="19"/>
        <v>4.7459250577375025</v>
      </c>
      <c r="J288" s="4">
        <f t="shared" si="18"/>
        <v>1.5693039778438844</v>
      </c>
      <c r="K288" s="4"/>
      <c r="L288" s="4"/>
      <c r="M288" s="4"/>
      <c r="N288" s="4"/>
    </row>
    <row r="289" spans="1:14">
      <c r="A289" s="4">
        <f t="shared" si="16"/>
        <v>2133</v>
      </c>
      <c r="G289" s="4">
        <f>carbondioxide!L389</f>
        <v>790.00158563516334</v>
      </c>
      <c r="H289" s="4">
        <f t="shared" si="17"/>
        <v>5.6456616238519581</v>
      </c>
      <c r="I289" s="4">
        <f t="shared" si="19"/>
        <v>4.7763691494638847</v>
      </c>
      <c r="J289" s="4">
        <f t="shared" si="18"/>
        <v>1.5873471855776802</v>
      </c>
      <c r="K289" s="4"/>
      <c r="L289" s="4"/>
      <c r="M289" s="4"/>
      <c r="N289" s="4"/>
    </row>
    <row r="290" spans="1:14">
      <c r="A290" s="4">
        <f t="shared" si="16"/>
        <v>2134</v>
      </c>
      <c r="G290" s="4">
        <f>carbondioxide!L390</f>
        <v>793.33533633619356</v>
      </c>
      <c r="H290" s="4">
        <f t="shared" si="17"/>
        <v>5.6681907423982771</v>
      </c>
      <c r="I290" s="4">
        <f t="shared" si="19"/>
        <v>4.8066422240123741</v>
      </c>
      <c r="J290" s="4">
        <f t="shared" si="18"/>
        <v>1.6054608303325537</v>
      </c>
      <c r="K290" s="4"/>
      <c r="L290" s="4"/>
      <c r="M290" s="4"/>
      <c r="N290" s="4"/>
    </row>
    <row r="291" spans="1:14">
      <c r="A291" s="4">
        <f t="shared" si="16"/>
        <v>2135</v>
      </c>
      <c r="G291" s="4">
        <f>carbondioxide!L391</f>
        <v>796.64477192080631</v>
      </c>
      <c r="H291" s="4">
        <f t="shared" si="17"/>
        <v>5.6904620976871039</v>
      </c>
      <c r="I291" s="4">
        <f t="shared" si="19"/>
        <v>4.8367424339044902</v>
      </c>
      <c r="J291" s="4">
        <f t="shared" si="18"/>
        <v>1.6236435406486551</v>
      </c>
      <c r="K291" s="4"/>
      <c r="L291" s="4"/>
      <c r="M291" s="4"/>
      <c r="N291" s="4"/>
    </row>
    <row r="292" spans="1:14">
      <c r="A292" s="4">
        <f t="shared" si="16"/>
        <v>2136</v>
      </c>
      <c r="G292" s="4">
        <f>carbondioxide!L392</f>
        <v>799.92966886830197</v>
      </c>
      <c r="H292" s="4">
        <f t="shared" si="17"/>
        <v>5.7124770103881204</v>
      </c>
      <c r="I292" s="4">
        <f t="shared" si="19"/>
        <v>4.8666680234970023</v>
      </c>
      <c r="J292" s="4">
        <f t="shared" si="18"/>
        <v>1.6418939423623482</v>
      </c>
      <c r="K292" s="4"/>
      <c r="L292" s="4"/>
      <c r="M292" s="4"/>
      <c r="N292" s="4"/>
    </row>
    <row r="293" spans="1:14">
      <c r="A293" s="4">
        <f t="shared" si="16"/>
        <v>2137</v>
      </c>
      <c r="G293" s="4">
        <f>carbondioxide!L393</f>
        <v>803.18981724957882</v>
      </c>
      <c r="H293" s="4">
        <f t="shared" si="17"/>
        <v>5.7342368580292558</v>
      </c>
      <c r="I293" s="4">
        <f t="shared" si="19"/>
        <v>4.8964173276995551</v>
      </c>
      <c r="J293" s="4">
        <f t="shared" si="18"/>
        <v>1.6602106591431931</v>
      </c>
      <c r="K293" s="4"/>
      <c r="L293" s="4"/>
      <c r="M293" s="4"/>
      <c r="N293" s="4"/>
    </row>
    <row r="294" spans="1:14">
      <c r="A294" s="4">
        <f t="shared" si="16"/>
        <v>2138</v>
      </c>
      <c r="G294" s="4">
        <f>carbondioxide!L394</f>
        <v>806.42502054177112</v>
      </c>
      <c r="H294" s="4">
        <f t="shared" si="17"/>
        <v>5.7557430724530843</v>
      </c>
      <c r="I294" s="4">
        <f t="shared" si="19"/>
        <v>4.9259887706595373</v>
      </c>
      <c r="J294" s="4">
        <f t="shared" si="18"/>
        <v>1.6785923130205933</v>
      </c>
      <c r="K294" s="4"/>
      <c r="L294" s="4"/>
      <c r="M294" s="4"/>
      <c r="N294" s="4"/>
    </row>
    <row r="295" spans="1:14">
      <c r="A295" s="4">
        <f t="shared" si="16"/>
        <v>2139</v>
      </c>
      <c r="G295" s="4">
        <f>carbondioxide!L395</f>
        <v>809.6350954358121</v>
      </c>
      <c r="H295" s="4">
        <f t="shared" si="17"/>
        <v>5.7769971373243223</v>
      </c>
      <c r="I295" s="4">
        <f t="shared" si="19"/>
        <v>4.9553808644167763</v>
      </c>
      <c r="J295" s="4">
        <f t="shared" si="18"/>
        <v>1.6970375248999825</v>
      </c>
      <c r="K295" s="4"/>
      <c r="L295" s="4"/>
      <c r="M295" s="4"/>
      <c r="N295" s="4"/>
    </row>
    <row r="296" spans="1:14">
      <c r="A296" s="4">
        <f t="shared" si="16"/>
        <v>2140</v>
      </c>
      <c r="G296" s="4">
        <f>carbondioxide!L396</f>
        <v>812.81987163734686</v>
      </c>
      <c r="H296" s="4">
        <f t="shared" si="17"/>
        <v>5.7980005856885759</v>
      </c>
      <c r="I296" s="4">
        <f t="shared" si="19"/>
        <v>4.984592207530576</v>
      </c>
      <c r="J296" s="4">
        <f t="shared" si="18"/>
        <v>1.7155449150684379</v>
      </c>
      <c r="K296" s="4"/>
      <c r="L296" s="4"/>
      <c r="M296" s="4"/>
      <c r="N296" s="4"/>
    </row>
    <row r="297" spans="1:14">
      <c r="A297" s="4">
        <f t="shared" si="16"/>
        <v>2141</v>
      </c>
      <c r="G297" s="4">
        <f>carbondioxide!L397</f>
        <v>815.97919166141992</v>
      </c>
      <c r="H297" s="4">
        <f t="shared" si="17"/>
        <v>5.8187549975824542</v>
      </c>
      <c r="I297" s="4">
        <f t="shared" si="19"/>
        <v>5.0136214836815238</v>
      </c>
      <c r="J297" s="4">
        <f t="shared" si="18"/>
        <v>1.7341131036896229</v>
      </c>
      <c r="K297" s="4"/>
      <c r="L297" s="4"/>
      <c r="M297" s="4"/>
      <c r="N297" s="4"/>
    </row>
    <row r="298" spans="1:14">
      <c r="A298" s="4">
        <f t="shared" ref="A298:A361" si="20">1+A297</f>
        <v>2142</v>
      </c>
      <c r="G298" s="4">
        <f>carbondioxide!L398</f>
        <v>819.11291062136127</v>
      </c>
      <c r="H298" s="4">
        <f t="shared" si="17"/>
        <v>5.8392619976951128</v>
      </c>
      <c r="I298" s="4">
        <f t="shared" si="19"/>
        <v>5.0424674602504149</v>
      </c>
      <c r="J298" s="4">
        <f t="shared" si="18"/>
        <v>1.7527407112879769</v>
      </c>
      <c r="K298" s="4"/>
      <c r="L298" s="4"/>
      <c r="M298" s="4"/>
      <c r="N298" s="4"/>
    </row>
    <row r="299" spans="1:14">
      <c r="A299" s="4">
        <f t="shared" si="20"/>
        <v>2143</v>
      </c>
      <c r="G299" s="4">
        <f>carbondioxide!L399</f>
        <v>822.22089601228777</v>
      </c>
      <c r="H299" s="4">
        <f t="shared" si="17"/>
        <v>5.8595232530812558</v>
      </c>
      <c r="I299" s="4">
        <f t="shared" si="19"/>
        <v>5.071128986876575</v>
      </c>
      <c r="J299" s="4">
        <f t="shared" si="18"/>
        <v>1.7714263592220836</v>
      </c>
      <c r="K299" s="4"/>
      <c r="L299" s="4"/>
      <c r="M299" s="4"/>
      <c r="N299" s="4"/>
    </row>
    <row r="300" spans="1:14">
      <c r="A300" s="4">
        <f t="shared" si="20"/>
        <v>2144</v>
      </c>
      <c r="G300" s="4">
        <f>carbondioxide!L400</f>
        <v>825.30302748963641</v>
      </c>
      <c r="H300" s="4">
        <f t="shared" si="17"/>
        <v>5.8795404709255354</v>
      </c>
      <c r="I300" s="4">
        <f t="shared" si="19"/>
        <v>5.0996049939977715</v>
      </c>
      <c r="J300" s="4">
        <f t="shared" si="18"/>
        <v>1.7901686701471611</v>
      </c>
      <c r="K300" s="4"/>
      <c r="L300" s="4"/>
      <c r="M300" s="4"/>
      <c r="N300" s="4"/>
    </row>
    <row r="301" spans="1:14">
      <c r="A301" s="4">
        <f t="shared" si="20"/>
        <v>2145</v>
      </c>
      <c r="G301" s="4">
        <f>carbondioxide!L401</f>
        <v>828.35919664313792</v>
      </c>
      <c r="H301" s="4">
        <f t="shared" si="17"/>
        <v>5.8993153963583156</v>
      </c>
      <c r="I301" s="4">
        <f t="shared" si="19"/>
        <v>5.1278944913738389</v>
      </c>
      <c r="J301" s="4">
        <f t="shared" si="18"/>
        <v>1.8089662684666326</v>
      </c>
      <c r="K301" s="4"/>
      <c r="L301" s="4"/>
      <c r="M301" s="4"/>
      <c r="N301" s="4"/>
    </row>
    <row r="302" spans="1:14">
      <c r="A302" s="4">
        <f t="shared" si="20"/>
        <v>2146</v>
      </c>
      <c r="G302" s="4">
        <f>carbondioxide!L402</f>
        <v>831.38930676663313</v>
      </c>
      <c r="H302" s="4">
        <f t="shared" si="17"/>
        <v>5.9188498103226292</v>
      </c>
      <c r="I302" s="4">
        <f t="shared" si="19"/>
        <v>5.1559965665960643</v>
      </c>
      <c r="J302" s="4">
        <f t="shared" si="18"/>
        <v>1.8278177807727456</v>
      </c>
      <c r="K302" s="4"/>
      <c r="L302" s="4"/>
      <c r="M302" s="4"/>
      <c r="N302" s="4"/>
    </row>
    <row r="303" spans="1:14">
      <c r="A303" s="4">
        <f t="shared" si="20"/>
        <v>2147</v>
      </c>
      <c r="G303" s="4">
        <f>carbondioxide!L403</f>
        <v>834.39327262413178</v>
      </c>
      <c r="H303" s="4">
        <f t="shared" si="17"/>
        <v>5.9381455274922041</v>
      </c>
      <c r="I303" s="4">
        <f t="shared" si="19"/>
        <v>5.1839103835843083</v>
      </c>
      <c r="J303" s="4">
        <f t="shared" si="18"/>
        <v>1.8467218362762221</v>
      </c>
      <c r="K303" s="4"/>
      <c r="L303" s="4"/>
      <c r="M303" s="4"/>
      <c r="N303" s="4"/>
    </row>
    <row r="304" spans="1:14">
      <c r="A304" s="4">
        <f t="shared" si="20"/>
        <v>2148</v>
      </c>
      <c r="G304" s="4">
        <f>carbondioxide!L404</f>
        <v>837.37102021250166</v>
      </c>
      <c r="H304" s="4">
        <f t="shared" si="17"/>
        <v>5.9572043942403292</v>
      </c>
      <c r="I304" s="4">
        <f t="shared" si="19"/>
        <v>5.2116351810737633</v>
      </c>
      <c r="J304" s="4">
        <f t="shared" si="18"/>
        <v>1.8656770672249321</v>
      </c>
      <c r="K304" s="4"/>
      <c r="L304" s="4"/>
      <c r="M304" s="4"/>
      <c r="N304" s="4"/>
    </row>
    <row r="305" spans="1:14">
      <c r="A305" s="4">
        <f t="shared" si="20"/>
        <v>2149</v>
      </c>
      <c r="G305" s="4">
        <f>carbondioxide!L405</f>
        <v>840.32248652117096</v>
      </c>
      <c r="H305" s="4">
        <f t="shared" si="17"/>
        <v>5.9760282866593215</v>
      </c>
      <c r="I305" s="4">
        <f t="shared" si="19"/>
        <v>5.2391702710931858</v>
      </c>
      <c r="J305" s="4">
        <f t="shared" si="18"/>
        <v>1.8846821093115935</v>
      </c>
      <c r="K305" s="4"/>
      <c r="L305" s="4"/>
      <c r="M305" s="4"/>
      <c r="N305" s="4"/>
    </row>
    <row r="306" spans="1:14">
      <c r="A306" s="4">
        <f t="shared" si="20"/>
        <v>2150</v>
      </c>
      <c r="G306" s="4">
        <f>carbondioxide!L406</f>
        <v>843.24761928921976</v>
      </c>
      <c r="H306" s="4">
        <f t="shared" si="17"/>
        <v>5.9946191086303307</v>
      </c>
      <c r="I306" s="4">
        <f t="shared" si="19"/>
        <v>5.2665150374363572</v>
      </c>
      <c r="J306" s="4">
        <f t="shared" si="18"/>
        <v>1.903735602070513</v>
      </c>
      <c r="K306" s="4"/>
      <c r="L306" s="4"/>
      <c r="M306" s="4"/>
      <c r="N306" s="4"/>
    </row>
    <row r="307" spans="1:14">
      <c r="A307" s="4">
        <f t="shared" si="20"/>
        <v>2151</v>
      </c>
      <c r="G307" s="4">
        <f>carbondioxide!L407</f>
        <v>846.14637676022312</v>
      </c>
      <c r="H307" s="4">
        <f t="shared" si="17"/>
        <v>6.0129787899431184</v>
      </c>
      <c r="I307" s="4">
        <f t="shared" si="19"/>
        <v>5.2936689341284842</v>
      </c>
      <c r="J307" s="4">
        <f t="shared" si="18"/>
        <v>1.9228361892633909</v>
      </c>
      <c r="K307" s="4"/>
      <c r="L307" s="4"/>
      <c r="M307" s="4"/>
      <c r="N307" s="4"/>
    </row>
    <row r="308" spans="1:14">
      <c r="A308" s="4">
        <f t="shared" si="20"/>
        <v>2152</v>
      </c>
      <c r="G308" s="4">
        <f>carbondioxide!L408</f>
        <v>849.0187274352063</v>
      </c>
      <c r="H308" s="4">
        <f t="shared" si="17"/>
        <v>6.0311092844655025</v>
      </c>
      <c r="I308" s="4">
        <f t="shared" si="19"/>
        <v>5.320631483889148</v>
      </c>
      <c r="J308" s="4">
        <f t="shared" si="18"/>
        <v>1.9419825192542246</v>
      </c>
      <c r="K308" s="4"/>
      <c r="L308" s="4"/>
      <c r="M308" s="4"/>
      <c r="N308" s="4"/>
    </row>
    <row r="309" spans="1:14">
      <c r="A309" s="4">
        <f t="shared" si="20"/>
        <v>2153</v>
      </c>
      <c r="G309" s="4">
        <f>carbondioxide!L409</f>
        <v>851.86464982405494</v>
      </c>
      <c r="H309" s="4">
        <f t="shared" si="17"/>
        <v>6.0490125683620644</v>
      </c>
      <c r="I309" s="4">
        <f t="shared" si="19"/>
        <v>5.3474022765933817</v>
      </c>
      <c r="J309" s="4">
        <f t="shared" si="18"/>
        <v>1.961173245373351</v>
      </c>
      <c r="K309" s="4"/>
      <c r="L309" s="4"/>
      <c r="M309" s="4"/>
      <c r="N309" s="4"/>
    </row>
    <row r="310" spans="1:14">
      <c r="A310" s="4">
        <f t="shared" si="20"/>
        <v>2154</v>
      </c>
      <c r="G310" s="4">
        <f>carbondioxide!L410</f>
        <v>854.68413219572165</v>
      </c>
      <c r="H310" s="4">
        <f t="shared" si="17"/>
        <v>6.0666906383616803</v>
      </c>
      <c r="I310" s="4">
        <f t="shared" si="19"/>
        <v>5.3739809677323711</v>
      </c>
      <c r="J310" s="4">
        <f t="shared" si="18"/>
        <v>1.9804070262706808</v>
      </c>
      <c r="K310" s="4"/>
      <c r="L310" s="4"/>
      <c r="M310" s="4"/>
      <c r="N310" s="4"/>
    </row>
    <row r="311" spans="1:14">
      <c r="A311" s="4">
        <f t="shared" si="20"/>
        <v>2155</v>
      </c>
      <c r="G311" s="4">
        <f>carbondioxide!L411</f>
        <v>857.47717232755338</v>
      </c>
      <c r="H311" s="4">
        <f t="shared" si="17"/>
        <v>6.0841455100734647</v>
      </c>
      <c r="I311" s="4">
        <f t="shared" si="19"/>
        <v>5.4003672768752047</v>
      </c>
      <c r="J311" s="4">
        <f t="shared" si="18"/>
        <v>1.9996825262581832</v>
      </c>
      <c r="K311" s="4"/>
      <c r="L311" s="4"/>
      <c r="M311" s="4"/>
      <c r="N311" s="4"/>
    </row>
    <row r="312" spans="1:14">
      <c r="A312" s="4">
        <f t="shared" si="20"/>
        <v>2156</v>
      </c>
      <c r="G312" s="4">
        <f>carbondioxide!L412</f>
        <v>860.24377725405793</v>
      </c>
      <c r="H312" s="4">
        <f t="shared" si="17"/>
        <v>6.1013792163506206</v>
      </c>
      <c r="I312" s="4">
        <f t="shared" si="19"/>
        <v>5.4265609861330635</v>
      </c>
      <c r="J312" s="4">
        <f t="shared" si="18"/>
        <v>2.018998415641688</v>
      </c>
      <c r="K312" s="4"/>
      <c r="L312" s="4"/>
      <c r="M312" s="4"/>
      <c r="N312" s="4"/>
    </row>
    <row r="313" spans="1:14">
      <c r="A313" s="4">
        <f t="shared" si="20"/>
        <v>2157</v>
      </c>
      <c r="G313" s="4">
        <f>carbondioxide!L413</f>
        <v>862.98396301541595</v>
      </c>
      <c r="H313" s="4">
        <f t="shared" si="17"/>
        <v>6.1183938057017144</v>
      </c>
      <c r="I313" s="4">
        <f t="shared" si="19"/>
        <v>5.4525619386271531</v>
      </c>
      <c r="J313" s="4">
        <f t="shared" si="18"/>
        <v>2.0383533710420791</v>
      </c>
      <c r="K313" s="4"/>
      <c r="L313" s="4"/>
      <c r="M313" s="4"/>
      <c r="N313" s="4"/>
    </row>
    <row r="314" spans="1:14">
      <c r="A314" s="4">
        <f t="shared" si="20"/>
        <v>2158</v>
      </c>
      <c r="G314" s="4">
        <f>carbondioxide!L414</f>
        <v>865.69775440603416</v>
      </c>
      <c r="H314" s="4">
        <f t="shared" si="17"/>
        <v>6.1351913407488228</v>
      </c>
      <c r="I314" s="4">
        <f t="shared" si="19"/>
        <v>5.4783700369616346</v>
      </c>
      <c r="J314" s="4">
        <f t="shared" si="18"/>
        <v>2.0577460757059622</v>
      </c>
      <c r="K314" s="4"/>
      <c r="L314" s="4"/>
      <c r="M314" s="4"/>
      <c r="N314" s="4"/>
    </row>
    <row r="315" spans="1:14">
      <c r="A315" s="4">
        <f t="shared" si="20"/>
        <v>2159</v>
      </c>
      <c r="G315" s="4">
        <f>carbondioxide!L415</f>
        <v>868.38518472342332</v>
      </c>
      <c r="H315" s="4">
        <f t="shared" si="17"/>
        <v>6.1517738967320321</v>
      </c>
      <c r="I315" s="4">
        <f t="shared" si="19"/>
        <v>5.5039852417027566</v>
      </c>
      <c r="J315" s="4">
        <f t="shared" si="18"/>
        <v>2.0771752198058944</v>
      </c>
      <c r="K315" s="4"/>
      <c r="L315" s="4"/>
      <c r="M315" s="4"/>
      <c r="N315" s="4"/>
    </row>
    <row r="316" spans="1:14">
      <c r="A316" s="4">
        <f t="shared" si="20"/>
        <v>2160</v>
      </c>
      <c r="G316" s="4">
        <f>carbondioxide!L416</f>
        <v>871.04629551767721</v>
      </c>
      <c r="H316" s="4">
        <f t="shared" si="17"/>
        <v>6.1681435600596792</v>
      </c>
      <c r="I316" s="4">
        <f t="shared" si="19"/>
        <v>5.529407569865322</v>
      </c>
      <c r="J316" s="4">
        <f t="shared" si="18"/>
        <v>2.0966395007302685</v>
      </c>
      <c r="K316" s="4"/>
      <c r="L316" s="4"/>
      <c r="M316" s="4"/>
      <c r="N316" s="4"/>
    </row>
    <row r="317" spans="1:14">
      <c r="A317" s="4">
        <f t="shared" si="20"/>
        <v>2161</v>
      </c>
      <c r="G317" s="4">
        <f>carbondioxide!L417</f>
        <v>873.6811363418135</v>
      </c>
      <c r="H317" s="4">
        <f t="shared" si="17"/>
        <v>6.1843024269037823</v>
      </c>
      <c r="I317" s="4">
        <f t="shared" si="19"/>
        <v>5.5546370934075755</v>
      </c>
      <c r="J317" s="4">
        <f t="shared" si="18"/>
        <v>2.1161376233629556</v>
      </c>
      <c r="K317" s="4"/>
      <c r="L317" s="4"/>
      <c r="M317" s="4"/>
      <c r="N317" s="4"/>
    </row>
    <row r="318" spans="1:14">
      <c r="A318" s="4">
        <f t="shared" si="20"/>
        <v>2162</v>
      </c>
      <c r="G318" s="4">
        <f>carbondioxide!L418</f>
        <v>876.28976450322853</v>
      </c>
      <c r="H318" s="4">
        <f t="shared" si="17"/>
        <v>6.200252601840007</v>
      </c>
      <c r="I318" s="4">
        <f t="shared" si="19"/>
        <v>5.5796739377355502</v>
      </c>
      <c r="J318" s="4">
        <f t="shared" si="18"/>
        <v>2.1356683003528092</v>
      </c>
      <c r="K318" s="4"/>
      <c r="L318" s="4"/>
      <c r="M318" s="4"/>
      <c r="N318" s="4"/>
    </row>
    <row r="319" spans="1:14">
      <c r="A319" s="4">
        <f t="shared" si="20"/>
        <v>2163</v>
      </c>
      <c r="G319" s="4">
        <f>carbondioxide!L419</f>
        <v>878.87224481650696</v>
      </c>
      <c r="H319" s="4">
        <f t="shared" si="17"/>
        <v>6.215996196531564</v>
      </c>
      <c r="I319" s="4">
        <f t="shared" si="19"/>
        <v>5.6045182802178353</v>
      </c>
      <c r="J319" s="4">
        <f t="shared" si="18"/>
        <v>2.1552302523731433</v>
      </c>
      <c r="K319" s="4"/>
      <c r="L319" s="4"/>
      <c r="M319" s="4"/>
      <c r="N319" s="4"/>
    </row>
    <row r="320" spans="1:14">
      <c r="A320" s="4">
        <f t="shared" si="20"/>
        <v>2164</v>
      </c>
      <c r="G320" s="4">
        <f>carbondioxide!L420</f>
        <v>881.42864935781631</v>
      </c>
      <c r="H320" s="4">
        <f t="shared" si="17"/>
        <v>6.2315353284563839</v>
      </c>
      <c r="I320" s="4">
        <f t="shared" si="19"/>
        <v>5.6291703487117113</v>
      </c>
      <c r="J320" s="4">
        <f t="shared" si="18"/>
        <v>2.1748222083713009</v>
      </c>
      <c r="K320" s="4"/>
      <c r="L320" s="4"/>
      <c r="M320" s="4"/>
      <c r="N320" s="4"/>
    </row>
    <row r="321" spans="1:14">
      <c r="A321" s="4">
        <f t="shared" si="20"/>
        <v>2165</v>
      </c>
      <c r="G321" s="4">
        <f>carbondioxide!L421</f>
        <v>883.95905722110285</v>
      </c>
      <c r="H321" s="4">
        <f t="shared" si="17"/>
        <v>6.2468721196769037</v>
      </c>
      <c r="I321" s="4">
        <f t="shared" si="19"/>
        <v>5.6536304201015115</v>
      </c>
      <c r="J321" s="4">
        <f t="shared" si="18"/>
        <v>2.1944429058084345</v>
      </c>
      <c r="K321" s="4"/>
      <c r="L321" s="4"/>
      <c r="M321" s="4"/>
      <c r="N321" s="4"/>
    </row>
    <row r="322" spans="1:14">
      <c r="A322" s="4">
        <f t="shared" si="20"/>
        <v>2166</v>
      </c>
      <c r="G322" s="4">
        <f>carbondioxide!L422</f>
        <v>886.46355427629862</v>
      </c>
      <c r="H322" s="4">
        <f t="shared" si="17"/>
        <v>6.2620086956518044</v>
      </c>
      <c r="I322" s="4">
        <f t="shared" si="19"/>
        <v>5.6778988188500454</v>
      </c>
      <c r="J322" s="4">
        <f t="shared" si="18"/>
        <v>2.2140910908896192</v>
      </c>
      <c r="K322" s="4"/>
      <c r="L322" s="4"/>
      <c r="M322" s="4"/>
      <c r="N322" s="4"/>
    </row>
    <row r="323" spans="1:14">
      <c r="A323" s="4">
        <f t="shared" si="20"/>
        <v>2167</v>
      </c>
      <c r="G323" s="4">
        <f>carbondioxide!L423</f>
        <v>888.94223292973277</v>
      </c>
      <c r="H323" s="4">
        <f t="shared" si="17"/>
        <v>6.2769471840889732</v>
      </c>
      <c r="I323" s="4">
        <f t="shared" si="19"/>
        <v>5.7019759155638647</v>
      </c>
      <c r="J323" s="4">
        <f t="shared" si="18"/>
        <v>2.2337655187844345</v>
      </c>
      <c r="K323" s="4"/>
      <c r="L323" s="4"/>
      <c r="M323" s="4"/>
      <c r="N323" s="4"/>
    </row>
    <row r="324" spans="1:14">
      <c r="A324" s="4">
        <f t="shared" si="20"/>
        <v>2168</v>
      </c>
      <c r="G324" s="4">
        <f>carbondioxide!L424</f>
        <v>891.39519188693646</v>
      </c>
      <c r="H324" s="4">
        <f t="shared" si="17"/>
        <v>6.2916897138390491</v>
      </c>
      <c r="I324" s="4">
        <f t="shared" si="19"/>
        <v>5.7258621255731006</v>
      </c>
      <c r="J324" s="4">
        <f t="shared" si="18"/>
        <v>2.2534649538381415</v>
      </c>
      <c r="K324" s="4"/>
      <c r="L324" s="4"/>
      <c r="M324" s="4"/>
      <c r="N324" s="4"/>
    </row>
    <row r="325" spans="1:14">
      <c r="A325" s="4">
        <f t="shared" si="20"/>
        <v>2169</v>
      </c>
      <c r="G325" s="4">
        <f>carbondioxide!L425</f>
        <v>893.82253591801464</v>
      </c>
      <c r="H325" s="4">
        <f t="shared" si="17"/>
        <v>6.3062384138288081</v>
      </c>
      <c r="I325" s="4">
        <f t="shared" si="19"/>
        <v>5.749557907526559</v>
      </c>
      <c r="J325" s="4">
        <f t="shared" si="18"/>
        <v>2.2731881697735963</v>
      </c>
      <c r="K325" s="4"/>
      <c r="L325" s="4"/>
      <c r="M325" s="4"/>
      <c r="N325" s="4"/>
    </row>
    <row r="326" spans="1:14">
      <c r="A326" s="4">
        <f t="shared" si="20"/>
        <v>2170</v>
      </c>
      <c r="G326" s="4">
        <f>carbondioxide!L426</f>
        <v>896.22437562574635</v>
      </c>
      <c r="H326" s="4">
        <f t="shared" si="17"/>
        <v>6.3205954120336614</v>
      </c>
      <c r="I326" s="4">
        <f t="shared" si="19"/>
        <v>5.7730637620027254</v>
      </c>
      <c r="J326" s="4">
        <f t="shared" si="18"/>
        <v>2.2929339498840333</v>
      </c>
      <c r="K326" s="4"/>
      <c r="L326" s="4"/>
      <c r="M326" s="4"/>
      <c r="N326" s="4"/>
    </row>
    <row r="327" spans="1:14">
      <c r="A327" s="4">
        <f t="shared" si="20"/>
        <v>2171</v>
      </c>
      <c r="G327" s="4">
        <f>carbondioxide!L427</f>
        <v>898.60082721657295</v>
      </c>
      <c r="H327" s="4">
        <f t="shared" ref="H327:H390" si="21">H$3*LN(G327/G$3)</f>
        <v>6.3347628344885747</v>
      </c>
      <c r="I327" s="4">
        <f t="shared" si="19"/>
        <v>5.7963802301372738</v>
      </c>
      <c r="J327" s="4">
        <f t="shared" ref="J327:J390" si="22">J326+J$3*(I326-J326)</f>
        <v>2.3127010872168676</v>
      </c>
      <c r="K327" s="4"/>
      <c r="L327" s="4"/>
      <c r="M327" s="4"/>
      <c r="N327" s="4"/>
    </row>
    <row r="328" spans="1:14">
      <c r="A328" s="4">
        <f t="shared" si="20"/>
        <v>2172</v>
      </c>
      <c r="G328" s="4">
        <f>carbondioxide!L428</f>
        <v>900.9520122746128</v>
      </c>
      <c r="H328" s="4">
        <f t="shared" si="21"/>
        <v>6.3487428043366574</v>
      </c>
      <c r="I328" s="4">
        <f t="shared" ref="I328:I391" si="23">I327+I$3*(I$4*H328-I327)+I$5*(J327-I327)</f>
        <v>5.8195078922676382</v>
      </c>
      <c r="J328" s="4">
        <f t="shared" si="22"/>
        <v>2.3324883847486557</v>
      </c>
      <c r="K328" s="4"/>
      <c r="L328" s="4"/>
      <c r="M328" s="4"/>
      <c r="N328" s="4"/>
    </row>
    <row r="329" spans="1:14">
      <c r="A329" s="4">
        <f t="shared" si="20"/>
        <v>2173</v>
      </c>
      <c r="G329" s="4">
        <f>carbondioxide!L429</f>
        <v>903.27805753883877</v>
      </c>
      <c r="H329" s="4">
        <f t="shared" si="21"/>
        <v>6.3625374409146964</v>
      </c>
      <c r="I329" s="4">
        <f t="shared" si="23"/>
        <v>5.8424473665951746</v>
      </c>
      <c r="J329" s="4">
        <f t="shared" si="22"/>
        <v>2.3522946555513635</v>
      </c>
      <c r="K329" s="4"/>
      <c r="L329" s="4"/>
      <c r="M329" s="4"/>
      <c r="N329" s="4"/>
    </row>
    <row r="330" spans="1:14">
      <c r="A330" s="4">
        <f t="shared" si="20"/>
        <v>2174</v>
      </c>
      <c r="G330" s="4">
        <f>carbondioxide!L430</f>
        <v>905.57909468354194</v>
      </c>
      <c r="H330" s="4">
        <f t="shared" si="21"/>
        <v>6.376148858874874</v>
      </c>
      <c r="I330" s="4">
        <f t="shared" si="23"/>
        <v>5.8651993078653808</v>
      </c>
      <c r="J330" s="4">
        <f t="shared" si="22"/>
        <v>2.3721187229500922</v>
      </c>
      <c r="K330" s="4"/>
      <c r="L330" s="4"/>
      <c r="M330" s="4"/>
      <c r="N330" s="4"/>
    </row>
    <row r="331" spans="1:14">
      <c r="A331" s="4">
        <f t="shared" si="20"/>
        <v>2175</v>
      </c>
      <c r="G331" s="4">
        <f>carbondioxide!L431</f>
        <v>907.85526010219564</v>
      </c>
      <c r="H331" s="4">
        <f t="shared" si="21"/>
        <v>6.3895791673419682</v>
      </c>
      <c r="I331" s="4">
        <f t="shared" si="23"/>
        <v>5.8877644060666352</v>
      </c>
      <c r="J331" s="4">
        <f t="shared" si="22"/>
        <v>2.3919594206724111</v>
      </c>
      <c r="K331" s="4"/>
      <c r="L331" s="4"/>
      <c r="M331" s="4"/>
      <c r="N331" s="4"/>
    </row>
    <row r="332" spans="1:14">
      <c r="A332" s="4">
        <f t="shared" si="20"/>
        <v>2176</v>
      </c>
      <c r="G332" s="4">
        <f>carbondioxide!L432</f>
        <v>910.1066946948248</v>
      </c>
      <c r="H332" s="4">
        <f t="shared" si="21"/>
        <v>6.4028304691052496</v>
      </c>
      <c r="I332" s="4">
        <f t="shared" si="23"/>
        <v>5.9101433851478369</v>
      </c>
      <c r="J332" s="4">
        <f t="shared" si="22"/>
        <v>2.4118155929894503</v>
      </c>
      <c r="K332" s="4"/>
      <c r="L332" s="4"/>
      <c r="M332" s="4"/>
      <c r="N332" s="4"/>
    </row>
    <row r="333" spans="1:14">
      <c r="A333" s="4">
        <f t="shared" si="20"/>
        <v>2177</v>
      </c>
      <c r="G333" s="4">
        <f>carbondioxide!L433</f>
        <v>912.33354365897492</v>
      </c>
      <c r="H333" s="4">
        <f t="shared" si="21"/>
        <v>6.4159048598443382</v>
      </c>
      <c r="I333" s="4">
        <f t="shared" si="23"/>
        <v>5.9323370017553438</v>
      </c>
      <c r="J333" s="4">
        <f t="shared" si="22"/>
        <v>2.4316860948489101</v>
      </c>
      <c r="K333" s="4"/>
      <c r="L333" s="4"/>
      <c r="M333" s="4"/>
      <c r="N333" s="4"/>
    </row>
    <row r="334" spans="1:14">
      <c r="A334" s="4">
        <f t="shared" si="20"/>
        <v>2178</v>
      </c>
      <c r="G334" s="4">
        <f>carbondioxide!L434</f>
        <v>914.53595628437108</v>
      </c>
      <c r="H334" s="4">
        <f t="shared" si="21"/>
        <v>6.4288044273883012</v>
      </c>
      <c r="I334" s="4">
        <f t="shared" si="23"/>
        <v>5.9543460439895179</v>
      </c>
      <c r="J334" s="4">
        <f t="shared" si="22"/>
        <v>2.4515697920001385</v>
      </c>
      <c r="K334" s="4"/>
      <c r="L334" s="4"/>
      <c r="M334" s="4"/>
      <c r="N334" s="4"/>
    </row>
    <row r="335" spans="1:14">
      <c r="A335" s="4">
        <f t="shared" si="20"/>
        <v>2179</v>
      </c>
      <c r="G335" s="4">
        <f>carbondioxide!L435</f>
        <v>916.71408575134001</v>
      </c>
      <c r="H335" s="4">
        <f t="shared" si="21"/>
        <v>6.4415312510072047</v>
      </c>
      <c r="I335" s="4">
        <f t="shared" si="23"/>
        <v>5.9761713301812076</v>
      </c>
      <c r="J335" s="4">
        <f t="shared" si="22"/>
        <v>2.471465561111438</v>
      </c>
      <c r="K335" s="4"/>
      <c r="L335" s="4"/>
      <c r="M335" s="4"/>
      <c r="N335" s="4"/>
    </row>
    <row r="336" spans="1:14">
      <c r="A336" s="4">
        <f t="shared" si="20"/>
        <v>2180</v>
      </c>
      <c r="G336" s="4">
        <f>carbondioxide!L436</f>
        <v>918.86808893307079</v>
      </c>
      <c r="H336" s="4">
        <f t="shared" si="21"/>
        <v>6.4540874007354061</v>
      </c>
      <c r="I336" s="4">
        <f t="shared" si="23"/>
        <v>5.9978137076884162</v>
      </c>
      <c r="J336" s="4">
        <f t="shared" si="22"/>
        <v>2.4913722898797541</v>
      </c>
      <c r="K336" s="4"/>
      <c r="L336" s="4"/>
      <c r="M336" s="4"/>
      <c r="N336" s="4"/>
    </row>
    <row r="337" spans="1:14">
      <c r="A337" s="4">
        <f t="shared" si="20"/>
        <v>2181</v>
      </c>
      <c r="G337" s="4">
        <f>carbondioxide!L437</f>
        <v>920.99812620177067</v>
      </c>
      <c r="H337" s="4">
        <f t="shared" si="21"/>
        <v>6.4664749367258212</v>
      </c>
      <c r="I337" s="4">
        <f t="shared" si="23"/>
        <v>6.0192740517134107</v>
      </c>
      <c r="J337" s="4">
        <f t="shared" si="22"/>
        <v>2.5112888771329072</v>
      </c>
      <c r="K337" s="4"/>
      <c r="L337" s="4"/>
      <c r="M337" s="4"/>
      <c r="N337" s="4"/>
    </row>
    <row r="338" spans="1:14">
      <c r="A338" s="4">
        <f t="shared" si="20"/>
        <v>2182</v>
      </c>
      <c r="G338" s="4">
        <f>carbondioxide!L438</f>
        <v>923.10436123877355</v>
      </c>
      <c r="H338" s="4">
        <f t="shared" si="21"/>
        <v>6.4786959086344487</v>
      </c>
      <c r="I338" s="4">
        <f t="shared" si="23"/>
        <v>6.0405532641404776</v>
      </c>
      <c r="J338" s="4">
        <f t="shared" si="22"/>
        <v>2.5312142329245244</v>
      </c>
      <c r="K338" s="4"/>
      <c r="L338" s="4"/>
      <c r="M338" s="4"/>
      <c r="N338" s="4"/>
    </row>
    <row r="339" spans="1:14">
      <c r="A339" s="4">
        <f t="shared" si="20"/>
        <v>2183</v>
      </c>
      <c r="G339" s="4">
        <f>carbondioxide!L439</f>
        <v>925.18696084864519</v>
      </c>
      <c r="H339" s="4">
        <f t="shared" si="21"/>
        <v>6.4907523550343917</v>
      </c>
      <c r="I339" s="4">
        <f t="shared" si="23"/>
        <v>6.0616522723944994</v>
      </c>
      <c r="J339" s="4">
        <f t="shared" si="22"/>
        <v>2.5511472786218312</v>
      </c>
      <c r="K339" s="4"/>
      <c r="L339" s="4"/>
      <c r="M339" s="4"/>
      <c r="N339" s="4"/>
    </row>
    <row r="340" spans="1:14">
      <c r="A340" s="4">
        <f t="shared" si="20"/>
        <v>2184</v>
      </c>
      <c r="G340" s="4">
        <f>carbondioxide!L440</f>
        <v>927.24609477732554</v>
      </c>
      <c r="H340" s="4">
        <f t="shared" si="21"/>
        <v>6.5026463028586594</v>
      </c>
      <c r="I340" s="4">
        <f t="shared" si="23"/>
        <v>6.0825720283205245</v>
      </c>
      <c r="J340" s="4">
        <f t="shared" si="22"/>
        <v>2.5710869469864601</v>
      </c>
      <c r="K340" s="4"/>
      <c r="L340" s="4"/>
      <c r="M340" s="4"/>
      <c r="N340" s="4"/>
    </row>
    <row r="341" spans="1:14">
      <c r="A341" s="4">
        <f t="shared" si="20"/>
        <v>2185</v>
      </c>
      <c r="G341" s="4">
        <f>carbondioxide!L441</f>
        <v>929.28193553433937</v>
      </c>
      <c r="H341" s="4">
        <f t="shared" si="21"/>
        <v>6.5143797668710182</v>
      </c>
      <c r="I341" s="4">
        <f t="shared" si="23"/>
        <v>6.1033135070844384</v>
      </c>
      <c r="J341" s="4">
        <f t="shared" si="22"/>
        <v>2.5910321822484375</v>
      </c>
      <c r="K341" s="4"/>
      <c r="L341" s="4"/>
      <c r="M341" s="4"/>
      <c r="N341" s="4"/>
    </row>
    <row r="342" spans="1:14">
      <c r="A342" s="4">
        <f t="shared" si="20"/>
        <v>2186</v>
      </c>
      <c r="G342" s="4">
        <f>carbondioxide!L442</f>
        <v>931.29465821909969</v>
      </c>
      <c r="H342" s="4">
        <f t="shared" si="21"/>
        <v>6.5259547491641516</v>
      </c>
      <c r="I342" s="4">
        <f t="shared" si="23"/>
        <v>6.123877706094853</v>
      </c>
      <c r="J342" s="4">
        <f t="shared" si="22"/>
        <v>2.6109819401735059</v>
      </c>
      <c r="K342" s="4"/>
      <c r="L342" s="4"/>
      <c r="M342" s="4"/>
      <c r="N342" s="4"/>
    </row>
    <row r="343" spans="1:14">
      <c r="A343" s="4">
        <f t="shared" si="20"/>
        <v>2187</v>
      </c>
      <c r="G343" s="4">
        <f>carbondioxide!L443</f>
        <v>933.28444035132543</v>
      </c>
      <c r="H343" s="4">
        <f t="shared" si="21"/>
        <v>6.5373732386844496</v>
      </c>
      <c r="I343" s="4">
        <f t="shared" si="23"/>
        <v>6.1442656439462811</v>
      </c>
      <c r="J343" s="4">
        <f t="shared" si="22"/>
        <v>2.6309351881239391</v>
      </c>
      <c r="K343" s="4"/>
      <c r="L343" s="4"/>
      <c r="M343" s="4"/>
      <c r="N343" s="4"/>
    </row>
    <row r="344" spans="1:14">
      <c r="A344" s="4">
        <f t="shared" si="20"/>
        <v>2188</v>
      </c>
      <c r="G344" s="4">
        <f>carbondioxide!L444</f>
        <v>935.25146170558128</v>
      </c>
      <c r="H344" s="4">
        <f t="shared" si="21"/>
        <v>6.5486372107826751</v>
      </c>
      <c r="I344" s="4">
        <f t="shared" si="23"/>
        <v>6.1644783593836578</v>
      </c>
      <c r="J344" s="4">
        <f t="shared" si="22"/>
        <v>2.6508909051130098</v>
      </c>
      <c r="K344" s="4"/>
      <c r="L344" s="4"/>
      <c r="M344" s="4"/>
      <c r="N344" s="4"/>
    </row>
    <row r="345" spans="1:14">
      <c r="A345" s="4">
        <f t="shared" si="20"/>
        <v>2189</v>
      </c>
      <c r="G345" s="4">
        <f>carbondioxide!L445</f>
        <v>937.19590414995196</v>
      </c>
      <c r="H345" s="4">
        <f t="shared" si="21"/>
        <v>6.5597486267898253</v>
      </c>
      <c r="I345" s="4">
        <f t="shared" si="23"/>
        <v>6.1845169102882407</v>
      </c>
      <c r="J345" s="4">
        <f t="shared" si="22"/>
        <v>2.6708480818532672</v>
      </c>
      <c r="K345" s="4"/>
      <c r="L345" s="4"/>
      <c r="M345" s="4"/>
      <c r="N345" s="4"/>
    </row>
    <row r="346" spans="1:14">
      <c r="A346" s="4">
        <f t="shared" si="20"/>
        <v>2190</v>
      </c>
      <c r="G346" s="4">
        <f>carbondioxide!L446</f>
        <v>939.11795148884551</v>
      </c>
      <c r="H346" s="4">
        <f t="shared" si="21"/>
        <v>6.5707094336174885</v>
      </c>
      <c r="I346" s="4">
        <f t="shared" si="23"/>
        <v>6.2043823726848926</v>
      </c>
      <c r="J346" s="4">
        <f t="shared" si="22"/>
        <v>2.6908057207987777</v>
      </c>
      <c r="K346" s="4"/>
      <c r="L346" s="4"/>
      <c r="M346" s="4"/>
      <c r="N346" s="4"/>
    </row>
    <row r="347" spans="1:14">
      <c r="A347" s="4">
        <f t="shared" si="20"/>
        <v>2191</v>
      </c>
      <c r="G347" s="4">
        <f>carbondioxide!L447</f>
        <v>941.01778930992714</v>
      </c>
      <c r="H347" s="4">
        <f t="shared" si="21"/>
        <v>6.5815215633820063</v>
      </c>
      <c r="I347" s="4">
        <f t="shared" si="23"/>
        <v>6.2240758397707401</v>
      </c>
      <c r="J347" s="4">
        <f t="shared" si="22"/>
        <v>2.7107628361814906</v>
      </c>
      <c r="K347" s="4"/>
      <c r="L347" s="4"/>
      <c r="M347" s="4"/>
      <c r="N347" s="4"/>
    </row>
    <row r="348" spans="1:14">
      <c r="A348" s="4">
        <f t="shared" si="20"/>
        <v>2192</v>
      </c>
      <c r="G348" s="4">
        <f>carbondioxide!L448</f>
        <v>942.89560483516959</v>
      </c>
      <c r="H348" s="4">
        <f t="shared" si="21"/>
        <v>6.5921869330517575</v>
      </c>
      <c r="I348" s="4">
        <f t="shared" si="23"/>
        <v>6.2435984209651796</v>
      </c>
      <c r="J348" s="4">
        <f t="shared" si="22"/>
        <v>2.7307184540418774</v>
      </c>
      <c r="K348" s="4"/>
      <c r="L348" s="4"/>
      <c r="M348" s="4"/>
      <c r="N348" s="4"/>
    </row>
    <row r="349" spans="1:14">
      <c r="A349" s="4">
        <f t="shared" si="20"/>
        <v>2193</v>
      </c>
      <c r="G349" s="4">
        <f>carbondioxide!L449</f>
        <v>944.75158677600712</v>
      </c>
      <c r="H349" s="4">
        <f t="shared" si="21"/>
        <v>6.6027074441168869</v>
      </c>
      <c r="I349" s="4">
        <f t="shared" si="23"/>
        <v>6.2629512409811827</v>
      </c>
      <c r="J349" s="4">
        <f t="shared" si="22"/>
        <v>2.7506716122540018</v>
      </c>
      <c r="K349" s="4"/>
      <c r="L349" s="4"/>
      <c r="M349" s="4"/>
      <c r="N349" s="4"/>
    </row>
    <row r="350" spans="1:14">
      <c r="A350" s="4">
        <f t="shared" si="20"/>
        <v>2194</v>
      </c>
      <c r="G350" s="4">
        <f>carbondioxide!L450</f>
        <v>946.58592519257525</v>
      </c>
      <c r="H350" s="4">
        <f t="shared" si="21"/>
        <v>6.6130849822808342</v>
      </c>
      <c r="I350" s="4">
        <f t="shared" si="23"/>
        <v>6.2821354389178286</v>
      </c>
      <c r="J350" s="4">
        <f t="shared" si="22"/>
        <v>2.7706213605451722</v>
      </c>
      <c r="K350" s="4"/>
      <c r="L350" s="4"/>
      <c r="M350" s="4"/>
      <c r="N350" s="4"/>
    </row>
    <row r="351" spans="1:14">
      <c r="A351" s="4">
        <f t="shared" si="20"/>
        <v>2195</v>
      </c>
      <c r="G351" s="4">
        <f>carbondioxide!L451</f>
        <v>948.39881135700989</v>
      </c>
      <c r="H351" s="4">
        <f t="shared" si="21"/>
        <v>6.6233214171729733</v>
      </c>
      <c r="I351" s="4">
        <f t="shared" si="23"/>
        <v>6.3011521673739832</v>
      </c>
      <c r="J351" s="4">
        <f t="shared" si="22"/>
        <v>2.790566760510329</v>
      </c>
      <c r="K351" s="4"/>
      <c r="L351" s="4"/>
      <c r="M351" s="4"/>
      <c r="N351" s="4"/>
    </row>
    <row r="352" spans="1:14">
      <c r="A352" s="4">
        <f t="shared" si="20"/>
        <v>2196</v>
      </c>
      <c r="G352" s="4">
        <f>carbondioxide!L452</f>
        <v>950.19043762078002</v>
      </c>
      <c r="H352" s="4">
        <f t="shared" si="21"/>
        <v>6.6334186020817496</v>
      </c>
      <c r="I352" s="4">
        <f t="shared" si="23"/>
        <v>6.3200025915830276</v>
      </c>
      <c r="J352" s="4">
        <f t="shared" si="22"/>
        <v>2.8105068856213147</v>
      </c>
      <c r="K352" s="4"/>
      <c r="L352" s="4"/>
      <c r="M352" s="4"/>
      <c r="N352" s="4"/>
    </row>
    <row r="353" spans="1:14">
      <c r="A353" s="4">
        <f t="shared" si="20"/>
        <v>2197</v>
      </c>
      <c r="G353" s="4">
        <f>carbondioxide!L453</f>
        <v>951.96099728602474</v>
      </c>
      <c r="H353" s="4">
        <f t="shared" si="21"/>
        <v>6.6433783737076704</v>
      </c>
      <c r="I353" s="4">
        <f t="shared" si="23"/>
        <v>6.3386878885685158</v>
      </c>
      <c r="J353" s="4">
        <f t="shared" si="22"/>
        <v>2.8304408212311771</v>
      </c>
      <c r="K353" s="4"/>
      <c r="L353" s="4"/>
      <c r="M353" s="4"/>
      <c r="N353" s="4"/>
    </row>
    <row r="354" spans="1:14">
      <c r="A354" s="4">
        <f t="shared" si="20"/>
        <v>2198</v>
      </c>
      <c r="G354" s="4">
        <f>carbondioxide!L454</f>
        <v>953.71068448085282</v>
      </c>
      <c r="H354" s="4">
        <f t="shared" si="21"/>
        <v>6.6532025519355047</v>
      </c>
      <c r="I354" s="4">
        <f t="shared" si="23"/>
        <v>6.3572092463206351</v>
      </c>
      <c r="J354" s="4">
        <f t="shared" si="22"/>
        <v>2.8503676645736533</v>
      </c>
      <c r="K354" s="4"/>
      <c r="L354" s="4"/>
      <c r="M354" s="4"/>
      <c r="N354" s="4"/>
    </row>
    <row r="355" spans="1:14">
      <c r="A355" s="4">
        <f t="shared" si="20"/>
        <v>2199</v>
      </c>
      <c r="G355" s="4">
        <f>carbondioxide!L455</f>
        <v>955.43969403857443</v>
      </c>
      <c r="H355" s="4">
        <f t="shared" si="21"/>
        <v>6.6628929396250909</v>
      </c>
      <c r="I355" s="4">
        <f t="shared" si="23"/>
        <v>6.375567862993325</v>
      </c>
      <c r="J355" s="4">
        <f t="shared" si="22"/>
        <v>2.8702865247579763</v>
      </c>
      <c r="K355" s="4"/>
      <c r="L355" s="4"/>
      <c r="M355" s="4"/>
      <c r="N355" s="4"/>
    </row>
    <row r="356" spans="1:14">
      <c r="A356" s="4">
        <f t="shared" si="20"/>
        <v>2200</v>
      </c>
      <c r="G356" s="4">
        <f>carbondioxide!L456</f>
        <v>957.14822138081729</v>
      </c>
      <c r="H356" s="4">
        <f t="shared" si="21"/>
        <v>6.6724513224201543</v>
      </c>
      <c r="I356" s="4">
        <f t="shared" si="23"/>
        <v>6.3937649461218964</v>
      </c>
      <c r="J356" s="4">
        <f t="shared" si="22"/>
        <v>2.8901965227591533</v>
      </c>
      <c r="K356" s="4"/>
      <c r="L356" s="4"/>
      <c r="M356" s="4"/>
      <c r="N356" s="4"/>
    </row>
    <row r="357" spans="1:14">
      <c r="A357" s="4">
        <f t="shared" si="20"/>
        <v>2201</v>
      </c>
      <c r="G357" s="4">
        <f>carbondioxide!L457</f>
        <v>958.83646240448581</v>
      </c>
      <c r="H357" s="4">
        <f t="shared" si="21"/>
        <v>6.6818794685745209</v>
      </c>
      <c r="I357" s="4">
        <f t="shared" si="23"/>
        <v>6.411801711860984</v>
      </c>
      <c r="J357" s="4">
        <f t="shared" si="22"/>
        <v>2.9100967914038538</v>
      </c>
      <c r="K357" s="4"/>
      <c r="L357" s="4"/>
      <c r="M357" s="4"/>
      <c r="N357" s="4"/>
    </row>
    <row r="358" spans="1:14">
      <c r="A358" s="4">
        <f t="shared" si="20"/>
        <v>2202</v>
      </c>
      <c r="G358" s="4">
        <f>carbondioxide!L458</f>
        <v>960.50461337251363</v>
      </c>
      <c r="H358" s="4">
        <f t="shared" si="21"/>
        <v>6.6911791287951496</v>
      </c>
      <c r="I358" s="4">
        <f t="shared" si="23"/>
        <v>6.4296793842426494</v>
      </c>
      <c r="J358" s="4">
        <f t="shared" si="22"/>
        <v>2.9299864753520501</v>
      </c>
      <c r="K358" s="4"/>
      <c r="L358" s="4"/>
      <c r="M358" s="4"/>
      <c r="N358" s="4"/>
    </row>
    <row r="359" spans="1:14">
      <c r="A359" s="4">
        <f t="shared" si="20"/>
        <v>2203</v>
      </c>
      <c r="G359" s="4">
        <f>carbondioxide!L459</f>
        <v>962.15287080836242</v>
      </c>
      <c r="H359" s="4">
        <f t="shared" si="21"/>
        <v>6.7003520361014113</v>
      </c>
      <c r="I359" s="4">
        <f t="shared" si="23"/>
        <v>6.447399194454448</v>
      </c>
      <c r="J359" s="4">
        <f t="shared" si="22"/>
        <v>2.9498647310745487</v>
      </c>
      <c r="K359" s="4"/>
      <c r="L359" s="4"/>
      <c r="M359" s="4"/>
      <c r="N359" s="4"/>
    </row>
    <row r="360" spans="1:14">
      <c r="A360" s="4">
        <f t="shared" si="20"/>
        <v>2204</v>
      </c>
      <c r="G360" s="4">
        <f>carbondioxide!L460</f>
        <v>963.78143139421195</v>
      </c>
      <c r="H360" s="4">
        <f t="shared" si="21"/>
        <v>6.7093999057000495</v>
      </c>
      <c r="I360" s="4">
        <f t="shared" si="23"/>
        <v>6.4649623801372522</v>
      </c>
      <c r="J360" s="4">
        <f t="shared" si="22"/>
        <v>2.9697307268265467</v>
      </c>
      <c r="K360" s="4"/>
      <c r="L360" s="4"/>
      <c r="M360" s="4"/>
      <c r="N360" s="4"/>
    </row>
    <row r="361" spans="1:14">
      <c r="A361" s="4">
        <f t="shared" si="20"/>
        <v>2205</v>
      </c>
      <c r="G361" s="4">
        <f>carbondioxide!L461</f>
        <v>965.39049187278783</v>
      </c>
      <c r="H361" s="4">
        <f t="shared" si="21"/>
        <v>6.7183244348752629</v>
      </c>
      <c r="I361" s="4">
        <f t="shared" si="23"/>
        <v>6.4823701847026207</v>
      </c>
      <c r="J361" s="4">
        <f t="shared" si="22"/>
        <v>2.9895836426173514</v>
      </c>
      <c r="K361" s="4"/>
      <c r="L361" s="4"/>
      <c r="M361" s="4"/>
      <c r="N361" s="4"/>
    </row>
    <row r="362" spans="1:14">
      <c r="A362" s="4">
        <f t="shared" ref="A362:A425" si="24">1+A361</f>
        <v>2206</v>
      </c>
      <c r="G362" s="4">
        <f>carbondioxide!L462</f>
        <v>966.98024895277206</v>
      </c>
      <c r="H362" s="4">
        <f t="shared" si="21"/>
        <v>6.72712730289338</v>
      </c>
      <c r="I362" s="4">
        <f t="shared" si="23"/>
        <v>6.4996238566695057</v>
      </c>
      <c r="J362" s="4">
        <f t="shared" si="22"/>
        <v>3.009422670176396</v>
      </c>
      <c r="K362" s="4"/>
      <c r="L362" s="4"/>
      <c r="M362" s="4"/>
      <c r="N362" s="4"/>
    </row>
    <row r="363" spans="1:14">
      <c r="A363" s="4">
        <f t="shared" si="24"/>
        <v>2207</v>
      </c>
      <c r="G363" s="4">
        <f>carbondioxide!L463</f>
        <v>968.55089921773663</v>
      </c>
      <c r="H363" s="4">
        <f t="shared" si="21"/>
        <v>6.7358101709215905</v>
      </c>
      <c r="I363" s="4">
        <f t="shared" si="23"/>
        <v>6.5167246490200483</v>
      </c>
      <c r="J363" s="4">
        <f t="shared" si="22"/>
        <v>3.0292470129156768</v>
      </c>
      <c r="K363" s="4"/>
      <c r="L363" s="4"/>
      <c r="M363" s="4"/>
      <c r="N363" s="4"/>
    </row>
    <row r="364" spans="1:14">
      <c r="A364" s="4">
        <f t="shared" si="24"/>
        <v>2208</v>
      </c>
      <c r="G364" s="4">
        <f>carbondioxide!L464</f>
        <v>970.10263903854013</v>
      </c>
      <c r="H364" s="4">
        <f t="shared" si="21"/>
        <v>6.7443746819601991</v>
      </c>
      <c r="I364" s="4">
        <f t="shared" si="23"/>
        <v>6.5336738185742425</v>
      </c>
      <c r="J364" s="4">
        <f t="shared" si="22"/>
        <v>3.0490558858887495</v>
      </c>
      <c r="K364" s="4"/>
      <c r="L364" s="4"/>
      <c r="M364" s="4"/>
      <c r="N364" s="4"/>
    </row>
    <row r="365" spans="1:14">
      <c r="A365" s="4">
        <f t="shared" si="24"/>
        <v>2209</v>
      </c>
      <c r="G365" s="4">
        <f>carbondioxide!L465</f>
        <v>971.63566448912832</v>
      </c>
      <c r="H365" s="4">
        <f t="shared" si="21"/>
        <v>6.7528224607879261</v>
      </c>
      <c r="I365" s="4">
        <f t="shared" si="23"/>
        <v>6.5504726253832253</v>
      </c>
      <c r="J365" s="4">
        <f t="shared" si="22"/>
        <v>3.0688485157464029</v>
      </c>
      <c r="K365" s="4"/>
      <c r="L365" s="4"/>
      <c r="M365" s="4"/>
      <c r="N365" s="4"/>
    </row>
    <row r="366" spans="1:14">
      <c r="A366" s="4">
        <f t="shared" si="24"/>
        <v>2210</v>
      </c>
      <c r="G366" s="4">
        <f>carbondioxide!L466</f>
        <v>973.1501712656742</v>
      </c>
      <c r="H366" s="4">
        <f t="shared" si="21"/>
        <v>6.7611551139197141</v>
      </c>
      <c r="I366" s="4">
        <f t="shared" si="23"/>
        <v>6.567122332140932</v>
      </c>
      <c r="J366" s="4">
        <f t="shared" si="22"/>
        <v>3.0886241406891402</v>
      </c>
      <c r="K366" s="4"/>
      <c r="L366" s="4"/>
      <c r="M366" s="4"/>
      <c r="N366" s="4"/>
    </row>
    <row r="367" spans="1:14">
      <c r="A367" s="4">
        <f t="shared" si="24"/>
        <v>2211</v>
      </c>
      <c r="G367" s="4">
        <f>carbondioxide!L467</f>
        <v>974.64635460899478</v>
      </c>
      <c r="H367" s="4">
        <f t="shared" si="21"/>
        <v>6.769374229576588</v>
      </c>
      <c r="I367" s="4">
        <f t="shared" si="23"/>
        <v>6.5836242036138692</v>
      </c>
      <c r="J367" s="4">
        <f t="shared" si="22"/>
        <v>3.1083820104165865</v>
      </c>
      <c r="K367" s="4"/>
      <c r="L367" s="4"/>
      <c r="M367" s="4"/>
      <c r="N367" s="4"/>
    </row>
    <row r="368" spans="1:14">
      <c r="A368" s="4">
        <f t="shared" si="24"/>
        <v>2212</v>
      </c>
      <c r="G368" s="4">
        <f>carbondioxide!L468</f>
        <v>976.12440923018096</v>
      </c>
      <c r="H368" s="4">
        <f t="shared" si="21"/>
        <v>6.7774813776670859</v>
      </c>
      <c r="I368" s="4">
        <f t="shared" si="23"/>
        <v>6.5999795060887507</v>
      </c>
      <c r="J368" s="4">
        <f t="shared" si="22"/>
        <v>3.1281213860739472</v>
      </c>
      <c r="K368" s="4"/>
      <c r="L368" s="4"/>
      <c r="M368" s="4"/>
      <c r="N368" s="4"/>
    </row>
    <row r="369" spans="1:14">
      <c r="A369" s="4">
        <f t="shared" si="24"/>
        <v>2213</v>
      </c>
      <c r="G369" s="4">
        <f>carbondioxide!L469</f>
        <v>977.58452923937318</v>
      </c>
      <c r="H369" s="4">
        <f t="shared" si="21"/>
        <v>6.7854781097797829</v>
      </c>
      <c r="I369" s="4">
        <f t="shared" si="23"/>
        <v>6.6161895068377108</v>
      </c>
      <c r="J369" s="4">
        <f t="shared" si="22"/>
        <v>3.1478415401956314</v>
      </c>
      <c r="K369" s="4"/>
      <c r="L369" s="4"/>
      <c r="M369" s="4"/>
      <c r="N369" s="4"/>
    </row>
    <row r="370" spans="1:14">
      <c r="A370" s="4">
        <f t="shared" si="24"/>
        <v>2214</v>
      </c>
      <c r="G370" s="4">
        <f>carbondioxide!L470</f>
        <v>979.02690807761928</v>
      </c>
      <c r="H370" s="4">
        <f t="shared" si="21"/>
        <v>6.7933659591864597</v>
      </c>
      <c r="I370" s="4">
        <f t="shared" si="23"/>
        <v>6.6322554736008481</v>
      </c>
      <c r="J370" s="4">
        <f t="shared" si="22"/>
        <v>3.1675417566461586</v>
      </c>
      <c r="K370" s="4"/>
      <c r="L370" s="4"/>
      <c r="M370" s="4"/>
      <c r="N370" s="4"/>
    </row>
    <row r="371" spans="1:14">
      <c r="A371" s="4">
        <f t="shared" si="24"/>
        <v>2215</v>
      </c>
      <c r="G371" s="4">
        <f>carbondioxide!L471</f>
        <v>980.45173845174588</v>
      </c>
      <c r="H371" s="4">
        <f t="shared" si="21"/>
        <v>6.8011464408554891</v>
      </c>
      <c r="I371" s="4">
        <f t="shared" si="23"/>
        <v>6.6481786740858073</v>
      </c>
      <c r="J371" s="4">
        <f t="shared" si="22"/>
        <v>3.1872213305584611</v>
      </c>
      <c r="K371" s="4"/>
      <c r="L371" s="4"/>
      <c r="M371" s="4"/>
      <c r="N371" s="4"/>
    </row>
    <row r="372" spans="1:14">
      <c r="A372" s="4">
        <f t="shared" si="24"/>
        <v>2216</v>
      </c>
      <c r="G372" s="4">
        <f>carbondioxide!L472</f>
        <v>981.85921227217761</v>
      </c>
      <c r="H372" s="4">
        <f t="shared" si="21"/>
        <v>6.8088210514749781</v>
      </c>
      <c r="I372" s="4">
        <f t="shared" si="23"/>
        <v>6.6639603754841357</v>
      </c>
      <c r="J372" s="4">
        <f t="shared" si="22"/>
        <v>3.2068795682696964</v>
      </c>
      <c r="K372" s="4"/>
      <c r="L372" s="4"/>
      <c r="M372" s="4"/>
      <c r="N372" s="4"/>
    </row>
    <row r="373" spans="1:14">
      <c r="A373" s="4">
        <f t="shared" si="24"/>
        <v>2217</v>
      </c>
      <c r="G373" s="4">
        <f>carbondioxide!L473</f>
        <v>983.24952059363784</v>
      </c>
      <c r="H373" s="4">
        <f t="shared" si="21"/>
        <v>6.8163912694852815</v>
      </c>
      <c r="I373" s="4">
        <f t="shared" si="23"/>
        <v>6.6796018440041172</v>
      </c>
      <c r="J373" s="4">
        <f t="shared" si="22"/>
        <v>3.2265157872546744</v>
      </c>
      <c r="K373" s="4"/>
      <c r="L373" s="4"/>
      <c r="M373" s="4"/>
      <c r="N373" s="4"/>
    </row>
    <row r="374" spans="1:14">
      <c r="A374" s="4">
        <f t="shared" si="24"/>
        <v>2218</v>
      </c>
      <c r="G374" s="4">
        <f>carbondioxide!L474</f>
        <v>984.6228535586597</v>
      </c>
      <c r="H374" s="4">
        <f t="shared" si="21"/>
        <v>6.8238585551204363</v>
      </c>
      <c r="I374" s="4">
        <f t="shared" si="23"/>
        <v>6.6951043444198168</v>
      </c>
      <c r="J374" s="4">
        <f t="shared" si="22"/>
        <v>3.246129316057011</v>
      </c>
      <c r="K374" s="4"/>
      <c r="L374" s="4"/>
      <c r="M374" s="4"/>
      <c r="N374" s="4"/>
    </row>
    <row r="375" spans="1:14">
      <c r="A375" s="4">
        <f t="shared" si="24"/>
        <v>2219</v>
      </c>
      <c r="G375" s="4">
        <f>carbondioxide!L475</f>
        <v>985.97940034384476</v>
      </c>
      <c r="H375" s="4">
        <f t="shared" si="21"/>
        <v>6.8312243504581556</v>
      </c>
      <c r="I375" s="4">
        <f t="shared" si="23"/>
        <v>6.7104691396360439</v>
      </c>
      <c r="J375" s="4">
        <f t="shared" si="22"/>
        <v>3.2657194942181116</v>
      </c>
      <c r="K375" s="4"/>
      <c r="L375" s="4"/>
      <c r="M375" s="4"/>
      <c r="N375" s="4"/>
    </row>
    <row r="376" spans="1:14">
      <c r="A376" s="4">
        <f t="shared" si="24"/>
        <v>2220</v>
      </c>
      <c r="G376" s="4">
        <f>carbondioxide!L476</f>
        <v>987.31934910879761</v>
      </c>
      <c r="H376" s="4">
        <f t="shared" si="21"/>
        <v>6.8384900794779604</v>
      </c>
      <c r="I376" s="4">
        <f t="shared" si="23"/>
        <v>6.725697490268935</v>
      </c>
      <c r="J376" s="4">
        <f t="shared" si="22"/>
        <v>3.2852856722040853</v>
      </c>
      <c r="K376" s="4"/>
      <c r="L376" s="4"/>
      <c r="M376" s="4"/>
      <c r="N376" s="4"/>
    </row>
    <row r="377" spans="1:14">
      <c r="A377" s="4">
        <f t="shared" si="24"/>
        <v>2221</v>
      </c>
      <c r="G377" s="4">
        <f>carbondioxide!L477</f>
        <v>988.64288694767265</v>
      </c>
      <c r="H377" s="4">
        <f t="shared" si="21"/>
        <v>6.8456571481270911</v>
      </c>
      <c r="I377" s="4">
        <f t="shared" si="23"/>
        <v>6.7407906542418878</v>
      </c>
      <c r="J377" s="4">
        <f t="shared" si="22"/>
        <v>3.3048272113306938</v>
      </c>
      <c r="K377" s="4"/>
      <c r="L377" s="4"/>
      <c r="M377" s="4"/>
      <c r="N377" s="4"/>
    </row>
    <row r="378" spans="1:14">
      <c r="A378" s="4">
        <f t="shared" si="24"/>
        <v>2222</v>
      </c>
      <c r="G378" s="4">
        <f>carbondioxide!L478</f>
        <v>989.95019984326143</v>
      </c>
      <c r="H378" s="4">
        <f t="shared" si="21"/>
        <v>6.8527269443938241</v>
      </c>
      <c r="I378" s="4">
        <f t="shared" si="23"/>
        <v>6.7557498863965382</v>
      </c>
      <c r="J378" s="4">
        <f t="shared" si="22"/>
        <v>3.3243434836864294</v>
      </c>
      <c r="K378" s="4"/>
      <c r="L378" s="4"/>
      <c r="M378" s="4"/>
      <c r="N378" s="4"/>
    </row>
    <row r="379" spans="1:14">
      <c r="A379" s="4">
        <f t="shared" si="24"/>
        <v>2223</v>
      </c>
      <c r="G379" s="4">
        <f>carbondioxide!L479</f>
        <v>991.24147262355757</v>
      </c>
      <c r="H379" s="4">
        <f t="shared" si="21"/>
        <v>6.859700838387834</v>
      </c>
      <c r="I379" s="4">
        <f t="shared" si="23"/>
        <v>6.770576438118499</v>
      </c>
      <c r="J379" s="4">
        <f t="shared" si="22"/>
        <v>3.343833872053823</v>
      </c>
      <c r="K379" s="4"/>
      <c r="L379" s="4"/>
      <c r="M379" s="4"/>
      <c r="N379" s="4"/>
    </row>
    <row r="380" spans="1:14">
      <c r="A380" s="4">
        <f t="shared" si="24"/>
        <v>2224</v>
      </c>
      <c r="G380" s="4">
        <f>carbondioxide!L480</f>
        <v>992.51688892073116</v>
      </c>
      <c r="H380" s="4">
        <f t="shared" si="21"/>
        <v>6.866580182427243</v>
      </c>
      <c r="I380" s="4">
        <f t="shared" si="23"/>
        <v>6.7852715569775652</v>
      </c>
      <c r="J380" s="4">
        <f t="shared" si="22"/>
        <v>3.3632977698290705</v>
      </c>
      <c r="K380" s="4"/>
      <c r="L380" s="4"/>
      <c r="M380" s="4"/>
      <c r="N380" s="4"/>
    </row>
    <row r="381" spans="1:14">
      <c r="A381" s="4">
        <f t="shared" si="24"/>
        <v>2225</v>
      </c>
      <c r="G381" s="4">
        <f>carbondioxide!L481</f>
        <v>993.77663113244512</v>
      </c>
      <c r="H381" s="4">
        <f t="shared" si="21"/>
        <v>6.8733663111320462</v>
      </c>
      <c r="I381" s="4">
        <f t="shared" si="23"/>
        <v>6.7998364863820928</v>
      </c>
      <c r="J381" s="4">
        <f t="shared" si="22"/>
        <v>3.382734580940074</v>
      </c>
      <c r="K381" s="4"/>
      <c r="L381" s="4"/>
      <c r="M381" s="4"/>
      <c r="N381" s="4"/>
    </row>
    <row r="382" spans="1:14">
      <c r="A382" s="4">
        <f t="shared" si="24"/>
        <v>2226</v>
      </c>
      <c r="G382" s="4">
        <f>carbondioxide!L482</f>
        <v>995.02088038545025</v>
      </c>
      <c r="H382" s="4">
        <f t="shared" si="21"/>
        <v>6.8800605415235614</v>
      </c>
      <c r="I382" s="4">
        <f t="shared" si="23"/>
        <v>6.8142724652472628</v>
      </c>
      <c r="J382" s="4">
        <f t="shared" si="22"/>
        <v>3.4021437197629845</v>
      </c>
      <c r="K382" s="4"/>
      <c r="L382" s="4"/>
      <c r="M382" s="4"/>
      <c r="N382" s="4"/>
    </row>
    <row r="383" spans="1:14">
      <c r="A383" s="4">
        <f t="shared" si="24"/>
        <v>2227</v>
      </c>
      <c r="G383" s="4">
        <f>carbondioxide!L483</f>
        <v>996.24981650139114</v>
      </c>
      <c r="H383" s="4">
        <f t="shared" si="21"/>
        <v>6.886664173129569</v>
      </c>
      <c r="I383" s="4">
        <f t="shared" si="23"/>
        <v>6.8285807276769352</v>
      </c>
      <c r="J383" s="4">
        <f t="shared" si="22"/>
        <v>3.4215246110373352</v>
      </c>
      <c r="K383" s="4"/>
      <c r="L383" s="4"/>
      <c r="M383" s="4"/>
      <c r="N383" s="4"/>
    </row>
    <row r="384" spans="1:14">
      <c r="A384" s="4">
        <f t="shared" si="24"/>
        <v>2228</v>
      </c>
      <c r="G384" s="4">
        <f>carbondioxide!L484</f>
        <v>997.46361796476106</v>
      </c>
      <c r="H384" s="4">
        <f t="shared" si="21"/>
        <v>6.8931784880948914</v>
      </c>
      <c r="I384" s="4">
        <f t="shared" si="23"/>
        <v>6.8427625026588021</v>
      </c>
      <c r="J384" s="4">
        <f t="shared" si="22"/>
        <v>3.4408766897798482</v>
      </c>
      <c r="K384" s="4"/>
      <c r="L384" s="4"/>
      <c r="M384" s="4"/>
      <c r="N384" s="4"/>
    </row>
    <row r="385" spans="1:14">
      <c r="A385" s="4">
        <f t="shared" si="24"/>
        <v>2229</v>
      </c>
      <c r="G385" s="4">
        <f>carbondioxide!L485</f>
        <v>998.6624618929402</v>
      </c>
      <c r="H385" s="4">
        <f t="shared" si="21"/>
        <v>6.8996047512970398</v>
      </c>
      <c r="I385" s="4">
        <f t="shared" si="23"/>
        <v>6.8568190137725553</v>
      </c>
      <c r="J385" s="4">
        <f t="shared" si="22"/>
        <v>3.4601994011970008</v>
      </c>
      <c r="K385" s="4"/>
      <c r="L385" s="4"/>
      <c r="M385" s="4"/>
      <c r="N385" s="4"/>
    </row>
    <row r="386" spans="1:14">
      <c r="A386" s="4">
        <f t="shared" si="24"/>
        <v>2230</v>
      </c>
      <c r="G386" s="4">
        <f>carbondioxide!L486</f>
        <v>999.84652400825405</v>
      </c>
      <c r="H386" s="4">
        <f t="shared" si="21"/>
        <v>6.9059442104666831</v>
      </c>
      <c r="I386" s="4">
        <f t="shared" si="23"/>
        <v>6.8707514789107735</v>
      </c>
      <c r="J386" s="4">
        <f t="shared" si="22"/>
        <v>3.4794922005964297</v>
      </c>
      <c r="K386" s="4"/>
      <c r="L386" s="4"/>
      <c r="M386" s="4"/>
      <c r="N386" s="4"/>
    </row>
    <row r="387" spans="1:14">
      <c r="A387" s="4">
        <f t="shared" si="24"/>
        <v>2231</v>
      </c>
      <c r="G387" s="4">
        <f>carbondioxide!L487</f>
        <v>1001.0159786119909</v>
      </c>
      <c r="H387" s="4">
        <f t="shared" si="21"/>
        <v>6.9121980963126521</v>
      </c>
      <c r="I387" s="4">
        <f t="shared" si="23"/>
        <v>6.8845611100122426</v>
      </c>
      <c r="J387" s="4">
        <f t="shared" si="22"/>
        <v>3.498754553297255</v>
      </c>
      <c r="K387" s="4"/>
      <c r="L387" s="4"/>
      <c r="M387" s="4"/>
      <c r="N387" s="4"/>
    </row>
    <row r="388" spans="1:14">
      <c r="A388" s="4">
        <f t="shared" si="24"/>
        <v>2232</v>
      </c>
      <c r="G388" s="4">
        <f>carbondioxide!L488</f>
        <v>1002.1709985603159</v>
      </c>
      <c r="H388" s="4">
        <f t="shared" si="21"/>
        <v>6.9183676226511786</v>
      </c>
      <c r="I388" s="4">
        <f t="shared" si="23"/>
        <v>6.8982491128074281</v>
      </c>
      <c r="J388" s="4">
        <f t="shared" si="22"/>
        <v>3.517985934539396</v>
      </c>
      <c r="K388" s="4"/>
      <c r="L388" s="4"/>
      <c r="M388" s="4"/>
      <c r="N388" s="4"/>
    </row>
    <row r="389" spans="1:14">
      <c r="A389" s="4">
        <f t="shared" si="24"/>
        <v>2233</v>
      </c>
      <c r="G389" s="4">
        <f>carbondioxide!L489</f>
        <v>1003.3117552420205</v>
      </c>
      <c r="H389" s="4">
        <f t="shared" si="21"/>
        <v>6.9244539865391479</v>
      </c>
      <c r="I389" s="4">
        <f t="shared" si="23"/>
        <v>6.9118166865758068</v>
      </c>
      <c r="J389" s="4">
        <f t="shared" si="22"/>
        <v>3.5371858293919582</v>
      </c>
      <c r="K389" s="4"/>
      <c r="L389" s="4"/>
      <c r="M389" s="4"/>
      <c r="N389" s="4"/>
    </row>
    <row r="390" spans="1:14">
      <c r="A390" s="4">
        <f t="shared" si="24"/>
        <v>2234</v>
      </c>
      <c r="G390" s="4">
        <f>carbondioxide!L490</f>
        <v>1004.4384185580496</v>
      </c>
      <c r="H390" s="4">
        <f t="shared" si="21"/>
        <v>6.9304583684110659</v>
      </c>
      <c r="I390" s="4">
        <f t="shared" si="23"/>
        <v>6.925265023914787</v>
      </c>
      <c r="J390" s="4">
        <f t="shared" si="22"/>
        <v>3.5563537326607624</v>
      </c>
      <c r="K390" s="4"/>
      <c r="L390" s="4"/>
      <c r="M390" s="4"/>
      <c r="N390" s="4"/>
    </row>
    <row r="391" spans="1:14">
      <c r="A391" s="4">
        <f t="shared" si="24"/>
        <v>2235</v>
      </c>
      <c r="G391" s="4">
        <f>carbondioxide!L491</f>
        <v>1005.5511569027443</v>
      </c>
      <c r="H391" s="4">
        <f t="shared" ref="H391:H454" si="25">H$3*LN(G391/G$3)</f>
        <v>6.9363819322195202</v>
      </c>
      <c r="I391" s="4">
        <f t="shared" si="23"/>
        <v>6.938595310519923</v>
      </c>
      <c r="J391" s="4">
        <f t="shared" ref="J391:J454" si="26">J390+J$3*(I390-J390)</f>
        <v>3.5754891487950853</v>
      </c>
      <c r="K391" s="4"/>
      <c r="L391" s="4"/>
      <c r="M391" s="4"/>
      <c r="N391" s="4"/>
    </row>
    <row r="392" spans="1:14">
      <c r="A392" s="4">
        <f t="shared" si="24"/>
        <v>2236</v>
      </c>
      <c r="G392" s="4">
        <f>carbondioxide!L492</f>
        <v>1006.6501371467456</v>
      </c>
      <c r="H392" s="4">
        <f t="shared" si="25"/>
        <v>6.942225825578892</v>
      </c>
      <c r="I392" s="4">
        <f t="shared" ref="I392:I455" si="27">I391+I$3*(I$4*H392-I391)+I$5*(J391-I391)</f>
        <v>6.9518087249761615</v>
      </c>
      <c r="J392" s="4">
        <f t="shared" si="26"/>
        <v>3.5945915917936824</v>
      </c>
      <c r="K392" s="4"/>
      <c r="L392" s="4"/>
      <c r="M392" s="4"/>
      <c r="N392" s="4"/>
    </row>
    <row r="393" spans="1:14">
      <c r="A393" s="4">
        <f t="shared" si="24"/>
        <v>2237</v>
      </c>
      <c r="G393" s="4">
        <f>carbondioxide!L493</f>
        <v>1007.7355246214998</v>
      </c>
      <c r="H393" s="4">
        <f t="shared" si="25"/>
        <v>6.9479911799120773</v>
      </c>
      <c r="I393" s="4">
        <f t="shared" si="27"/>
        <v>6.9649064385598312</v>
      </c>
      <c r="J393" s="4">
        <f t="shared" si="26"/>
        <v>3.6136605851101589</v>
      </c>
      <c r="K393" s="4"/>
      <c r="L393" s="4"/>
      <c r="M393" s="4"/>
      <c r="N393" s="4"/>
    </row>
    <row r="394" spans="1:14">
      <c r="A394" s="4">
        <f t="shared" si="24"/>
        <v>2238</v>
      </c>
      <c r="G394" s="4">
        <f>carbondioxide!L494</f>
        <v>1008.8074831053102</v>
      </c>
      <c r="H394" s="4">
        <f t="shared" si="25"/>
        <v>6.9536791105999995</v>
      </c>
      <c r="I394" s="4">
        <f t="shared" si="27"/>
        <v>6.9778896150511152</v>
      </c>
      <c r="J394" s="4">
        <f t="shared" si="26"/>
        <v>3.632695661557753</v>
      </c>
      <c r="K394" s="4"/>
      <c r="L394" s="4"/>
      <c r="M394" s="4"/>
      <c r="N394" s="4"/>
    </row>
    <row r="395" spans="1:14">
      <c r="A395" s="4">
        <f t="shared" si="24"/>
        <v>2239</v>
      </c>
      <c r="G395" s="4">
        <f>carbondioxide!L495</f>
        <v>1009.8661748108814</v>
      </c>
      <c r="H395" s="4">
        <f t="shared" si="25"/>
        <v>6.9592907171337091</v>
      </c>
      <c r="I395" s="4">
        <f t="shared" si="27"/>
        <v>6.9907594105567235</v>
      </c>
      <c r="J395" s="4">
        <f t="shared" si="26"/>
        <v>3.6516963632135955</v>
      </c>
      <c r="K395" s="4"/>
      <c r="L395" s="4"/>
      <c r="M395" s="4"/>
      <c r="N395" s="4"/>
    </row>
    <row r="396" spans="1:14">
      <c r="A396" s="4">
        <f t="shared" si="24"/>
        <v>2240</v>
      </c>
      <c r="G396" s="4">
        <f>carbondioxide!L496</f>
        <v>1010.9117603743006</v>
      </c>
      <c r="H396" s="4">
        <f t="shared" si="25"/>
        <v>6.9648270832688421</v>
      </c>
      <c r="I396" s="4">
        <f t="shared" si="27"/>
        <v>7.0035169733425118</v>
      </c>
      <c r="J396" s="4">
        <f t="shared" si="26"/>
        <v>3.6706622413225043</v>
      </c>
      <c r="K396" s="4"/>
      <c r="L396" s="4"/>
      <c r="M396" s="4"/>
      <c r="N396" s="4"/>
    </row>
    <row r="397" spans="1:14">
      <c r="A397" s="4">
        <f t="shared" si="24"/>
        <v>2241</v>
      </c>
      <c r="G397" s="4">
        <f>carbondioxide!L497</f>
        <v>1011.944398845403</v>
      </c>
      <c r="H397" s="4">
        <f t="shared" si="25"/>
        <v>6.9702892771822489</v>
      </c>
      <c r="I397" s="4">
        <f t="shared" si="27"/>
        <v>7.0161634436757705</v>
      </c>
      <c r="J397" s="4">
        <f t="shared" si="26"/>
        <v>3.6895928562003779</v>
      </c>
      <c r="K397" s="4"/>
      <c r="L397" s="4"/>
      <c r="M397" s="4"/>
      <c r="N397" s="4"/>
    </row>
    <row r="398" spans="1:14">
      <c r="A398" s="4">
        <f t="shared" si="24"/>
        <v>2242</v>
      </c>
      <c r="G398" s="4">
        <f>carbondioxide!L498</f>
        <v>1012.9642476794731</v>
      </c>
      <c r="H398" s="4">
        <f t="shared" si="25"/>
        <v>6.9756783516306085</v>
      </c>
      <c r="I398" s="4">
        <f t="shared" si="27"/>
        <v>7.0286999536769352</v>
      </c>
      <c r="J398" s="4">
        <f t="shared" si="26"/>
        <v>3.708487777137238</v>
      </c>
      <c r="K398" s="4"/>
      <c r="L398" s="4"/>
      <c r="M398" s="4"/>
      <c r="N398" s="4"/>
    </row>
    <row r="399" spans="1:14">
      <c r="A399" s="4">
        <f t="shared" si="24"/>
        <v>2243</v>
      </c>
      <c r="G399" s="4">
        <f>carbondioxide!L499</f>
        <v>1013.9714627302247</v>
      </c>
      <c r="H399" s="4">
        <f t="shared" si="25"/>
        <v>6.9809953441108066</v>
      </c>
      <c r="I399" s="4">
        <f t="shared" si="27"/>
        <v>7.0411276271804484</v>
      </c>
      <c r="J399" s="4">
        <f t="shared" si="26"/>
        <v>3.7273465822999836</v>
      </c>
      <c r="K399" s="4"/>
      <c r="L399" s="4"/>
      <c r="M399" s="4"/>
      <c r="N399" s="4"/>
    </row>
    <row r="400" spans="1:14">
      <c r="A400" s="4">
        <f t="shared" si="24"/>
        <v>2244</v>
      </c>
      <c r="G400" s="4">
        <f>carbondioxide!L500</f>
        <v>1014.9661982440168</v>
      </c>
      <c r="H400" s="4">
        <f t="shared" si="25"/>
        <v>6.9862412770219571</v>
      </c>
      <c r="I400" s="4">
        <f t="shared" si="27"/>
        <v>7.0534475796045326</v>
      </c>
      <c r="J400" s="4">
        <f t="shared" si="26"/>
        <v>3.7461688586349045</v>
      </c>
      <c r="K400" s="4"/>
      <c r="L400" s="4"/>
      <c r="M400" s="4"/>
      <c r="N400" s="4"/>
    </row>
    <row r="401" spans="1:14">
      <c r="A401" s="4">
        <f t="shared" si="24"/>
        <v>2245</v>
      </c>
      <c r="G401" s="4">
        <f>carbondioxide!L501</f>
        <v>1015.9486068552519</v>
      </c>
      <c r="H401" s="4">
        <f t="shared" si="25"/>
        <v>6.9914171578288284</v>
      </c>
      <c r="I401" s="4">
        <f t="shared" si="27"/>
        <v>7.0656609178296073</v>
      </c>
      <c r="J401" s="4">
        <f t="shared" si="26"/>
        <v>3.7649542017700117</v>
      </c>
      <c r="K401" s="4"/>
      <c r="L401" s="4"/>
      <c r="M401" s="4"/>
      <c r="N401" s="4"/>
    </row>
    <row r="402" spans="1:14">
      <c r="A402" s="4">
        <f t="shared" si="24"/>
        <v>2246</v>
      </c>
      <c r="G402" s="4">
        <f>carbondioxide!L502</f>
        <v>1016.9188395829128</v>
      </c>
      <c r="H402" s="4">
        <f t="shared" si="25"/>
        <v>6.9965239792265681</v>
      </c>
      <c r="I402" s="4">
        <f t="shared" si="27"/>
        <v>7.0777687400851192</v>
      </c>
      <c r="J402" s="4">
        <f t="shared" si="26"/>
        <v>3.7837022159172302</v>
      </c>
      <c r="K402" s="4"/>
      <c r="L402" s="4"/>
      <c r="M402" s="4"/>
      <c r="N402" s="4"/>
    </row>
    <row r="403" spans="1:14">
      <c r="A403" s="4">
        <f t="shared" si="24"/>
        <v>2247</v>
      </c>
      <c r="G403" s="4">
        <f>carbondioxide!L503</f>
        <v>1017.8770458281878</v>
      </c>
      <c r="H403" s="4">
        <f t="shared" si="25"/>
        <v>7.0015627193065066</v>
      </c>
      <c r="I403" s="4">
        <f t="shared" si="27"/>
        <v>7.0897721358445303</v>
      </c>
      <c r="J403" s="4">
        <f t="shared" si="26"/>
        <v>3.8024125137745037</v>
      </c>
      <c r="K403" s="4"/>
      <c r="L403" s="4"/>
      <c r="M403" s="4"/>
      <c r="N403" s="4"/>
    </row>
    <row r="404" spans="1:14">
      <c r="A404" s="4">
        <f t="shared" si="24"/>
        <v>2248</v>
      </c>
      <c r="G404" s="4">
        <f>carbondioxide!L504</f>
        <v>1018.8233733731436</v>
      </c>
      <c r="H404" s="4">
        <f t="shared" si="25"/>
        <v>7.0065343417229604</v>
      </c>
      <c r="I404" s="4">
        <f t="shared" si="27"/>
        <v>7.101672185728229</v>
      </c>
      <c r="J404" s="4">
        <f t="shared" si="26"/>
        <v>3.8210847164278614</v>
      </c>
      <c r="K404" s="4"/>
      <c r="L404" s="4"/>
      <c r="M404" s="4"/>
      <c r="N404" s="4"/>
    </row>
    <row r="405" spans="1:14">
      <c r="A405" s="4">
        <f t="shared" si="24"/>
        <v>2249</v>
      </c>
      <c r="G405" s="4">
        <f>carbondioxide!L505</f>
        <v>1019.7579683803986</v>
      </c>
      <c r="H405" s="4">
        <f t="shared" si="25"/>
        <v>7.0114397958608059</v>
      </c>
      <c r="I405" s="4">
        <f t="shared" si="27"/>
        <v>7.1134699614141281</v>
      </c>
      <c r="J405" s="4">
        <f t="shared" si="26"/>
        <v>3.8397184532534876</v>
      </c>
      <c r="K405" s="4"/>
      <c r="L405" s="4"/>
      <c r="M405" s="4"/>
      <c r="N405" s="4"/>
    </row>
    <row r="406" spans="1:14">
      <c r="A406" s="4">
        <f t="shared" si="24"/>
        <v>2250</v>
      </c>
      <c r="G406" s="4">
        <f>carbondioxide!L506</f>
        <v>1020.6809753937526</v>
      </c>
      <c r="H406" s="4">
        <f t="shared" si="25"/>
        <v>7.0162800170037452</v>
      </c>
      <c r="I406" s="4">
        <f t="shared" si="27"/>
        <v>7.1251665255557128</v>
      </c>
      <c r="J406" s="4">
        <f t="shared" si="26"/>
        <v>3.8583133618198402</v>
      </c>
      <c r="K406" s="4"/>
      <c r="L406" s="4"/>
      <c r="M406" s="4"/>
      <c r="N406" s="4"/>
    </row>
    <row r="407" spans="1:14">
      <c r="A407" s="4">
        <f t="shared" si="24"/>
        <v>2251</v>
      </c>
      <c r="G407" s="4">
        <f>carbondioxide!L507</f>
        <v>1021.5925373397361</v>
      </c>
      <c r="H407" s="4">
        <f t="shared" si="25"/>
        <v>7.0210559265031032</v>
      </c>
      <c r="I407" s="4">
        <f t="shared" si="27"/>
        <v>7.1367629317073131</v>
      </c>
      <c r="J407" s="4">
        <f t="shared" si="26"/>
        <v>3.8768690877898599</v>
      </c>
      <c r="K407" s="4"/>
      <c r="L407" s="4"/>
      <c r="M407" s="4"/>
      <c r="N407" s="4"/>
    </row>
    <row r="408" spans="1:14">
      <c r="A408" s="4">
        <f t="shared" si="24"/>
        <v>2252</v>
      </c>
      <c r="G408" s="4">
        <f>carbondioxide!L508</f>
        <v>1022.4927955300326</v>
      </c>
      <c r="H408" s="4">
        <f t="shared" si="25"/>
        <v>7.0257684319470295</v>
      </c>
      <c r="I408" s="4">
        <f t="shared" si="27"/>
        <v>7.1482602242563784</v>
      </c>
      <c r="J408" s="4">
        <f t="shared" si="26"/>
        <v>3.8953852848233113</v>
      </c>
      <c r="K408" s="4"/>
      <c r="L408" s="4"/>
      <c r="M408" s="4"/>
      <c r="N408" s="4"/>
    </row>
    <row r="409" spans="1:14">
      <c r="A409" s="4">
        <f t="shared" si="24"/>
        <v>2253</v>
      </c>
      <c r="G409" s="4">
        <f>carbondioxide!L509</f>
        <v>1023.3818896647361</v>
      </c>
      <c r="H409" s="4">
        <f t="shared" si="25"/>
        <v>7.0304184273299644</v>
      </c>
      <c r="I409" s="4">
        <f t="shared" si="27"/>
        <v>7.1596594383625254</v>
      </c>
      <c r="J409" s="4">
        <f t="shared" si="26"/>
        <v>3.9138616144792913</v>
      </c>
      <c r="K409" s="4"/>
      <c r="L409" s="4"/>
      <c r="M409" s="4"/>
      <c r="N409" s="4"/>
    </row>
    <row r="410" spans="1:14">
      <c r="A410" s="4">
        <f t="shared" si="24"/>
        <v>2254</v>
      </c>
      <c r="G410" s="4">
        <f>carbondioxide!L510</f>
        <v>1024.2599578364079</v>
      </c>
      <c r="H410" s="4">
        <f t="shared" si="25"/>
        <v>7.0350067932222924</v>
      </c>
      <c r="I410" s="4">
        <f t="shared" si="27"/>
        <v>7.1709615999031522</v>
      </c>
      <c r="J410" s="4">
        <f t="shared" si="26"/>
        <v>3.9322977461189481</v>
      </c>
      <c r="K410" s="4"/>
      <c r="L410" s="4"/>
      <c r="M410" s="4"/>
      <c r="N410" s="4"/>
    </row>
    <row r="411" spans="1:14">
      <c r="A411" s="4">
        <f t="shared" si="24"/>
        <v>2255</v>
      </c>
      <c r="G411" s="4">
        <f>carbondioxide!L511</f>
        <v>1025.1271365348905</v>
      </c>
      <c r="H411" s="4">
        <f t="shared" si="25"/>
        <v>7.0395343969400237</v>
      </c>
      <c r="I411" s="4">
        <f t="shared" si="27"/>
        <v>7.1821677254253924</v>
      </c>
      <c r="J411" s="4">
        <f t="shared" si="26"/>
        <v>3.9506933568084426</v>
      </c>
      <c r="K411" s="4"/>
      <c r="L411" s="4"/>
      <c r="M411" s="4"/>
      <c r="N411" s="4"/>
    </row>
    <row r="412" spans="1:14">
      <c r="A412" s="4">
        <f t="shared" si="24"/>
        <v>2256</v>
      </c>
      <c r="G412" s="4">
        <f>carbondioxide!L512</f>
        <v>1025.9835606528445</v>
      </c>
      <c r="H412" s="4">
        <f t="shared" si="25"/>
        <v>7.0440020927144209</v>
      </c>
      <c r="I412" s="4">
        <f t="shared" si="27"/>
        <v>7.1932788221042125</v>
      </c>
      <c r="J412" s="4">
        <f t="shared" si="26"/>
        <v>3.9690481312221868</v>
      </c>
      <c r="K412" s="4"/>
      <c r="L412" s="4"/>
      <c r="M412" s="4"/>
      <c r="N412" s="4"/>
    </row>
    <row r="413" spans="1:14">
      <c r="A413" s="4">
        <f t="shared" si="24"/>
        <v>2257</v>
      </c>
      <c r="G413" s="4">
        <f>carbondioxide!L513</f>
        <v>1026.8293634919733</v>
      </c>
      <c r="H413" s="4">
        <f t="shared" si="25"/>
        <v>7.0484107218614573</v>
      </c>
      <c r="I413" s="4">
        <f t="shared" si="27"/>
        <v>7.2042958877064391</v>
      </c>
      <c r="J413" s="4">
        <f t="shared" si="26"/>
        <v>3.9873617615463965</v>
      </c>
      <c r="K413" s="4"/>
      <c r="L413" s="4"/>
      <c r="M413" s="4"/>
      <c r="N413" s="4"/>
    </row>
    <row r="414" spans="1:14">
      <c r="A414" s="4">
        <f t="shared" si="24"/>
        <v>2258</v>
      </c>
      <c r="G414" s="4">
        <f>carbondioxide!L514</f>
        <v>1027.664676769899</v>
      </c>
      <c r="H414" s="4">
        <f t="shared" si="25"/>
        <v>7.0527611129510115</v>
      </c>
      <c r="I414" s="4">
        <f t="shared" si="27"/>
        <v>7.2152199105605179</v>
      </c>
      <c r="J414" s="4">
        <f t="shared" si="26"/>
        <v>4.0056339473829858</v>
      </c>
      <c r="K414" s="4"/>
      <c r="L414" s="4"/>
      <c r="M414" s="4"/>
      <c r="N414" s="4"/>
    </row>
    <row r="415" spans="1:14">
      <c r="A415" s="4">
        <f t="shared" si="24"/>
        <v>2259</v>
      </c>
      <c r="G415" s="4">
        <f>carbondioxide!L515</f>
        <v>1028.4896306276585</v>
      </c>
      <c r="H415" s="4">
        <f t="shared" si="25"/>
        <v>7.0570540819757106</v>
      </c>
      <c r="I415" s="4">
        <f t="shared" si="27"/>
        <v>7.2260518695318066</v>
      </c>
      <c r="J415" s="4">
        <f t="shared" si="26"/>
        <v>4.0238643956538338</v>
      </c>
      <c r="K415" s="4"/>
      <c r="L415" s="4"/>
      <c r="M415" s="4"/>
      <c r="N415" s="4"/>
    </row>
    <row r="416" spans="1:14">
      <c r="A416" s="4">
        <f t="shared" si="24"/>
        <v>2260</v>
      </c>
      <c r="G416" s="4">
        <f>carbondioxide!L516</f>
        <v>1029.3043536377859</v>
      </c>
      <c r="H416" s="4">
        <f t="shared" si="25"/>
        <v>7.0612904325193124</v>
      </c>
      <c r="I416" s="4">
        <f t="shared" si="27"/>
        <v>7.2367927340032026</v>
      </c>
      <c r="J416" s="4">
        <f t="shared" si="26"/>
        <v>4.0420528205054609</v>
      </c>
      <c r="K416" s="4"/>
      <c r="L416" s="4"/>
      <c r="M416" s="4"/>
      <c r="N416" s="4"/>
    </row>
    <row r="417" spans="1:14">
      <c r="A417" s="4">
        <f t="shared" si="24"/>
        <v>2261</v>
      </c>
      <c r="G417" s="4">
        <f>carbondioxide!L517</f>
        <v>1030.1089728129473</v>
      </c>
      <c r="H417" s="4">
        <f t="shared" si="25"/>
        <v>7.0654709559245577</v>
      </c>
      <c r="I417" s="4">
        <f t="shared" si="27"/>
        <v>7.2474434638609262</v>
      </c>
      <c r="J417" s="4">
        <f t="shared" si="26"/>
        <v>4.0601989432141279</v>
      </c>
      <c r="K417" s="4"/>
      <c r="L417" s="4"/>
      <c r="M417" s="4"/>
      <c r="N417" s="4"/>
    </row>
    <row r="418" spans="1:14">
      <c r="A418" s="4">
        <f t="shared" si="24"/>
        <v>2262</v>
      </c>
      <c r="G418" s="4">
        <f>carbondioxide!L518</f>
        <v>1030.9036136151049</v>
      </c>
      <c r="H418" s="4">
        <f t="shared" si="25"/>
        <v>7.0695964314604174</v>
      </c>
      <c r="I418" s="4">
        <f t="shared" si="27"/>
        <v>7.2580050094852631</v>
      </c>
      <c r="J418" s="4">
        <f t="shared" si="26"/>
        <v>4.0783024920914013</v>
      </c>
      <c r="K418" s="4"/>
      <c r="L418" s="4"/>
      <c r="M418" s="4"/>
      <c r="N418" s="4"/>
    </row>
    <row r="419" spans="1:14">
      <c r="A419" s="4">
        <f t="shared" si="24"/>
        <v>2263</v>
      </c>
      <c r="G419" s="4">
        <f>carbondioxide!L519</f>
        <v>1031.6883999651691</v>
      </c>
      <c r="H419" s="4">
        <f t="shared" si="25"/>
        <v>7.0736676264886222</v>
      </c>
      <c r="I419" s="4">
        <f t="shared" si="27"/>
        <v>7.268478311746092</v>
      </c>
      <c r="J419" s="4">
        <f t="shared" si="26"/>
        <v>4.0963632023901981</v>
      </c>
      <c r="K419" s="4"/>
      <c r="L419" s="4"/>
      <c r="M419" s="4"/>
      <c r="N419" s="4"/>
    </row>
    <row r="420" spans="1:14">
      <c r="A420" s="4">
        <f t="shared" si="24"/>
        <v>2264</v>
      </c>
      <c r="G420" s="4">
        <f>carbondioxide!L520</f>
        <v>1032.4634542531235</v>
      </c>
      <c r="H420" s="4">
        <f t="shared" si="25"/>
        <v>7.077685296629463</v>
      </c>
      <c r="I420" s="4">
        <f t="shared" si="27"/>
        <v>7.2788643020030168</v>
      </c>
      <c r="J420" s="4">
        <f t="shared" si="26"/>
        <v>4.11438081621134</v>
      </c>
      <c r="K420" s="4"/>
      <c r="L420" s="4"/>
      <c r="M420" s="4"/>
      <c r="N420" s="4"/>
    </row>
    <row r="421" spans="1:14">
      <c r="A421" s="4">
        <f t="shared" si="24"/>
        <v>2265</v>
      </c>
      <c r="G421" s="4">
        <f>carbondioxide!L521</f>
        <v>1033.2288973485818</v>
      </c>
      <c r="H421" s="4">
        <f t="shared" si="25"/>
        <v>7.0816501859267076</v>
      </c>
      <c r="I421" s="4">
        <f t="shared" si="27"/>
        <v>7.2891639021099239</v>
      </c>
      <c r="J421" s="4">
        <f t="shared" si="26"/>
        <v>4.132355082410637</v>
      </c>
      <c r="K421" s="4"/>
      <c r="L421" s="4"/>
      <c r="M421" s="4"/>
      <c r="N421" s="4"/>
    </row>
    <row r="422" spans="1:14">
      <c r="A422" s="4">
        <f t="shared" si="24"/>
        <v>2266</v>
      </c>
      <c r="G422" s="4">
        <f>carbondioxide!L522</f>
        <v>1033.9848486117598</v>
      </c>
      <c r="H422" s="4">
        <f t="shared" si="25"/>
        <v>7.0855630270116547</v>
      </c>
      <c r="I422" s="4">
        <f t="shared" si="27"/>
        <v>7.2993780244238051</v>
      </c>
      <c r="J422" s="4">
        <f t="shared" si="26"/>
        <v>4.1502857565065288</v>
      </c>
      <c r="K422" s="4"/>
      <c r="L422" s="4"/>
      <c r="M422" s="4"/>
      <c r="N422" s="4"/>
    </row>
    <row r="423" spans="1:14">
      <c r="A423" s="4">
        <f t="shared" si="24"/>
        <v>2267</v>
      </c>
      <c r="G423" s="4">
        <f>carbondioxide!L523</f>
        <v>1034.7314259048337</v>
      </c>
      <c r="H423" s="4">
        <f t="shared" si="25"/>
        <v>7.0894245412662187</v>
      </c>
      <c r="I423" s="4">
        <f t="shared" si="27"/>
        <v>7.3095075718176696</v>
      </c>
      <c r="J423" s="4">
        <f t="shared" si="26"/>
        <v>4.1681726005882993</v>
      </c>
      <c r="K423" s="4"/>
      <c r="L423" s="4"/>
      <c r="M423" s="4"/>
      <c r="N423" s="4"/>
    </row>
    <row r="424" spans="1:14">
      <c r="A424" s="4">
        <f t="shared" si="24"/>
        <v>2268</v>
      </c>
      <c r="G424" s="4">
        <f>carbondioxide!L524</f>
        <v>1035.4687456036529</v>
      </c>
      <c r="H424" s="4">
        <f t="shared" si="25"/>
        <v>7.0932354389849657</v>
      </c>
      <c r="I424" s="4">
        <f t="shared" si="27"/>
        <v>7.3195534376973912</v>
      </c>
      <c r="J424" s="4">
        <f t="shared" si="26"/>
        <v>4.1860153832248823</v>
      </c>
      <c r="K424" s="4"/>
      <c r="L424" s="4"/>
      <c r="M424" s="4"/>
      <c r="N424" s="4"/>
    </row>
    <row r="425" spans="1:14">
      <c r="A425" s="4">
        <f t="shared" si="24"/>
        <v>2269</v>
      </c>
      <c r="G425" s="4">
        <f>carbondioxide!L525</f>
        <v>1036.196922609796</v>
      </c>
      <c r="H425" s="4">
        <f t="shared" si="25"/>
        <v>7.0969964195360991</v>
      </c>
      <c r="I425" s="4">
        <f t="shared" si="27"/>
        <v>7.3295165060223217</v>
      </c>
      <c r="J425" s="4">
        <f t="shared" si="26"/>
        <v>4.2038138793742865</v>
      </c>
      <c r="K425" s="4"/>
      <c r="L425" s="4"/>
      <c r="M425" s="4"/>
      <c r="N425" s="4"/>
    </row>
    <row r="426" spans="1:14">
      <c r="A426" s="4">
        <f t="shared" ref="A426:A456" si="28">1+A425</f>
        <v>2270</v>
      </c>
      <c r="G426" s="4">
        <f>carbondioxide!L526</f>
        <v>1036.916070362935</v>
      </c>
      <c r="H426" s="4">
        <f t="shared" si="25"/>
        <v>7.1007081715213136</v>
      </c>
      <c r="I426" s="4">
        <f t="shared" si="27"/>
        <v>7.3393976513295307</v>
      </c>
      <c r="J426" s="4">
        <f t="shared" si="26"/>
        <v>4.2215678702936472</v>
      </c>
      <c r="K426" s="4"/>
      <c r="L426" s="4"/>
      <c r="M426" s="4"/>
      <c r="N426" s="4"/>
    </row>
    <row r="427" spans="1:14">
      <c r="A427" s="4">
        <f t="shared" si="28"/>
        <v>2271</v>
      </c>
      <c r="G427" s="4">
        <f>carbondioxide!L527</f>
        <v>1037.6263008534902</v>
      </c>
      <c r="H427" s="4">
        <f t="shared" si="25"/>
        <v>7.1043713729344473</v>
      </c>
      <c r="I427" s="4">
        <f t="shared" si="27"/>
        <v>7.3491977387614993</v>
      </c>
      <c r="J427" s="4">
        <f t="shared" si="26"/>
        <v>4.2392771434499315</v>
      </c>
      <c r="K427" s="4"/>
      <c r="L427" s="4"/>
      <c r="M427" s="4"/>
      <c r="N427" s="4"/>
    </row>
    <row r="428" spans="1:14">
      <c r="A428" s="4">
        <f t="shared" si="28"/>
        <v>2272</v>
      </c>
      <c r="G428" s="4">
        <f>carbondioxide!L528</f>
        <v>1038.3277246355551</v>
      </c>
      <c r="H428" s="4">
        <f t="shared" si="25"/>
        <v>7.1079866913189349</v>
      </c>
      <c r="I428" s="4">
        <f t="shared" si="27"/>
        <v>7.3589176240971463</v>
      </c>
      <c r="J428" s="4">
        <f t="shared" si="26"/>
        <v>4.2569414924313014</v>
      </c>
      <c r="K428" s="4"/>
      <c r="L428" s="4"/>
      <c r="M428" s="4"/>
      <c r="N428" s="4"/>
    </row>
    <row r="429" spans="1:14">
      <c r="A429" s="4">
        <f t="shared" si="28"/>
        <v>2273</v>
      </c>
      <c r="G429" s="4">
        <f>carbondioxide!L529</f>
        <v>1039.0204508400657</v>
      </c>
      <c r="H429" s="4">
        <f t="shared" si="25"/>
        <v>7.1115547839239754</v>
      </c>
      <c r="I429" s="4">
        <f t="shared" si="27"/>
        <v>7.3685581537860134</v>
      </c>
      <c r="J429" s="4">
        <f t="shared" si="26"/>
        <v>4.2745607168591633</v>
      </c>
      <c r="K429" s="4"/>
      <c r="L429" s="4"/>
      <c r="M429" s="4"/>
      <c r="N429" s="4"/>
    </row>
    <row r="430" spans="1:14">
      <c r="A430" s="4">
        <f t="shared" si="28"/>
        <v>2274</v>
      </c>
      <c r="G430" s="4">
        <f>carbondioxide!L530</f>
        <v>1039.704587188201</v>
      </c>
      <c r="H430" s="4">
        <f t="shared" si="25"/>
        <v>7.1150762978594075</v>
      </c>
      <c r="I430" s="4">
        <f t="shared" si="27"/>
        <v>7.3781201649854973</v>
      </c>
      <c r="J430" s="4">
        <f t="shared" si="26"/>
        <v>4.2921346223009076</v>
      </c>
      <c r="K430" s="4"/>
      <c r="L430" s="4"/>
      <c r="M430" s="4"/>
      <c r="N430" s="4"/>
    </row>
    <row r="431" spans="1:14">
      <c r="A431" s="4">
        <f t="shared" si="28"/>
        <v>2275</v>
      </c>
      <c r="G431" s="4">
        <f>carbondioxide!L531</f>
        <v>1040.3802400049869</v>
      </c>
      <c r="H431" s="4">
        <f t="shared" si="25"/>
        <v>7.1185518702492221</v>
      </c>
      <c r="I431" s="4">
        <f t="shared" si="27"/>
        <v>7.387604485600975</v>
      </c>
      <c r="J431" s="4">
        <f t="shared" si="26"/>
        <v>4.3096630201833559</v>
      </c>
      <c r="K431" s="4"/>
      <c r="L431" s="4"/>
      <c r="M431" s="4"/>
      <c r="N431" s="4"/>
    </row>
    <row r="432" spans="1:14">
      <c r="A432" s="4">
        <f t="shared" si="28"/>
        <v>2276</v>
      </c>
      <c r="G432" s="4">
        <f>carbondioxide!L532</f>
        <v>1041.047514233092</v>
      </c>
      <c r="H432" s="4">
        <f t="shared" si="25"/>
        <v>7.121982128383709</v>
      </c>
      <c r="I432" s="4">
        <f t="shared" si="27"/>
        <v>7.39701193432869</v>
      </c>
      <c r="J432" s="4">
        <f t="shared" si="26"/>
        <v>4.3271457277069283</v>
      </c>
      <c r="K432" s="4"/>
      <c r="L432" s="4"/>
      <c r="M432" s="4"/>
      <c r="N432" s="4"/>
    </row>
    <row r="433" spans="1:14">
      <c r="A433" s="4">
        <f t="shared" si="28"/>
        <v>2277</v>
      </c>
      <c r="G433" s="4">
        <f>carbondioxide!L533</f>
        <v>1041.7065134467939</v>
      </c>
      <c r="H433" s="4">
        <f t="shared" si="25"/>
        <v>7.1253676898701874</v>
      </c>
      <c r="I433" s="4">
        <f t="shared" si="27"/>
        <v>7.4063433207012777</v>
      </c>
      <c r="J433" s="4">
        <f t="shared" si="26"/>
        <v>4.3445825677605399</v>
      </c>
      <c r="K433" s="4"/>
      <c r="L433" s="4"/>
      <c r="M433" s="4"/>
      <c r="N433" s="4"/>
    </row>
    <row r="434" spans="1:14">
      <c r="A434" s="4">
        <f t="shared" si="28"/>
        <v>2278</v>
      </c>
      <c r="G434" s="4">
        <f>carbondioxide!L534</f>
        <v>1042.3573398660965</v>
      </c>
      <c r="H434" s="4">
        <f t="shared" si="25"/>
        <v>7.128709162782279</v>
      </c>
      <c r="I434" s="4">
        <f t="shared" si="27"/>
        <v>7.4155994451357943</v>
      </c>
      <c r="J434" s="4">
        <f t="shared" si="26"/>
        <v>4.3619733688372433</v>
      </c>
      <c r="K434" s="4"/>
      <c r="L434" s="4"/>
      <c r="M434" s="4"/>
      <c r="N434" s="4"/>
    </row>
    <row r="435" spans="1:14">
      <c r="A435" s="4">
        <f t="shared" si="28"/>
        <v>2279</v>
      </c>
      <c r="G435" s="4">
        <f>carbondioxide!L535</f>
        <v>1043.0000943709906</v>
      </c>
      <c r="H435" s="4">
        <f t="shared" si="25"/>
        <v>7.1320071458077514</v>
      </c>
      <c r="I435" s="4">
        <f t="shared" si="27"/>
        <v>7.4247810989841394</v>
      </c>
      <c r="J435" s="4">
        <f t="shared" si="26"/>
        <v>4.3793179649506193</v>
      </c>
      <c r="K435" s="4"/>
      <c r="L435" s="4"/>
      <c r="M435" s="4"/>
      <c r="N435" s="4"/>
    </row>
    <row r="436" spans="1:14">
      <c r="A436" s="4">
        <f t="shared" si="28"/>
        <v>2280</v>
      </c>
      <c r="G436" s="4">
        <f>carbondioxide!L536</f>
        <v>1043.6348765158275</v>
      </c>
      <c r="H436" s="4">
        <f t="shared" si="25"/>
        <v>7.1352622283948115</v>
      </c>
      <c r="I436" s="4">
        <f t="shared" si="27"/>
        <v>7.433889064585733</v>
      </c>
      <c r="J436" s="4">
        <f t="shared" si="26"/>
        <v>4.3966161955519301</v>
      </c>
      <c r="K436" s="4"/>
      <c r="L436" s="4"/>
      <c r="M436" s="4"/>
      <c r="N436" s="4"/>
    </row>
    <row r="437" spans="1:14">
      <c r="A437" s="4">
        <f t="shared" si="28"/>
        <v>2281</v>
      </c>
      <c r="G437" s="4">
        <f>carbondioxide!L537</f>
        <v>1044.2617845438053</v>
      </c>
      <c r="H437" s="4">
        <f t="shared" si="25"/>
        <v>7.1384749908969285</v>
      </c>
      <c r="I437" s="4">
        <f t="shared" si="27"/>
        <v>7.4429241153223487</v>
      </c>
      <c r="J437" s="4">
        <f t="shared" si="26"/>
        <v>4.4138679054480416</v>
      </c>
      <c r="K437" s="4"/>
      <c r="L437" s="4"/>
      <c r="M437" s="4"/>
      <c r="N437" s="4"/>
    </row>
    <row r="438" spans="1:14">
      <c r="A438" s="4">
        <f t="shared" si="28"/>
        <v>2282</v>
      </c>
      <c r="G438" s="4">
        <f>carbondioxide!L538</f>
        <v>1044.8809154015421</v>
      </c>
      <c r="H438" s="4">
        <f t="shared" si="25"/>
        <v>7.1416460047160903</v>
      </c>
      <c r="I438" s="4">
        <f t="shared" si="27"/>
        <v>7.451887015674985</v>
      </c>
      <c r="J438" s="4">
        <f t="shared" si="26"/>
        <v>4.4310729447201274</v>
      </c>
      <c r="K438" s="4"/>
      <c r="L438" s="4"/>
      <c r="M438" s="4"/>
      <c r="N438" s="4"/>
    </row>
    <row r="439" spans="1:14">
      <c r="A439" s="4">
        <f t="shared" si="28"/>
        <v>2283</v>
      </c>
      <c r="G439" s="4">
        <f>carbondioxide!L539</f>
        <v>1045.4923647537289</v>
      </c>
      <c r="H439" s="4">
        <f t="shared" si="25"/>
        <v>7.144775832444517</v>
      </c>
      <c r="I439" s="4">
        <f t="shared" si="27"/>
        <v>7.4607785212826592</v>
      </c>
      <c r="J439" s="4">
        <f t="shared" si="26"/>
        <v>4.4482311686431508</v>
      </c>
      <c r="K439" s="4"/>
      <c r="L439" s="4"/>
      <c r="M439" s="4"/>
      <c r="N439" s="4"/>
    </row>
    <row r="440" spans="1:14">
      <c r="A440" s="4">
        <f t="shared" si="28"/>
        <v>2284</v>
      </c>
      <c r="G440" s="4">
        <f>carbondioxide!L540</f>
        <v>1046.0962269978445</v>
      </c>
      <c r="H440" s="4">
        <f t="shared" si="25"/>
        <v>7.1478650280047917</v>
      </c>
      <c r="I440" s="4">
        <f t="shared" si="27"/>
        <v>7.4695993790030215</v>
      </c>
      <c r="J440" s="4">
        <f t="shared" si="26"/>
        <v>4.465342437606143</v>
      </c>
      <c r="K440" s="4"/>
      <c r="L440" s="4"/>
      <c r="M440" s="4"/>
      <c r="N440" s="4"/>
    </row>
    <row r="441" spans="1:14">
      <c r="A441" s="4">
        <f t="shared" si="28"/>
        <v>2285</v>
      </c>
      <c r="G441" s="4">
        <f>carbondioxide!L541</f>
        <v>1046.6925952789234</v>
      </c>
      <c r="H441" s="4">
        <f t="shared" si="25"/>
        <v>7.1509141367884137</v>
      </c>
      <c r="I441" s="4">
        <f t="shared" si="27"/>
        <v>7.4783503269746889</v>
      </c>
      <c r="J441" s="4">
        <f t="shared" si="26"/>
        <v>4.482406617033277</v>
      </c>
      <c r="K441" s="4"/>
      <c r="L441" s="4"/>
      <c r="M441" s="4"/>
      <c r="N441" s="4"/>
    </row>
    <row r="442" spans="1:14">
      <c r="A442" s="4">
        <f t="shared" si="28"/>
        <v>2286</v>
      </c>
      <c r="G442" s="4">
        <f>carbondioxide!L542</f>
        <v>1047.2815615043571</v>
      </c>
      <c r="H442" s="4">
        <f t="shared" si="25"/>
        <v>7.1539236957927166</v>
      </c>
      <c r="I442" s="4">
        <f t="shared" si="27"/>
        <v>7.487032094681191</v>
      </c>
      <c r="J442" s="4">
        <f t="shared" si="26"/>
        <v>4.4994235773057438</v>
      </c>
      <c r="K442" s="4"/>
      <c r="L442" s="4"/>
      <c r="M442" s="4"/>
      <c r="N442" s="4"/>
    </row>
    <row r="443" spans="1:14">
      <c r="A443" s="4">
        <f t="shared" si="28"/>
        <v>2287</v>
      </c>
      <c r="G443" s="4">
        <f>carbondioxide!L543</f>
        <v>1047.8632163587304</v>
      </c>
      <c r="H443" s="4">
        <f t="shared" si="25"/>
        <v>7.1568942337562245</v>
      </c>
      <c r="I443" s="4">
        <f t="shared" si="27"/>
        <v>7.4956454030164368</v>
      </c>
      <c r="J443" s="4">
        <f t="shared" si="26"/>
        <v>4.5163931936844364</v>
      </c>
      <c r="K443" s="4"/>
      <c r="L443" s="4"/>
      <c r="M443" s="4"/>
      <c r="N443" s="4"/>
    </row>
    <row r="444" spans="1:14">
      <c r="A444" s="4">
        <f t="shared" si="28"/>
        <v>2288</v>
      </c>
      <c r="G444" s="4">
        <f>carbondioxide!L544</f>
        <v>1048.4376493186653</v>
      </c>
      <c r="H444" s="4">
        <f t="shared" si="25"/>
        <v>7.1598262712923342</v>
      </c>
      <c r="I444" s="4">
        <f t="shared" si="27"/>
        <v>7.504190964351606</v>
      </c>
      <c r="J444" s="4">
        <f t="shared" si="26"/>
        <v>4.5333153462334419</v>
      </c>
      <c r="K444" s="4"/>
      <c r="L444" s="4"/>
      <c r="M444" s="4"/>
      <c r="N444" s="4"/>
    </row>
    <row r="445" spans="1:14">
      <c r="A445" s="4">
        <f t="shared" si="28"/>
        <v>2289</v>
      </c>
      <c r="G445" s="4">
        <f>carbondioxide!L545</f>
        <v>1049.0049486676744</v>
      </c>
      <c r="H445" s="4">
        <f t="shared" si="25"/>
        <v>7.1627203210213919</v>
      </c>
      <c r="I445" s="4">
        <f t="shared" si="27"/>
        <v>7.5126694826033686</v>
      </c>
      <c r="J445" s="4">
        <f t="shared" si="26"/>
        <v>4.5501899197443532</v>
      </c>
      <c r="K445" s="4"/>
      <c r="L445" s="4"/>
      <c r="M445" s="4"/>
      <c r="N445" s="4"/>
    </row>
    <row r="446" spans="1:14">
      <c r="A446" s="4">
        <f t="shared" si="28"/>
        <v>2290</v>
      </c>
      <c r="G446" s="4">
        <f>carbondioxide!L546</f>
        <v>1049.5652015110081</v>
      </c>
      <c r="H446" s="4">
        <f t="shared" si="25"/>
        <v>7.1655768877011283</v>
      </c>
      <c r="I446" s="4">
        <f t="shared" si="27"/>
        <v>7.5210816533033498</v>
      </c>
      <c r="J446" s="4">
        <f t="shared" si="26"/>
        <v>4.5670168036613923</v>
      </c>
      <c r="K446" s="4"/>
      <c r="L446" s="4"/>
      <c r="M446" s="4"/>
      <c r="N446" s="4"/>
    </row>
    <row r="447" spans="1:14">
      <c r="A447" s="4">
        <f t="shared" si="28"/>
        <v>2291</v>
      </c>
      <c r="G447" s="4">
        <f>carbondioxide!L547</f>
        <v>1050.1184937904852</v>
      </c>
      <c r="H447" s="4">
        <f t="shared" si="25"/>
        <v>7.1683964683554349</v>
      </c>
      <c r="I447" s="4">
        <f t="shared" si="27"/>
        <v>7.5294281636687579</v>
      </c>
      <c r="J447" s="4">
        <f t="shared" si="26"/>
        <v>4.5837958920073589</v>
      </c>
      <c r="K447" s="4"/>
      <c r="L447" s="4"/>
      <c r="M447" s="4"/>
      <c r="N447" s="4"/>
    </row>
    <row r="448" spans="1:14">
      <c r="A448" s="4">
        <f t="shared" si="28"/>
        <v>2292</v>
      </c>
      <c r="G448" s="4">
        <f>carbondioxide!L548</f>
        <v>1050.6649102993019</v>
      </c>
      <c r="H448" s="4">
        <f t="shared" si="25"/>
        <v>7.1711795524015116</v>
      </c>
      <c r="I448" s="4">
        <f t="shared" si="27"/>
        <v>7.5377096926740741</v>
      </c>
      <c r="J448" s="4">
        <f t="shared" si="26"/>
        <v>4.6005270833103955</v>
      </c>
      <c r="K448" s="4"/>
      <c r="L448" s="4"/>
      <c r="M448" s="4"/>
      <c r="N448" s="4"/>
    </row>
    <row r="449" spans="1:14">
      <c r="A449" s="4">
        <f t="shared" si="28"/>
        <v>2293</v>
      </c>
      <c r="G449" s="4">
        <f>carbondioxide!L549</f>
        <v>1051.2045346968055</v>
      </c>
      <c r="H449" s="4">
        <f t="shared" si="25"/>
        <v>7.1739266217753475</v>
      </c>
      <c r="I449" s="4">
        <f t="shared" si="27"/>
        <v>7.5459269111237468</v>
      </c>
      <c r="J449" s="4">
        <f t="shared" si="26"/>
        <v>4.6172102805315811</v>
      </c>
      <c r="K449" s="4"/>
      <c r="L449" s="4"/>
      <c r="M449" s="4"/>
      <c r="N449" s="4"/>
    </row>
    <row r="450" spans="1:14">
      <c r="A450" s="4">
        <f t="shared" si="28"/>
        <v>2294</v>
      </c>
      <c r="G450" s="4">
        <f>carbondioxide!L550</f>
        <v>1051.7374495232286</v>
      </c>
      <c r="H450" s="4">
        <f t="shared" si="25"/>
        <v>7.1766381510555544</v>
      </c>
      <c r="I450" s="4">
        <f t="shared" si="27"/>
        <v>7.5540804817257943</v>
      </c>
      <c r="J450" s="4">
        <f t="shared" si="26"/>
        <v>4.6338453909933444</v>
      </c>
      <c r="K450" s="4"/>
      <c r="L450" s="4"/>
      <c r="M450" s="4"/>
      <c r="N450" s="4"/>
    </row>
    <row r="451" spans="1:14">
      <c r="A451" s="4">
        <f t="shared" si="28"/>
        <v>2295</v>
      </c>
      <c r="G451" s="4">
        <f>carbondioxide!L551</f>
        <v>1052.2637362143732</v>
      </c>
      <c r="H451" s="4">
        <f t="shared" si="25"/>
        <v>7.1793146075855541</v>
      </c>
      <c r="I451" s="4">
        <f t="shared" si="27"/>
        <v>7.562171059166249</v>
      </c>
      <c r="J451" s="4">
        <f t="shared" si="26"/>
        <v>4.6504323263087048</v>
      </c>
      <c r="K451" s="4"/>
      <c r="L451" s="4"/>
      <c r="M451" s="4"/>
      <c r="N451" s="4"/>
    </row>
    <row r="452" spans="1:14">
      <c r="A452" s="4">
        <f t="shared" si="28"/>
        <v>2296</v>
      </c>
      <c r="G452" s="4">
        <f>carbondioxide!L552</f>
        <v>1052.7834751162382</v>
      </c>
      <c r="H452" s="4">
        <f t="shared" si="25"/>
        <v>7.1819564515940986</v>
      </c>
      <c r="I452" s="4">
        <f t="shared" si="27"/>
        <v>7.5701992901843713</v>
      </c>
      <c r="J452" s="4">
        <f t="shared" si="26"/>
        <v>4.6669710023113353</v>
      </c>
      <c r="K452" s="4"/>
      <c r="L452" s="4"/>
      <c r="M452" s="4"/>
      <c r="N452" s="4"/>
    </row>
    <row r="453" spans="1:14">
      <c r="A453" s="4">
        <f t="shared" si="28"/>
        <v>2297</v>
      </c>
      <c r="G453" s="4">
        <f>carbondioxide!L553</f>
        <v>1053.2967454995842</v>
      </c>
      <c r="H453" s="4">
        <f t="shared" si="25"/>
        <v>7.1845641363141644</v>
      </c>
      <c r="I453" s="4">
        <f t="shared" si="27"/>
        <v>7.5781658136485568</v>
      </c>
      <c r="J453" s="4">
        <f t="shared" si="26"/>
        <v>4.6834613389864543</v>
      </c>
      <c r="K453" s="4"/>
      <c r="L453" s="4"/>
      <c r="M453" s="4"/>
      <c r="N453" s="4"/>
    </row>
    <row r="454" spans="1:14">
      <c r="A454" s="4">
        <f t="shared" si="28"/>
        <v>2298</v>
      </c>
      <c r="G454" s="4">
        <f>carbondioxide!L554</f>
        <v>1053.8036255744273</v>
      </c>
      <c r="H454" s="4">
        <f t="shared" si="25"/>
        <v>7.1871381081001777</v>
      </c>
      <c r="I454" s="4">
        <f t="shared" si="27"/>
        <v>7.5860712606328713</v>
      </c>
      <c r="J454" s="4">
        <f t="shared" si="26"/>
        <v>4.699903260402535</v>
      </c>
      <c r="K454" s="4"/>
      <c r="L454" s="4"/>
      <c r="M454" s="4"/>
      <c r="N454" s="4"/>
    </row>
    <row r="455" spans="1:14">
      <c r="A455" s="4">
        <f t="shared" si="28"/>
        <v>2299</v>
      </c>
      <c r="G455" s="4">
        <f>carbondioxide!L555</f>
        <v>1054.3041925044563</v>
      </c>
      <c r="H455" s="4">
        <f t="shared" ref="H455:H456" si="29">H$3*LN(G455/G$3)</f>
        <v>7.1896788065436059</v>
      </c>
      <c r="I455" s="4">
        <f t="shared" si="27"/>
        <v>7.5939162544941521</v>
      </c>
      <c r="J455" s="4">
        <f t="shared" ref="J455:J456" si="30">J454+J$3*(I454-J454)</f>
        <v>4.7162966946438436</v>
      </c>
      <c r="K455" s="4"/>
      <c r="L455" s="4"/>
      <c r="M455" s="4"/>
      <c r="N455" s="4"/>
    </row>
    <row r="456" spans="1:14">
      <c r="A456" s="4">
        <f t="shared" si="28"/>
        <v>2300</v>
      </c>
      <c r="G456" s="4">
        <f>carbondioxide!L556</f>
        <v>1054.798522421368</v>
      </c>
      <c r="H456" s="4">
        <f t="shared" si="29"/>
        <v>7.1921866645869228</v>
      </c>
      <c r="I456" s="4">
        <f t="shared" ref="I456" si="31">I455+I$3*(I$4*H456-I455)+I$5*(J455-I455)</f>
        <v>7.6017014109496062</v>
      </c>
      <c r="J456" s="4">
        <f t="shared" si="30"/>
        <v>4.732641573743793</v>
      </c>
      <c r="K456" s="4"/>
      <c r="L456" s="4"/>
      <c r="M456" s="4"/>
      <c r="N456" s="4"/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X364"/>
  <sheetViews>
    <sheetView tabSelected="1" workbookViewId="0">
      <pane xSplit="1" ySplit="5" topLeftCell="CF6" activePane="bottomRight" state="frozen"/>
      <selection pane="topRight" activeCell="B1" sqref="B1"/>
      <selection pane="bottomLeft" activeCell="A6" sqref="A6"/>
      <selection pane="bottomRight" activeCell="CM23" sqref="CM23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0" max="56" width="9.140625" style="2"/>
    <col min="58" max="59" width="9.28515625" bestFit="1" customWidth="1"/>
    <col min="60" max="60" width="12.7109375" style="2" bestFit="1" customWidth="1"/>
    <col min="70" max="70" width="15.28515625" bestFit="1" customWidth="1"/>
    <col min="71" max="72" width="15.28515625" style="2" customWidth="1"/>
    <col min="76" max="78" width="9.140625" style="2"/>
    <col min="82" max="84" width="9.28515625" bestFit="1" customWidth="1"/>
    <col min="85" max="85" width="9.28515625" style="2" customWidth="1"/>
    <col min="86" max="86" width="10.5703125" bestFit="1" customWidth="1"/>
    <col min="91" max="91" width="9" customWidth="1"/>
    <col min="97" max="99" width="9.140625" style="2"/>
  </cols>
  <sheetData>
    <row r="1" spans="1:102" s="2" customFormat="1">
      <c r="B1" s="2" t="s">
        <v>43</v>
      </c>
      <c r="AI1" s="2" t="s">
        <v>11</v>
      </c>
      <c r="AR1" s="1"/>
      <c r="AS1" s="1"/>
      <c r="AT1" s="1"/>
      <c r="BD1" s="2">
        <f>temperature!I256</f>
        <v>3.6976500847517078</v>
      </c>
      <c r="BF1" s="2">
        <v>0.29715325800737069</v>
      </c>
      <c r="BG1" s="2">
        <v>0.15510651205280329</v>
      </c>
      <c r="BH1" s="2">
        <v>-1.3205293671963234E-7</v>
      </c>
      <c r="BU1" s="2" t="s">
        <v>69</v>
      </c>
      <c r="BV1"/>
      <c r="BX1" s="2" t="s">
        <v>70</v>
      </c>
      <c r="CA1" s="2" t="s">
        <v>64</v>
      </c>
      <c r="CD1" s="2" t="s">
        <v>68</v>
      </c>
      <c r="CG1" s="2" t="s">
        <v>65</v>
      </c>
      <c r="CJ1" s="2" t="s">
        <v>66</v>
      </c>
      <c r="CM1" s="2" t="s">
        <v>67</v>
      </c>
      <c r="CS1" s="2" t="s">
        <v>71</v>
      </c>
      <c r="CV1" s="12"/>
      <c r="CW1" s="12"/>
      <c r="CX1" s="12"/>
    </row>
    <row r="2" spans="1:102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61</v>
      </c>
      <c r="BA2" s="2" t="s">
        <v>62</v>
      </c>
      <c r="BD2" s="2" t="s">
        <v>63</v>
      </c>
      <c r="BE2" s="2" t="s">
        <v>49</v>
      </c>
      <c r="BF2" s="2">
        <v>0.42640676327742005</v>
      </c>
      <c r="BG2" s="2">
        <v>0.3180625638800178</v>
      </c>
      <c r="BH2" s="2">
        <v>-5.0634047993166097E-7</v>
      </c>
      <c r="BI2" s="2" t="s">
        <v>50</v>
      </c>
      <c r="BL2" s="2" t="s">
        <v>51</v>
      </c>
      <c r="BO2" s="2" t="s">
        <v>52</v>
      </c>
      <c r="BR2" s="2" t="s">
        <v>58</v>
      </c>
      <c r="BS2" s="2" t="s">
        <v>59</v>
      </c>
      <c r="BT2" s="2" t="s">
        <v>60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25</v>
      </c>
      <c r="CB2" s="2" t="s">
        <v>26</v>
      </c>
      <c r="CC2" s="2" t="s">
        <v>27</v>
      </c>
      <c r="CD2" s="2" t="s">
        <v>25</v>
      </c>
      <c r="CE2" s="2" t="s">
        <v>26</v>
      </c>
      <c r="CF2" s="2" t="s">
        <v>27</v>
      </c>
      <c r="CG2" s="2" t="s">
        <v>25</v>
      </c>
      <c r="CH2" s="2" t="s">
        <v>26</v>
      </c>
      <c r="CI2" s="2" t="s">
        <v>27</v>
      </c>
      <c r="CJ2" s="2" t="s">
        <v>25</v>
      </c>
      <c r="CK2" s="2" t="s">
        <v>26</v>
      </c>
      <c r="CL2" s="2" t="s">
        <v>27</v>
      </c>
      <c r="CM2" s="2" t="s">
        <v>25</v>
      </c>
      <c r="CN2" s="2" t="s">
        <v>26</v>
      </c>
      <c r="CO2" s="2" t="s">
        <v>27</v>
      </c>
      <c r="CQ2" s="2"/>
      <c r="CR2" s="2"/>
      <c r="CS2" s="2" t="s">
        <v>25</v>
      </c>
      <c r="CT2" s="2" t="s">
        <v>26</v>
      </c>
      <c r="CU2" s="2" t="s">
        <v>27</v>
      </c>
      <c r="CV2" s="12"/>
      <c r="CW2" s="12"/>
      <c r="CX2" s="12"/>
    </row>
    <row r="3" spans="1:102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>
        <f>SUM(BD6:BD346)</f>
        <v>2310786.4727174444</v>
      </c>
      <c r="BE3" s="2" t="s">
        <v>54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v>0</v>
      </c>
      <c r="BY3" s="12">
        <v>0</v>
      </c>
      <c r="BZ3" s="12">
        <v>0</v>
      </c>
      <c r="CA3" s="12">
        <v>-5.4631573157706024</v>
      </c>
      <c r="CB3" s="12">
        <v>-5.0493703856229946</v>
      </c>
      <c r="CC3" s="12">
        <v>-4.4329123940407529</v>
      </c>
      <c r="CG3" s="2">
        <f>-CA4/2/0.25</f>
        <v>83.058581351066096</v>
      </c>
      <c r="CH3" s="2">
        <f>-CB4/2/0.99</f>
        <v>19.385760598382564</v>
      </c>
      <c r="CI3" s="2">
        <f>-CC4/2/0.99</f>
        <v>17.019028485048278</v>
      </c>
      <c r="CJ3" s="2">
        <f>AVERAGE(CG3:CG4)</f>
        <v>74.155605681581449</v>
      </c>
      <c r="CK3" s="2">
        <f>AVERAGE(CH3:CH4)</f>
        <v>39.848034042976586</v>
      </c>
      <c r="CL3" s="2">
        <f>AVERAGE(CI3:CI4)</f>
        <v>34.983142549855643</v>
      </c>
      <c r="CS3" s="12">
        <f>CA3</f>
        <v>-5.4631573157706024</v>
      </c>
      <c r="CT3" s="12">
        <v>-5.0493806420737348</v>
      </c>
      <c r="CU3" s="12">
        <v>-4.4329176292422252</v>
      </c>
    </row>
    <row r="4" spans="1:102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>BU3/5+BU4</f>
        <v>-1.1317029874010225</v>
      </c>
      <c r="BY4" s="12">
        <f>BV3/5+BV4</f>
        <v>-0.98953387637018209</v>
      </c>
      <c r="BZ4" s="12">
        <f>BW3/5+BW4</f>
        <v>-0.86872553712181499</v>
      </c>
      <c r="CA4" s="12">
        <f>MIN(CA6:CA346)</f>
        <v>-41.529290675533048</v>
      </c>
      <c r="CB4" s="12">
        <f>MIN(CB6:CB346)</f>
        <v>-38.383805984797476</v>
      </c>
      <c r="CC4" s="12">
        <f>MIN(CC6:CC346)</f>
        <v>-33.697676400395586</v>
      </c>
      <c r="CD4" s="2"/>
      <c r="CG4" s="2">
        <f>-CA5/2/0.01</f>
        <v>65.252630012096816</v>
      </c>
      <c r="CH4" s="2">
        <f>-CB5/2/0.01</f>
        <v>60.310307487570611</v>
      </c>
      <c r="CI4" s="2">
        <f>-CC5/2/0.01</f>
        <v>52.947256614663004</v>
      </c>
      <c r="CJ4" s="2"/>
      <c r="CK4" s="2"/>
      <c r="CL4" s="2"/>
      <c r="CP4" s="2">
        <f t="shared" ref="CP4:CR4" si="0">SUM(CP6:CP346)</f>
        <v>65511.261319864701</v>
      </c>
      <c r="CQ4" s="2">
        <f t="shared" si="0"/>
        <v>58666.150365683177</v>
      </c>
      <c r="CR4" s="2">
        <f t="shared" si="0"/>
        <v>45215.926870464144</v>
      </c>
      <c r="CS4" s="12">
        <f>CS3^2/CJ3/4</f>
        <v>0.10061979665102694</v>
      </c>
      <c r="CT4" s="12">
        <f>CT3^2/CK3/4</f>
        <v>0.15995923940093854</v>
      </c>
      <c r="CU4" s="12">
        <f>CU3^2/CL3/4</f>
        <v>0.14043019919981145</v>
      </c>
      <c r="CV4" s="2"/>
      <c r="CW4" s="2"/>
      <c r="CX4" s="2"/>
    </row>
    <row r="5" spans="1:102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X5" s="2">
        <v>0</v>
      </c>
      <c r="BY5" s="2">
        <v>0</v>
      </c>
      <c r="BZ5" s="2">
        <v>0</v>
      </c>
      <c r="CA5" s="12">
        <f>MAX(CA6:CA346)</f>
        <v>-1.3050526002419365</v>
      </c>
      <c r="CB5" s="12">
        <f>MAX(CB6:CB346)</f>
        <v>-1.2062061497514123</v>
      </c>
      <c r="CC5" s="12">
        <f>MAX(CC6:CC346)</f>
        <v>-1.0589451322932601</v>
      </c>
      <c r="CH5" s="3"/>
      <c r="CI5" s="3"/>
      <c r="CS5" s="12"/>
    </row>
    <row r="6" spans="1:10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>SUM(BA6:BC6)*BT6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BU$3*temperature!$I116+BU$4*temperature!$I116^2</f>
        <v>1.272450876214051</v>
      </c>
      <c r="BV6" s="12">
        <f>BV$3*temperature!$I116+BV$4*temperature!$I116^2</f>
        <v>0.75662419435050077</v>
      </c>
      <c r="BW6" s="12">
        <f>BW$3*temperature!$I116+BW$4*temperature!$I116^2</f>
        <v>0.3966570932755123</v>
      </c>
      <c r="BX6" s="12">
        <f>BX$4*temperature!$I116^2</f>
        <v>-6.4580452224925991E-2</v>
      </c>
      <c r="BY6" s="12">
        <f>BY$4*temperature!$I116^2</f>
        <v>-5.6467594359389625E-2</v>
      </c>
      <c r="BZ6" s="12">
        <f>BZ$4*temperature!$I116^2</f>
        <v>-4.9573685561712127E-2</v>
      </c>
      <c r="CA6" s="12">
        <f>CA$3*temperature!$I116</f>
        <v>-1.3050526002419365</v>
      </c>
      <c r="CB6" s="12">
        <f>CB$3*temperature!$I116</f>
        <v>-1.2062061497514123</v>
      </c>
      <c r="CC6" s="12">
        <f>CC$3*temperature!$I116</f>
        <v>-1.0589451322932601</v>
      </c>
      <c r="CD6" s="12">
        <f>CA6*(1-CG6)</f>
        <v>-1.2935688946357045</v>
      </c>
      <c r="CE6" s="12">
        <f t="shared" ref="CE6:CE69" si="13">CB6*(1-CH6)</f>
        <v>-1.1879501264538894</v>
      </c>
      <c r="CF6" s="12">
        <f t="shared" ref="CF6:CF69" si="14">CC6*(1-CI6)</f>
        <v>-1.0429179158759601</v>
      </c>
      <c r="CG6" s="19">
        <f>-CA6/CJ$3/2</f>
        <v>8.7994197353449821E-3</v>
      </c>
      <c r="CH6" s="19">
        <f t="shared" ref="CH6:CH69" si="15">-CB6/CK$3/2</f>
        <v>1.5135077284496701E-2</v>
      </c>
      <c r="CI6" s="19">
        <f t="shared" ref="CI6:CI69" si="16">-CC6/CL$3/2</f>
        <v>1.5135077284496699E-2</v>
      </c>
      <c r="CJ6" s="12">
        <f>CJ$3*CG6^2</f>
        <v>5.7418528031160905E-3</v>
      </c>
      <c r="CK6" s="12">
        <f t="shared" ref="CK6:CK69" si="17">CK$3*CH6^2</f>
        <v>9.1280116487614128E-3</v>
      </c>
      <c r="CL6" s="12">
        <f t="shared" ref="CL6:CL69" si="18">CL$3*CI6^2</f>
        <v>8.0136082086500367E-3</v>
      </c>
      <c r="CM6" s="17">
        <f>CD6-CJ6</f>
        <v>-1.2993107474388206</v>
      </c>
      <c r="CN6" s="17">
        <f t="shared" ref="CN6:CN69" si="19">CE6-CK6</f>
        <v>-1.1970781381026507</v>
      </c>
      <c r="CO6" s="17">
        <f t="shared" ref="CO6:CO69" si="20">CF6-CL6</f>
        <v>-1.05093152408461</v>
      </c>
      <c r="CP6" s="12">
        <f t="shared" ref="CP6:CP69" si="21">(CM6-BX6)^2</f>
        <v>1.5245589019189911</v>
      </c>
      <c r="CQ6" s="12">
        <f t="shared" ref="CQ6:CQ69" si="22">(CN6-BY6)^2</f>
        <v>1.3009924124982979</v>
      </c>
      <c r="CR6" s="12">
        <f t="shared" ref="CR6:CR69" si="23">(CO6-BZ6)^2</f>
        <v>1.00271752077125</v>
      </c>
      <c r="CS6" s="17">
        <f>CS$3*temperature!$I116+CS$4*temperature!$I116^2</f>
        <v>-1.2993107474388204</v>
      </c>
      <c r="CT6" s="17">
        <f>CT$3*temperature!$I116+CT$4*temperature!$I116^2</f>
        <v>-1.1970805511068143</v>
      </c>
      <c r="CU6" s="17">
        <f>CU$3*temperature!$I116+CU$4*temperature!$I116^2</f>
        <v>-1.0509327557546442</v>
      </c>
      <c r="CV6" s="17"/>
      <c r="CW6" s="17"/>
      <c r="CX6" s="17"/>
    </row>
    <row r="7" spans="1:102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24">C7/C6-1</f>
        <v>4.4742751822579585E-3</v>
      </c>
      <c r="G7" s="11">
        <f t="shared" ref="G7:G56" si="2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6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7">L7/L6-1</f>
        <v>2.7065536731051054E-2</v>
      </c>
      <c r="P7" s="11">
        <f t="shared" ref="P7:P56" si="28">M7/M6-1</f>
        <v>1.5383374150363061E-2</v>
      </c>
      <c r="Q7" s="1">
        <v>1869.6711979999998</v>
      </c>
      <c r="R7" s="1"/>
      <c r="S7" s="1"/>
      <c r="T7" s="1">
        <f t="shared" ref="T7:T56" si="29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30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31">(1+AL$5)*AL6</f>
        <v>5.6121102369488263</v>
      </c>
      <c r="AM7" s="14">
        <f t="shared" ref="AM7:AM38" si="32">(1+AM$5)*AM6</f>
        <v>0.66934006151772185</v>
      </c>
      <c r="AN7" s="14">
        <f t="shared" ref="AN7:AN38" si="33">(1+AN$5)*AN6</f>
        <v>0.28975039091570642</v>
      </c>
      <c r="AO7" s="11">
        <f>AL7/AL6-1</f>
        <v>2.0621120954280148E-2</v>
      </c>
      <c r="AP7" s="11">
        <f t="shared" ref="AP7:AP56" si="34">AM7/AM6-1</f>
        <v>2.5977173653231045E-2</v>
      </c>
      <c r="AQ7" s="11">
        <f t="shared" ref="AQ7:AQ56" si="35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6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7">LN(AX7)*B7</f>
        <v>6891.5772663348662</v>
      </c>
      <c r="BB7" s="1">
        <f t="shared" ref="BB7:BB70" si="38">LN(AY7)*C7</f>
        <v>7616.6390780397314</v>
      </c>
      <c r="BC7" s="1">
        <f t="shared" ref="BC7:BC70" si="39">LN(AZ7)*D7</f>
        <v>5787.5726573781021</v>
      </c>
      <c r="BD7" s="1">
        <f t="shared" ref="BD7:BD70" si="40">SUM(BA7:BC7)*BT7</f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41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42">2*BI$5*BE7*AR7/Z7*1000</f>
        <v>0</v>
      </c>
      <c r="BP7" s="2">
        <f t="shared" ref="BP7:BP70" si="43">2*BJ$5*BF7*AS7/AA7*1000</f>
        <v>0</v>
      </c>
      <c r="BQ7" s="2">
        <f t="shared" ref="BQ7:BQ70" si="44">2*BK$5*BG7*AT7/AB7*1000</f>
        <v>0</v>
      </c>
      <c r="BR7" s="11">
        <f t="shared" ref="BR7:BR70" si="45">SUM(H7:J7)*SUM(B6:D6)/SUM(H6:J6)/SUM(B7:D7)-1+BR$5</f>
        <v>6.4255530852422166E-2</v>
      </c>
      <c r="BS7" s="17">
        <v>0</v>
      </c>
      <c r="BT7" s="17">
        <v>0</v>
      </c>
      <c r="BU7" s="12">
        <f>BU$3*temperature!$I117+BU$4*temperature!$I117^2</f>
        <v>1.3037242873303609</v>
      </c>
      <c r="BV7" s="12">
        <f>BV$3*temperature!$I117+BV$4*temperature!$I117^2</f>
        <v>0.77468383941027619</v>
      </c>
      <c r="BW7" s="12">
        <f>BW$3*temperature!$I117+BW$4*temperature!$I117^2</f>
        <v>0.40553214854100339</v>
      </c>
      <c r="BX7" s="12">
        <f>BX$4*temperature!$I117^2</f>
        <v>-6.8181373785944216E-2</v>
      </c>
      <c r="BY7" s="12">
        <f>BY$4*temperature!$I117^2</f>
        <v>-5.9616153575410051E-2</v>
      </c>
      <c r="BZ7" s="12">
        <f>BZ$4*temperature!$I117^2</f>
        <v>-5.2337849438678717E-2</v>
      </c>
      <c r="CA7" s="12">
        <f>CA$3*temperature!$I117</f>
        <v>-1.3409430977285086</v>
      </c>
      <c r="CB7" s="12">
        <f>CB$3*temperature!$I117</f>
        <v>-1.2393782523761765</v>
      </c>
      <c r="CC7" s="12">
        <f>CC$3*temperature!$I117</f>
        <v>-1.0880673819266797</v>
      </c>
      <c r="CD7" s="12">
        <f t="shared" ref="CD7:CD70" si="46">CA7*(1-CG7)</f>
        <v>-1.3288190757154814</v>
      </c>
      <c r="CE7" s="12">
        <f t="shared" si="13"/>
        <v>-1.2201042970938862</v>
      </c>
      <c r="CF7" s="12">
        <f t="shared" si="14"/>
        <v>-1.0711465088815326</v>
      </c>
      <c r="CG7" s="19">
        <f t="shared" ref="CG7:CG70" si="47">-CA7/CJ$3/2</f>
        <v>9.0414142356709803E-3</v>
      </c>
      <c r="CH7" s="19">
        <f t="shared" si="15"/>
        <v>1.5551309896988797E-2</v>
      </c>
      <c r="CI7" s="19">
        <f t="shared" si="16"/>
        <v>1.5551309896988795E-2</v>
      </c>
      <c r="CJ7" s="12">
        <f t="shared" ref="CJ7:CJ70" si="48">CJ$3*CG7^2</f>
        <v>6.0620110065136403E-3</v>
      </c>
      <c r="CK7" s="12">
        <f t="shared" si="17"/>
        <v>9.6369776411451575E-3</v>
      </c>
      <c r="CL7" s="12">
        <f t="shared" si="18"/>
        <v>8.4604365225735313E-3</v>
      </c>
      <c r="CM7" s="17">
        <f t="shared" ref="CM7:CM70" si="49">CD7-CJ7</f>
        <v>-1.3348810867219951</v>
      </c>
      <c r="CN7" s="17">
        <f t="shared" si="19"/>
        <v>-1.2297412747350314</v>
      </c>
      <c r="CO7" s="17">
        <f t="shared" si="20"/>
        <v>-1.0796069454041062</v>
      </c>
      <c r="CP7" s="12">
        <f t="shared" si="21"/>
        <v>1.6045281627522736</v>
      </c>
      <c r="CQ7" s="12">
        <f t="shared" si="22"/>
        <v>1.3691927991688184</v>
      </c>
      <c r="CR7" s="12">
        <f t="shared" si="23"/>
        <v>1.0552817955256264</v>
      </c>
      <c r="CS7" s="17">
        <f>CS$3*temperature!$I117+CS$4*temperature!$I117^2</f>
        <v>-1.3348810867219949</v>
      </c>
      <c r="CT7" s="17">
        <f>CT$3*temperature!$I117+CT$4*temperature!$I117^2</f>
        <v>-1.2297437530518243</v>
      </c>
      <c r="CU7" s="17">
        <f>CU$3*temperature!$I117+CU$4*temperature!$I117^2</f>
        <v>-1.0796082104116747</v>
      </c>
      <c r="CV7" s="17"/>
      <c r="CW7" s="17"/>
      <c r="CX7" s="17"/>
    </row>
    <row r="8" spans="1:102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50">B8/B7-1</f>
        <v>1.2011608277962216E-2</v>
      </c>
      <c r="F8" s="11">
        <f t="shared" si="24"/>
        <v>1.4934227690272417E-2</v>
      </c>
      <c r="G8" s="11">
        <f t="shared" si="2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6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51">K8/K7-1</f>
        <v>4.6140630528093363E-2</v>
      </c>
      <c r="O8" s="11">
        <f t="shared" si="27"/>
        <v>1.9331405760087295E-2</v>
      </c>
      <c r="P8" s="11">
        <f t="shared" si="28"/>
        <v>1.3612154993765335E-2</v>
      </c>
      <c r="Q8" s="1">
        <v>1971.492958</v>
      </c>
      <c r="R8" s="1"/>
      <c r="S8" s="1"/>
      <c r="T8" s="1">
        <f t="shared" si="29"/>
        <v>234.56978602809116</v>
      </c>
      <c r="U8" s="1"/>
      <c r="V8" s="1"/>
      <c r="W8" s="11">
        <f t="shared" ref="W8:W56" si="52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30"/>
        <v>2.8012025142140393</v>
      </c>
      <c r="AD8" s="12"/>
      <c r="AE8" s="12"/>
      <c r="AF8" s="11">
        <f t="shared" ref="AF8:AF54" si="53">AC8/AC7-1</f>
        <v>-8.1868518598653406E-3</v>
      </c>
      <c r="AG8" s="11"/>
      <c r="AH8" s="11"/>
      <c r="AI8" s="1">
        <f t="shared" ref="AI8:AI56" si="54">(1-$AI$5)*AI7+AU7</f>
        <v>15161.168894687262</v>
      </c>
      <c r="AJ8" s="1">
        <f t="shared" ref="AJ8:AJ56" si="55">(1-$AI$5)*AJ7+AV7</f>
        <v>1670.4937536078194</v>
      </c>
      <c r="AK8" s="1">
        <f t="shared" ref="AK8:AK56" si="56">(1-$AI$5)*AK7+AW7</f>
        <v>526.15827388927767</v>
      </c>
      <c r="AL8" s="14">
        <f t="shared" si="31"/>
        <v>5.7278382409537016</v>
      </c>
      <c r="AM8" s="14">
        <f t="shared" si="32"/>
        <v>0.68672762452883207</v>
      </c>
      <c r="AN8" s="14">
        <f t="shared" si="33"/>
        <v>0.296578235488827</v>
      </c>
      <c r="AO8" s="11">
        <f t="shared" ref="AO8:AO56" si="57">AL8/AL7-1</f>
        <v>2.0621120954280148E-2</v>
      </c>
      <c r="AP8" s="11">
        <f t="shared" si="34"/>
        <v>2.5977173653231045E-2</v>
      </c>
      <c r="AQ8" s="11">
        <f t="shared" si="35"/>
        <v>2.3564574154817608E-2</v>
      </c>
      <c r="AR8" s="1">
        <f t="shared" ref="AR8:AR56" si="58">AL8*AI8^$AR$5*B8^(1-$AR$5)</f>
        <v>8040.9720755346516</v>
      </c>
      <c r="AS8" s="1">
        <f t="shared" ref="AS8:AS56" si="59">AM8*AJ8^$AR$5*C8^(1-$AR$5)</f>
        <v>890.76486958931548</v>
      </c>
      <c r="AT8" s="1">
        <f t="shared" ref="AT8:AT56" si="60">AN8*AK8^$AR$5*D8^(1-$AR$5)</f>
        <v>285.29465243098974</v>
      </c>
      <c r="AU8" s="1">
        <f t="shared" ref="AU8:AU56" si="61">$AU$5*AR8</f>
        <v>1608.1944151069304</v>
      </c>
      <c r="AV8" s="1">
        <f t="shared" ref="AV8:AV56" si="62">$AU$5*AS8</f>
        <v>178.15297391786311</v>
      </c>
      <c r="AW8" s="1">
        <f t="shared" ref="AW8:AW56" si="63">$AU$5*AT8</f>
        <v>57.058930486197951</v>
      </c>
      <c r="AX8" s="1">
        <f t="shared" si="36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7"/>
        <v>6988.8092070671009</v>
      </c>
      <c r="BB8" s="1">
        <f t="shared" si="38"/>
        <v>7758.7251631226291</v>
      </c>
      <c r="BC8" s="1">
        <f t="shared" si="39"/>
        <v>5948.9295176931428</v>
      </c>
      <c r="BD8" s="1">
        <f t="shared" si="40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41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42"/>
        <v>0</v>
      </c>
      <c r="BP8" s="2">
        <f t="shared" si="43"/>
        <v>0</v>
      </c>
      <c r="BQ8" s="2">
        <f t="shared" si="44"/>
        <v>0</v>
      </c>
      <c r="BR8" s="11">
        <f t="shared" si="45"/>
        <v>6.7651233799188554E-2</v>
      </c>
      <c r="BS8" s="17">
        <v>0</v>
      </c>
      <c r="BT8" s="17">
        <v>0</v>
      </c>
      <c r="BU8" s="12">
        <f>BU$3*temperature!$I118+BU$4*temperature!$I118^2</f>
        <v>1.3358440730802346</v>
      </c>
      <c r="BV8" s="12">
        <f>BV$3*temperature!$I118+BV$4*temperature!$I118^2</f>
        <v>0.79319848722530539</v>
      </c>
      <c r="BW8" s="12">
        <f>BW$3*temperature!$I118+BW$4*temperature!$I118^2</f>
        <v>0.41459238214903082</v>
      </c>
      <c r="BX8" s="12">
        <f>BX$4*temperature!$I118^2</f>
        <v>-7.2006544369615261E-2</v>
      </c>
      <c r="BY8" s="12">
        <f>BY$4*temperature!$I118^2</f>
        <v>-6.2960790743974773E-2</v>
      </c>
      <c r="BZ8" s="12">
        <f>BZ$4*temperature!$I118^2</f>
        <v>-5.5274152874188395E-2</v>
      </c>
      <c r="CA8" s="12">
        <f>CA$3*temperature!$I118</f>
        <v>-1.3780451916914387</v>
      </c>
      <c r="CB8" s="12">
        <f>CB$3*temperature!$I118</f>
        <v>-1.2736701835201354</v>
      </c>
      <c r="CC8" s="12">
        <f>CC$3*temperature!$I118</f>
        <v>-1.1181727445707972</v>
      </c>
      <c r="CD8" s="12">
        <f t="shared" si="46"/>
        <v>-1.3652409772771024</v>
      </c>
      <c r="CE8" s="12">
        <f t="shared" si="13"/>
        <v>-1.2533149040772573</v>
      </c>
      <c r="CF8" s="12">
        <f t="shared" si="14"/>
        <v>-1.1003025620261739</v>
      </c>
      <c r="CG8" s="19">
        <f t="shared" si="47"/>
        <v>9.2915780204713069E-3</v>
      </c>
      <c r="CH8" s="19">
        <f t="shared" si="15"/>
        <v>1.5981593748721289E-2</v>
      </c>
      <c r="CI8" s="19">
        <f t="shared" si="16"/>
        <v>1.5981593748721285E-2</v>
      </c>
      <c r="CJ8" s="12">
        <f t="shared" si="48"/>
        <v>6.4021072071681704E-3</v>
      </c>
      <c r="CK8" s="12">
        <f t="shared" si="17"/>
        <v>1.0177639721439046E-2</v>
      </c>
      <c r="CL8" s="12">
        <f t="shared" si="18"/>
        <v>8.9350912723115874E-3</v>
      </c>
      <c r="CM8" s="17">
        <f t="shared" si="49"/>
        <v>-1.3716430844842706</v>
      </c>
      <c r="CN8" s="17">
        <f t="shared" si="19"/>
        <v>-1.2634925437986964</v>
      </c>
      <c r="CO8" s="17">
        <f t="shared" si="20"/>
        <v>-1.1092376532984856</v>
      </c>
      <c r="CP8" s="12">
        <f t="shared" si="21"/>
        <v>1.6890551364011925</v>
      </c>
      <c r="CQ8" s="12">
        <f t="shared" si="22"/>
        <v>1.4412764900926427</v>
      </c>
      <c r="CR8" s="12">
        <f t="shared" si="23"/>
        <v>1.1108390602266374</v>
      </c>
      <c r="CS8" s="17">
        <f>CS$3*temperature!$I118+CS$4*temperature!$I118^2</f>
        <v>-1.3716430844842704</v>
      </c>
      <c r="CT8" s="17">
        <f>CT$3*temperature!$I118+CT$4*temperature!$I118^2</f>
        <v>-1.2634950895739874</v>
      </c>
      <c r="CU8" s="17">
        <f>CU$3*temperature!$I118+CU$4*temperature!$I118^2</f>
        <v>-1.1092389527389044</v>
      </c>
      <c r="CV8" s="17"/>
      <c r="CW8" s="17"/>
      <c r="CX8" s="17"/>
    </row>
    <row r="9" spans="1:102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50"/>
        <v>1.1472857576961815E-2</v>
      </c>
      <c r="F9" s="11">
        <f t="shared" si="24"/>
        <v>2.4002005327018905E-2</v>
      </c>
      <c r="G9" s="11">
        <f t="shared" si="2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6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51"/>
        <v>3.9754761794000393E-2</v>
      </c>
      <c r="O9" s="11">
        <f t="shared" si="27"/>
        <v>-4.9414636340145979E-3</v>
      </c>
      <c r="P9" s="11">
        <f t="shared" si="28"/>
        <v>4.0228159465534929E-2</v>
      </c>
      <c r="Q9" s="1">
        <v>2097.4392969999994</v>
      </c>
      <c r="R9" s="1"/>
      <c r="S9" s="1"/>
      <c r="T9" s="1">
        <f t="shared" si="29"/>
        <v>237.29090404547492</v>
      </c>
      <c r="U9" s="1"/>
      <c r="V9" s="1"/>
      <c r="W9" s="11">
        <f t="shared" si="52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30"/>
        <v>2.7826587622513963</v>
      </c>
      <c r="AD9" s="12"/>
      <c r="AE9" s="12"/>
      <c r="AF9" s="11">
        <f t="shared" si="53"/>
        <v>-6.6199255029035786E-3</v>
      </c>
      <c r="AG9" s="11"/>
      <c r="AH9" s="11"/>
      <c r="AI9" s="1">
        <f t="shared" si="54"/>
        <v>15253.246420325468</v>
      </c>
      <c r="AJ9" s="1">
        <f t="shared" si="55"/>
        <v>1681.5973521649007</v>
      </c>
      <c r="AK9" s="1">
        <f t="shared" si="56"/>
        <v>530.60137698654785</v>
      </c>
      <c r="AL9" s="14">
        <f t="shared" si="31"/>
        <v>5.8459526861269593</v>
      </c>
      <c r="AM9" s="14">
        <f t="shared" si="32"/>
        <v>0.70456686728368834</v>
      </c>
      <c r="AN9" s="14">
        <f t="shared" si="33"/>
        <v>0.3035669753117084</v>
      </c>
      <c r="AO9" s="11">
        <f t="shared" si="57"/>
        <v>2.0621120954280148E-2</v>
      </c>
      <c r="AP9" s="11">
        <f t="shared" si="34"/>
        <v>2.5977173653231045E-2</v>
      </c>
      <c r="AQ9" s="11">
        <f t="shared" si="35"/>
        <v>2.3564574154817608E-2</v>
      </c>
      <c r="AR9" s="1">
        <f t="shared" si="58"/>
        <v>8292.059544327125</v>
      </c>
      <c r="AS9" s="1">
        <f t="shared" si="59"/>
        <v>932.64605335154022</v>
      </c>
      <c r="AT9" s="1">
        <f t="shared" si="60"/>
        <v>298.20656550399173</v>
      </c>
      <c r="AU9" s="1">
        <f t="shared" si="61"/>
        <v>1658.4119088654252</v>
      </c>
      <c r="AV9" s="1">
        <f t="shared" si="62"/>
        <v>186.52921067030806</v>
      </c>
      <c r="AW9" s="1">
        <f t="shared" si="63"/>
        <v>59.641313100798349</v>
      </c>
      <c r="AX9" s="1">
        <f t="shared" si="36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7"/>
        <v>7084.1401665527183</v>
      </c>
      <c r="BB9" s="1">
        <f t="shared" si="38"/>
        <v>7972.6634990587372</v>
      </c>
      <c r="BC9" s="1">
        <f t="shared" si="39"/>
        <v>6117.212933657921</v>
      </c>
      <c r="BD9" s="1">
        <f t="shared" si="40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41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42"/>
        <v>0</v>
      </c>
      <c r="BP9" s="2">
        <f t="shared" si="43"/>
        <v>0</v>
      </c>
      <c r="BQ9" s="2">
        <f t="shared" si="44"/>
        <v>0</v>
      </c>
      <c r="BR9" s="11">
        <f t="shared" si="45"/>
        <v>5.7450470942512738E-2</v>
      </c>
      <c r="BS9" s="17">
        <v>0</v>
      </c>
      <c r="BT9" s="17">
        <v>0</v>
      </c>
      <c r="BU9" s="12">
        <f>BU$3*temperature!$I119+BU$4*temperature!$I119^2</f>
        <v>1.3688430752257277</v>
      </c>
      <c r="BV9" s="12">
        <f>BV$3*temperature!$I119+BV$4*temperature!$I119^2</f>
        <v>0.81218359513460869</v>
      </c>
      <c r="BW9" s="12">
        <f>BW$3*temperature!$I119+BW$4*temperature!$I119^2</f>
        <v>0.4238413975012667</v>
      </c>
      <c r="BX9" s="12">
        <f>BX$4*temperature!$I119^2</f>
        <v>-7.6072921344609315E-2</v>
      </c>
      <c r="BY9" s="12">
        <f>BY$4*temperature!$I119^2</f>
        <v>-6.6516332980448942E-2</v>
      </c>
      <c r="BZ9" s="12">
        <f>BZ$4*temperature!$I119^2</f>
        <v>-5.8395612798805278E-2</v>
      </c>
      <c r="CA9" s="12">
        <f>CA$3*temperature!$I119</f>
        <v>-1.4164215397812501</v>
      </c>
      <c r="CB9" s="12">
        <f>CB$3*temperature!$I119</f>
        <v>-1.3091398550585469</v>
      </c>
      <c r="CC9" s="12">
        <f>CC$3*temperature!$I119</f>
        <v>-1.1493120618652599</v>
      </c>
      <c r="CD9" s="12">
        <f t="shared" si="46"/>
        <v>-1.4028942416092751</v>
      </c>
      <c r="CE9" s="12">
        <f t="shared" si="13"/>
        <v>-1.2876350656597235</v>
      </c>
      <c r="CF9" s="12">
        <f t="shared" si="14"/>
        <v>-1.1304327085643595</v>
      </c>
      <c r="CG9" s="19">
        <f t="shared" si="47"/>
        <v>9.5503335638795588E-3</v>
      </c>
      <c r="CH9" s="19">
        <f t="shared" si="15"/>
        <v>1.6426655498821142E-2</v>
      </c>
      <c r="CI9" s="19">
        <f t="shared" si="16"/>
        <v>1.6426655498821139E-2</v>
      </c>
      <c r="CJ9" s="12">
        <f t="shared" si="48"/>
        <v>6.7636490859874186E-3</v>
      </c>
      <c r="CK9" s="12">
        <f t="shared" si="17"/>
        <v>1.0752394699411695E-2</v>
      </c>
      <c r="CL9" s="12">
        <f t="shared" si="18"/>
        <v>9.4396766504502173E-3</v>
      </c>
      <c r="CM9" s="17">
        <f t="shared" si="49"/>
        <v>-1.4096578906952626</v>
      </c>
      <c r="CN9" s="17">
        <f t="shared" si="19"/>
        <v>-1.2983874603591352</v>
      </c>
      <c r="CO9" s="17">
        <f t="shared" si="20"/>
        <v>-1.1398723852148098</v>
      </c>
      <c r="CP9" s="12">
        <f t="shared" si="21"/>
        <v>1.7784488704779826</v>
      </c>
      <c r="CQ9" s="12">
        <f t="shared" si="22"/>
        <v>1.5175064744692353</v>
      </c>
      <c r="CR9" s="12">
        <f t="shared" si="23"/>
        <v>1.1695920092753387</v>
      </c>
      <c r="CS9" s="17">
        <f>CS$3*temperature!$I119+CS$4*temperature!$I119^2</f>
        <v>-1.4096578906952626</v>
      </c>
      <c r="CT9" s="17">
        <f>CT$3*temperature!$I119+CT$4*temperature!$I119^2</f>
        <v>-1.2983900758466889</v>
      </c>
      <c r="CU9" s="17">
        <f>CU$3*temperature!$I119+CU$4*temperature!$I119^2</f>
        <v>-1.1398737202384681</v>
      </c>
      <c r="CV9" s="17"/>
      <c r="CW9" s="17"/>
      <c r="CX9" s="17"/>
    </row>
    <row r="10" spans="1:10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50"/>
        <v>1.1221189204017934E-2</v>
      </c>
      <c r="F10" s="11">
        <f t="shared" si="24"/>
        <v>2.3075207768730399E-2</v>
      </c>
      <c r="G10" s="11">
        <f t="shared" si="2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6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51"/>
        <v>5.1935523359457392E-2</v>
      </c>
      <c r="O10" s="11">
        <f t="shared" si="27"/>
        <v>7.2869919706941344E-2</v>
      </c>
      <c r="P10" s="11">
        <f t="shared" si="28"/>
        <v>3.5313486037005015E-2</v>
      </c>
      <c r="Q10" s="1">
        <v>2194.1947959999998</v>
      </c>
      <c r="R10" s="1"/>
      <c r="S10" s="1"/>
      <c r="T10" s="1">
        <f t="shared" si="29"/>
        <v>233.36277932201324</v>
      </c>
      <c r="U10" s="1"/>
      <c r="V10" s="1"/>
      <c r="W10" s="11">
        <f t="shared" si="52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30"/>
        <v>2.7947889818749663</v>
      </c>
      <c r="AD10" s="12"/>
      <c r="AE10" s="12"/>
      <c r="AF10" s="11">
        <f t="shared" si="53"/>
        <v>4.359219243165624E-3</v>
      </c>
      <c r="AG10" s="11"/>
      <c r="AH10" s="11"/>
      <c r="AI10" s="1">
        <f t="shared" si="54"/>
        <v>15386.333687158345</v>
      </c>
      <c r="AJ10" s="1">
        <f t="shared" si="55"/>
        <v>1699.9668276187188</v>
      </c>
      <c r="AK10" s="1">
        <f t="shared" si="56"/>
        <v>537.18255238869142</v>
      </c>
      <c r="AL10" s="14">
        <f t="shared" si="31"/>
        <v>5.9665027835605819</v>
      </c>
      <c r="AM10" s="14">
        <f t="shared" si="32"/>
        <v>0.72286952314542974</v>
      </c>
      <c r="AN10" s="14">
        <f t="shared" si="33"/>
        <v>0.31072040181239485</v>
      </c>
      <c r="AO10" s="11">
        <f t="shared" si="57"/>
        <v>2.0621120954280148E-2</v>
      </c>
      <c r="AP10" s="11">
        <f t="shared" si="34"/>
        <v>2.5977173653231045E-2</v>
      </c>
      <c r="AQ10" s="11">
        <f t="shared" si="35"/>
        <v>2.3564574154817608E-2</v>
      </c>
      <c r="AR10" s="1">
        <f t="shared" si="58"/>
        <v>8553.7876507887431</v>
      </c>
      <c r="AS10" s="1">
        <f t="shared" si="59"/>
        <v>976.61702321789789</v>
      </c>
      <c r="AT10" s="1">
        <f t="shared" si="60"/>
        <v>312.01186130975947</v>
      </c>
      <c r="AU10" s="1">
        <f t="shared" si="61"/>
        <v>1710.7575301577488</v>
      </c>
      <c r="AV10" s="1">
        <f t="shared" si="62"/>
        <v>195.32340464357958</v>
      </c>
      <c r="AW10" s="1">
        <f t="shared" si="63"/>
        <v>62.402372261951896</v>
      </c>
      <c r="AX10" s="1">
        <f t="shared" si="36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7"/>
        <v>7179.4084230486624</v>
      </c>
      <c r="BB10" s="1">
        <f t="shared" si="38"/>
        <v>8186.2998848025645</v>
      </c>
      <c r="BC10" s="1">
        <f t="shared" si="39"/>
        <v>6292.6563697956881</v>
      </c>
      <c r="BD10" s="1">
        <f t="shared" si="40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41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42"/>
        <v>0</v>
      </c>
      <c r="BP10" s="2">
        <f t="shared" si="43"/>
        <v>0</v>
      </c>
      <c r="BQ10" s="2">
        <f t="shared" si="44"/>
        <v>0</v>
      </c>
      <c r="BR10" s="11">
        <f t="shared" si="45"/>
        <v>7.5046453543986508E-2</v>
      </c>
      <c r="BS10" s="17">
        <v>0</v>
      </c>
      <c r="BT10" s="17">
        <v>0</v>
      </c>
      <c r="BU10" s="12">
        <f>BU$3*temperature!$I120+BU$4*temperature!$I120^2</f>
        <v>1.402795660030226</v>
      </c>
      <c r="BV10" s="12">
        <f>BV$3*temperature!$I120+BV$4*temperature!$I120^2</f>
        <v>0.83167807184986697</v>
      </c>
      <c r="BW10" s="12">
        <f>BW$3*temperature!$I120+BW$4*temperature!$I120^2</f>
        <v>0.43329372170644342</v>
      </c>
      <c r="BX10" s="12">
        <f>BX$4*temperature!$I120^2</f>
        <v>-8.0404226607038637E-2</v>
      </c>
      <c r="BY10" s="12">
        <f>BY$4*temperature!$I120^2</f>
        <v>-7.0303522140315947E-2</v>
      </c>
      <c r="BZ10" s="12">
        <f>BZ$4*temperature!$I120^2</f>
        <v>-6.1720438775613562E-2</v>
      </c>
      <c r="CA10" s="12">
        <f>CA$3*temperature!$I120</f>
        <v>-1.4561862127989191</v>
      </c>
      <c r="CB10" s="12">
        <f>CB$3*temperature!$I120</f>
        <v>-1.3458926979155126</v>
      </c>
      <c r="CC10" s="12">
        <f>CC$3*temperature!$I120</f>
        <v>-1.181577893082705</v>
      </c>
      <c r="CD10" s="12">
        <f t="shared" si="46"/>
        <v>-1.4418887212818865</v>
      </c>
      <c r="CE10" s="12">
        <f t="shared" si="13"/>
        <v>-1.3231635069051273</v>
      </c>
      <c r="CF10" s="12">
        <f t="shared" si="14"/>
        <v>-1.1616236206008645</v>
      </c>
      <c r="CG10" s="19">
        <f t="shared" si="47"/>
        <v>9.8184499972373794E-3</v>
      </c>
      <c r="CH10" s="19">
        <f t="shared" si="15"/>
        <v>1.6887818059781207E-2</v>
      </c>
      <c r="CI10" s="19">
        <f t="shared" si="16"/>
        <v>1.6887818059781207E-2</v>
      </c>
      <c r="CJ10" s="12">
        <f t="shared" si="48"/>
        <v>7.1487457585163294E-3</v>
      </c>
      <c r="CK10" s="12">
        <f t="shared" si="17"/>
        <v>1.1364595505192624E-2</v>
      </c>
      <c r="CL10" s="12">
        <f t="shared" si="18"/>
        <v>9.9771362409201668E-3</v>
      </c>
      <c r="CM10" s="17">
        <f t="shared" si="49"/>
        <v>-1.4490374670404029</v>
      </c>
      <c r="CN10" s="17">
        <f t="shared" si="19"/>
        <v>-1.3345281024103199</v>
      </c>
      <c r="CO10" s="17">
        <f t="shared" si="20"/>
        <v>-1.1716007568417848</v>
      </c>
      <c r="CP10" s="12">
        <f t="shared" si="21"/>
        <v>1.8731569468191311</v>
      </c>
      <c r="CQ10" s="12">
        <f t="shared" si="22"/>
        <v>1.598263789358868</v>
      </c>
      <c r="CR10" s="12">
        <f t="shared" si="23"/>
        <v>1.2318343204306652</v>
      </c>
      <c r="CS10" s="17">
        <f>CS$3*temperature!$I120+CS$4*temperature!$I120^2</f>
        <v>-1.4490374670404027</v>
      </c>
      <c r="CT10" s="17">
        <f>CT$3*temperature!$I120+CT$4*temperature!$I120^2</f>
        <v>-1.3345307900644348</v>
      </c>
      <c r="CU10" s="17">
        <f>CU$3*temperature!$I120+CU$4*temperature!$I120^2</f>
        <v>-1.1716021287014307</v>
      </c>
      <c r="CV10" s="17"/>
      <c r="CW10" s="17"/>
      <c r="CX10" s="17"/>
    </row>
    <row r="11" spans="1:102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50"/>
        <v>1.0843849345893997E-2</v>
      </c>
      <c r="F11" s="11">
        <f t="shared" si="24"/>
        <v>2.3218792043280922E-2</v>
      </c>
      <c r="G11" s="11">
        <f t="shared" si="2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6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51"/>
        <v>4.4553182315254292E-2</v>
      </c>
      <c r="O11" s="11">
        <f t="shared" si="27"/>
        <v>6.5363156890022589E-2</v>
      </c>
      <c r="P11" s="11">
        <f t="shared" si="28"/>
        <v>7.1084306753329551E-2</v>
      </c>
      <c r="Q11" s="1">
        <v>2371.6535028912936</v>
      </c>
      <c r="R11" s="1"/>
      <c r="S11" s="1"/>
      <c r="T11" s="1">
        <f t="shared" si="29"/>
        <v>238.88727562627687</v>
      </c>
      <c r="U11" s="1"/>
      <c r="V11" s="1"/>
      <c r="W11" s="11">
        <f t="shared" si="52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30"/>
        <v>2.697524745164531</v>
      </c>
      <c r="AD11" s="12"/>
      <c r="AE11" s="12"/>
      <c r="AF11" s="11">
        <f t="shared" si="53"/>
        <v>-3.4801996623438303E-2</v>
      </c>
      <c r="AG11" s="11"/>
      <c r="AH11" s="11"/>
      <c r="AI11" s="1">
        <f t="shared" si="54"/>
        <v>15558.457848600259</v>
      </c>
      <c r="AJ11" s="1">
        <f t="shared" si="55"/>
        <v>1725.2935495004265</v>
      </c>
      <c r="AK11" s="1">
        <f t="shared" si="56"/>
        <v>545.86666941177418</v>
      </c>
      <c r="AL11" s="14">
        <f t="shared" si="31"/>
        <v>6.0895387591344337</v>
      </c>
      <c r="AM11" s="14">
        <f t="shared" si="32"/>
        <v>0.74164763027680691</v>
      </c>
      <c r="AN11" s="14">
        <f t="shared" si="33"/>
        <v>0.31804239576231774</v>
      </c>
      <c r="AO11" s="11">
        <f t="shared" si="57"/>
        <v>2.0621120954280148E-2</v>
      </c>
      <c r="AP11" s="11">
        <f t="shared" si="34"/>
        <v>2.5977173653231045E-2</v>
      </c>
      <c r="AQ11" s="11">
        <f t="shared" si="35"/>
        <v>2.3564574154817608E-2</v>
      </c>
      <c r="AR11" s="1">
        <f t="shared" si="58"/>
        <v>8825.4438169729783</v>
      </c>
      <c r="AS11" s="1">
        <f t="shared" si="59"/>
        <v>1023.5788535981193</v>
      </c>
      <c r="AT11" s="1">
        <f t="shared" si="60"/>
        <v>326.75739099029039</v>
      </c>
      <c r="AU11" s="1">
        <f t="shared" si="61"/>
        <v>1765.0887633945958</v>
      </c>
      <c r="AV11" s="1">
        <f t="shared" si="62"/>
        <v>204.71577071962386</v>
      </c>
      <c r="AW11" s="1">
        <f t="shared" si="63"/>
        <v>65.351478198058075</v>
      </c>
      <c r="AX11" s="1">
        <f t="shared" si="36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7"/>
        <v>7273.6577635780595</v>
      </c>
      <c r="BB11" s="1">
        <f t="shared" si="38"/>
        <v>8407.7178793630119</v>
      </c>
      <c r="BC11" s="1">
        <f t="shared" si="39"/>
        <v>6475.328763842509</v>
      </c>
      <c r="BD11" s="1">
        <f t="shared" si="40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41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42"/>
        <v>0</v>
      </c>
      <c r="BP11" s="2">
        <f t="shared" si="43"/>
        <v>0</v>
      </c>
      <c r="BQ11" s="2">
        <f t="shared" si="44"/>
        <v>0</v>
      </c>
      <c r="BR11" s="11">
        <f t="shared" si="45"/>
        <v>6.8693189053533804E-2</v>
      </c>
      <c r="BS11" s="17">
        <v>0</v>
      </c>
      <c r="BT11" s="17">
        <v>0</v>
      </c>
      <c r="BU11" s="12">
        <f>BU$3*temperature!$I121+BU$4*temperature!$I121^2</f>
        <v>1.4377809320397601</v>
      </c>
      <c r="BV11" s="12">
        <f>BV$3*temperature!$I121+BV$4*temperature!$I121^2</f>
        <v>0.85172293018177336</v>
      </c>
      <c r="BW11" s="12">
        <f>BW$3*temperature!$I121+BW$4*temperature!$I121^2</f>
        <v>0.44296419638186502</v>
      </c>
      <c r="BX11" s="12">
        <f>BX$4*temperature!$I121^2</f>
        <v>-8.5027101945589684E-2</v>
      </c>
      <c r="BY11" s="12">
        <f>BY$4*temperature!$I121^2</f>
        <v>-7.4345653162906894E-2</v>
      </c>
      <c r="BZ11" s="12">
        <f>BZ$4*temperature!$I121^2</f>
        <v>-6.5269081755475952E-2</v>
      </c>
      <c r="CA11" s="12">
        <f>CA$3*temperature!$I121</f>
        <v>-1.4974632185094956</v>
      </c>
      <c r="CB11" s="12">
        <f>CB$3*temperature!$I121</f>
        <v>-1.3840433273400978</v>
      </c>
      <c r="CC11" s="12">
        <f>CC$3*temperature!$I121</f>
        <v>-1.2150708605422178</v>
      </c>
      <c r="CD11" s="12">
        <f t="shared" si="46"/>
        <v>-1.4823436866131647</v>
      </c>
      <c r="CE11" s="12">
        <f t="shared" si="13"/>
        <v>-1.3600073117880047</v>
      </c>
      <c r="CF11" s="12">
        <f t="shared" si="14"/>
        <v>-1.1939693086442609</v>
      </c>
      <c r="CG11" s="19">
        <f t="shared" si="47"/>
        <v>1.0096763452647728E-2</v>
      </c>
      <c r="CH11" s="19">
        <f t="shared" si="15"/>
        <v>1.7366519585977448E-2</v>
      </c>
      <c r="CI11" s="19">
        <f t="shared" si="16"/>
        <v>1.7366519585977444E-2</v>
      </c>
      <c r="CJ11" s="12">
        <f t="shared" si="48"/>
        <v>7.5597659481654571E-3</v>
      </c>
      <c r="CK11" s="12">
        <f t="shared" si="17"/>
        <v>1.2018007776046604E-2</v>
      </c>
      <c r="CL11" s="12">
        <f t="shared" si="18"/>
        <v>1.0550775948978446E-2</v>
      </c>
      <c r="CM11" s="17">
        <f t="shared" si="49"/>
        <v>-1.4899034525613302</v>
      </c>
      <c r="CN11" s="17">
        <f t="shared" si="19"/>
        <v>-1.3720253195640513</v>
      </c>
      <c r="CO11" s="17">
        <f t="shared" si="20"/>
        <v>-1.2045200845932393</v>
      </c>
      <c r="CP11" s="12">
        <f t="shared" si="21"/>
        <v>1.9736775605194008</v>
      </c>
      <c r="CQ11" s="12">
        <f t="shared" si="22"/>
        <v>1.6839725165909851</v>
      </c>
      <c r="CR11" s="12">
        <f t="shared" si="23"/>
        <v>1.2978928474668496</v>
      </c>
      <c r="CS11" s="17">
        <f>CS$3*temperature!$I121+CS$4*temperature!$I121^2</f>
        <v>-1.4899034525613302</v>
      </c>
      <c r="CT11" s="17">
        <f>CT$3*temperature!$I121+CT$4*temperature!$I121^2</f>
        <v>-1.3720280820565374</v>
      </c>
      <c r="CU11" s="17">
        <f>CU$3*temperature!$I121+CU$4*temperature!$I121^2</f>
        <v>-1.2045214946526455</v>
      </c>
      <c r="CV11" s="17"/>
      <c r="CW11" s="17"/>
      <c r="CX11" s="17"/>
    </row>
    <row r="12" spans="1:102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50"/>
        <v>9.8726777694839729E-3</v>
      </c>
      <c r="F12" s="11">
        <f t="shared" si="24"/>
        <v>2.472733384280823E-2</v>
      </c>
      <c r="G12" s="11">
        <f t="shared" si="2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6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51"/>
        <v>4.8099640910558072E-2</v>
      </c>
      <c r="O12" s="11">
        <f t="shared" si="27"/>
        <v>2.9656771195239795E-2</v>
      </c>
      <c r="P12" s="11">
        <f t="shared" si="28"/>
        <v>-1.3606427947260302E-3</v>
      </c>
      <c r="Q12" s="1">
        <v>2485.4318011903943</v>
      </c>
      <c r="R12" s="1"/>
      <c r="S12" s="1"/>
      <c r="T12" s="1">
        <f t="shared" si="29"/>
        <v>236.5235749850483</v>
      </c>
      <c r="U12" s="1"/>
      <c r="V12" s="1"/>
      <c r="W12" s="11">
        <f t="shared" si="52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30"/>
        <v>2.6878367624889457</v>
      </c>
      <c r="AD12" s="12"/>
      <c r="AE12" s="12"/>
      <c r="AF12" s="11">
        <f t="shared" si="53"/>
        <v>-3.5914342187042259E-3</v>
      </c>
      <c r="AG12" s="11"/>
      <c r="AH12" s="11"/>
      <c r="AI12" s="1">
        <f t="shared" si="54"/>
        <v>15767.700827134828</v>
      </c>
      <c r="AJ12" s="1">
        <f t="shared" si="55"/>
        <v>1757.4799652700076</v>
      </c>
      <c r="AK12" s="1">
        <f t="shared" si="56"/>
        <v>556.63148066865483</v>
      </c>
      <c r="AL12" s="14">
        <f t="shared" si="31"/>
        <v>6.2151118744423215</v>
      </c>
      <c r="AM12" s="14">
        <f t="shared" si="32"/>
        <v>0.76091353955801477</v>
      </c>
      <c r="AN12" s="14">
        <f t="shared" si="33"/>
        <v>0.32553692938163475</v>
      </c>
      <c r="AO12" s="11">
        <f t="shared" si="57"/>
        <v>2.0621120954280148E-2</v>
      </c>
      <c r="AP12" s="11">
        <f t="shared" si="34"/>
        <v>2.5977173653231045E-2</v>
      </c>
      <c r="AQ12" s="11">
        <f t="shared" si="35"/>
        <v>2.3564574154817608E-2</v>
      </c>
      <c r="AR12" s="1">
        <f t="shared" si="58"/>
        <v>9102.7951347293456</v>
      </c>
      <c r="AS12" s="1">
        <f t="shared" si="59"/>
        <v>1074.8581088250889</v>
      </c>
      <c r="AT12" s="1">
        <f t="shared" si="60"/>
        <v>342.49754863160757</v>
      </c>
      <c r="AU12" s="1">
        <f t="shared" si="61"/>
        <v>1820.5590269458692</v>
      </c>
      <c r="AV12" s="1">
        <f t="shared" si="62"/>
        <v>214.9716217650178</v>
      </c>
      <c r="AW12" s="1">
        <f t="shared" si="63"/>
        <v>68.49950972632152</v>
      </c>
      <c r="AX12" s="1">
        <f t="shared" si="36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7"/>
        <v>7362.5438274669214</v>
      </c>
      <c r="BB12" s="1">
        <f t="shared" si="38"/>
        <v>8648.3297303691324</v>
      </c>
      <c r="BC12" s="1">
        <f t="shared" si="39"/>
        <v>6665.4331489365359</v>
      </c>
      <c r="BD12" s="1">
        <f t="shared" si="40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41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42"/>
        <v>0</v>
      </c>
      <c r="BP12" s="2">
        <f t="shared" si="43"/>
        <v>0</v>
      </c>
      <c r="BQ12" s="2">
        <f t="shared" si="44"/>
        <v>0</v>
      </c>
      <c r="BR12" s="11">
        <f t="shared" si="45"/>
        <v>6.5035237962948605E-2</v>
      </c>
      <c r="BS12" s="17">
        <v>0</v>
      </c>
      <c r="BT12" s="17">
        <v>0</v>
      </c>
      <c r="BU12" s="12">
        <f>BU$3*temperature!$I122+BU$4*temperature!$I122^2</f>
        <v>1.4738325096897944</v>
      </c>
      <c r="BV12" s="12">
        <f>BV$3*temperature!$I122+BV$4*temperature!$I122^2</f>
        <v>0.87233251050039695</v>
      </c>
      <c r="BW12" s="12">
        <f>BW$3*temperature!$I122+BW$4*temperature!$I122^2</f>
        <v>0.45285409418564637</v>
      </c>
      <c r="BX12" s="12">
        <f>BX$4*temperature!$I122^2</f>
        <v>-8.9964474029541719E-2</v>
      </c>
      <c r="BY12" s="12">
        <f>BY$4*temperature!$I122^2</f>
        <v>-7.8662772576486489E-2</v>
      </c>
      <c r="BZ12" s="12">
        <f>BZ$4*temperature!$I122^2</f>
        <v>-6.9059140864051585E-2</v>
      </c>
      <c r="CA12" s="12">
        <f>CA$3*temperature!$I122</f>
        <v>-1.5403272478121699</v>
      </c>
      <c r="CB12" s="12">
        <f>CB$3*temperature!$I122</f>
        <v>-1.4236607770416849</v>
      </c>
      <c r="CC12" s="12">
        <f>CC$3*temperature!$I122</f>
        <v>-1.2498515698960997</v>
      </c>
      <c r="CD12" s="12">
        <f t="shared" si="46"/>
        <v>-1.5243297516785639</v>
      </c>
      <c r="CE12" s="12">
        <f t="shared" si="13"/>
        <v>-1.3982290329573845</v>
      </c>
      <c r="CF12" s="12">
        <f t="shared" si="14"/>
        <v>-1.2275246885339479</v>
      </c>
      <c r="CG12" s="19">
        <f t="shared" si="47"/>
        <v>1.0385777539369164E-2</v>
      </c>
      <c r="CH12" s="19">
        <f t="shared" si="15"/>
        <v>1.7863626289646429E-2</v>
      </c>
      <c r="CI12" s="19">
        <f t="shared" si="16"/>
        <v>1.7863626289646429E-2</v>
      </c>
      <c r="CJ12" s="12">
        <f t="shared" si="48"/>
        <v>7.998748066802978E-3</v>
      </c>
      <c r="CK12" s="12">
        <f t="shared" si="17"/>
        <v>1.2715872042150153E-2</v>
      </c>
      <c r="CL12" s="12">
        <f t="shared" si="18"/>
        <v>1.1163440681075915E-2</v>
      </c>
      <c r="CM12" s="17">
        <f t="shared" si="49"/>
        <v>-1.5323284997453668</v>
      </c>
      <c r="CN12" s="17">
        <f t="shared" si="19"/>
        <v>-1.4109449049995346</v>
      </c>
      <c r="CO12" s="17">
        <f t="shared" si="20"/>
        <v>-1.2386881292150238</v>
      </c>
      <c r="CP12" s="12">
        <f t="shared" si="21"/>
        <v>2.0804139826791612</v>
      </c>
      <c r="CQ12" s="12">
        <f t="shared" si="22"/>
        <v>1.7749756803737042</v>
      </c>
      <c r="CR12" s="12">
        <f t="shared" si="23"/>
        <v>1.3680319703909189</v>
      </c>
      <c r="CS12" s="17">
        <f>CS$3*temperature!$I122+CS$4*temperature!$I122^2</f>
        <v>-1.532328499745367</v>
      </c>
      <c r="CT12" s="17">
        <f>CT$3*temperature!$I122+CT$4*temperature!$I122^2</f>
        <v>-1.410947745129262</v>
      </c>
      <c r="CU12" s="17">
        <f>CU$3*temperature!$I122+CU$4*temperature!$I122^2</f>
        <v>-1.2386895789028176</v>
      </c>
      <c r="CV12" s="17"/>
      <c r="CW12" s="17"/>
      <c r="CX12" s="17"/>
    </row>
    <row r="13" spans="1:10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50"/>
        <v>9.0378292223478596E-3</v>
      </c>
      <c r="F13" s="11">
        <f t="shared" si="24"/>
        <v>2.3427753268803642E-2</v>
      </c>
      <c r="G13" s="11">
        <f t="shared" si="2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6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51"/>
        <v>3.4943385013603168E-2</v>
      </c>
      <c r="O13" s="11">
        <f t="shared" si="27"/>
        <v>1.4970543202716957E-2</v>
      </c>
      <c r="P13" s="11">
        <f t="shared" si="28"/>
        <v>2.2701301248050587E-2</v>
      </c>
      <c r="Q13" s="1">
        <v>2609.7598050683955</v>
      </c>
      <c r="R13" s="1"/>
      <c r="S13" s="1"/>
      <c r="T13" s="1">
        <f t="shared" si="29"/>
        <v>237.82038632290613</v>
      </c>
      <c r="U13" s="1"/>
      <c r="V13" s="1"/>
      <c r="W13" s="11">
        <f t="shared" si="52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30"/>
        <v>2.6711978739811997</v>
      </c>
      <c r="AD13" s="12"/>
      <c r="AE13" s="12"/>
      <c r="AF13" s="11">
        <f t="shared" si="53"/>
        <v>-6.1904386233404551E-3</v>
      </c>
      <c r="AG13" s="11"/>
      <c r="AH13" s="11"/>
      <c r="AI13" s="1">
        <f t="shared" si="54"/>
        <v>16011.489771367214</v>
      </c>
      <c r="AJ13" s="1">
        <f t="shared" si="55"/>
        <v>1796.7035905080247</v>
      </c>
      <c r="AK13" s="1">
        <f t="shared" si="56"/>
        <v>569.46784232811092</v>
      </c>
      <c r="AL13" s="14">
        <f t="shared" si="31"/>
        <v>6.3432744481495797</v>
      </c>
      <c r="AM13" s="14">
        <f t="shared" si="32"/>
        <v>0.78067992271020803</v>
      </c>
      <c r="AN13" s="14">
        <f t="shared" si="33"/>
        <v>0.33320806849417989</v>
      </c>
      <c r="AO13" s="11">
        <f t="shared" si="57"/>
        <v>2.0621120954280148E-2</v>
      </c>
      <c r="AP13" s="11">
        <f t="shared" si="34"/>
        <v>2.5977173653231045E-2</v>
      </c>
      <c r="AQ13" s="11">
        <f t="shared" si="35"/>
        <v>2.3564574154817608E-2</v>
      </c>
      <c r="AR13" s="1">
        <f t="shared" si="58"/>
        <v>9386.3761279839782</v>
      </c>
      <c r="AS13" s="1">
        <f t="shared" si="59"/>
        <v>1128.3706942022791</v>
      </c>
      <c r="AT13" s="1">
        <f t="shared" si="60"/>
        <v>359.2685772943359</v>
      </c>
      <c r="AU13" s="1">
        <f t="shared" si="61"/>
        <v>1877.2752255967957</v>
      </c>
      <c r="AV13" s="1">
        <f t="shared" si="62"/>
        <v>225.67413884045584</v>
      </c>
      <c r="AW13" s="1">
        <f t="shared" si="63"/>
        <v>71.853715458867185</v>
      </c>
      <c r="AX13" s="1">
        <f t="shared" si="36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7"/>
        <v>7446.7738057733495</v>
      </c>
      <c r="BB13" s="1">
        <f t="shared" si="38"/>
        <v>8885.7483924056814</v>
      </c>
      <c r="BC13" s="1">
        <f t="shared" si="39"/>
        <v>6862.698357477846</v>
      </c>
      <c r="BD13" s="1">
        <f t="shared" si="40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41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42"/>
        <v>0</v>
      </c>
      <c r="BP13" s="2">
        <f t="shared" si="43"/>
        <v>0</v>
      </c>
      <c r="BQ13" s="2">
        <f t="shared" si="44"/>
        <v>0</v>
      </c>
      <c r="BR13" s="11">
        <f t="shared" si="45"/>
        <v>5.2772381868527701E-2</v>
      </c>
      <c r="BS13" s="17">
        <v>0</v>
      </c>
      <c r="BT13" s="17">
        <v>0</v>
      </c>
      <c r="BU13" s="12">
        <f>BU$3*temperature!$I123+BU$4*temperature!$I123^2</f>
        <v>1.5110026833318826</v>
      </c>
      <c r="BV13" s="12">
        <f>BV$3*temperature!$I123+BV$4*temperature!$I123^2</f>
        <v>0.89353126271941019</v>
      </c>
      <c r="BW13" s="12">
        <f>BW$3*temperature!$I123+BW$4*temperature!$I123^2</f>
        <v>0.4629688898554975</v>
      </c>
      <c r="BX13" s="12">
        <f>BX$4*temperature!$I123^2</f>
        <v>-9.524394738274819E-2</v>
      </c>
      <c r="BY13" s="12">
        <f>BY$4*temperature!$I123^2</f>
        <v>-8.3279017112863479E-2</v>
      </c>
      <c r="BZ13" s="12">
        <f>BZ$4*temperature!$I123^2</f>
        <v>-7.3111806073513821E-2</v>
      </c>
      <c r="CA13" s="12">
        <f>CA$3*temperature!$I123</f>
        <v>-1.5848792103691751</v>
      </c>
      <c r="CB13" s="12">
        <f>CB$3*temperature!$I123</f>
        <v>-1.464838313648096</v>
      </c>
      <c r="CC13" s="12">
        <f>CC$3*temperature!$I123</f>
        <v>-1.2860019012123287</v>
      </c>
      <c r="CD13" s="12">
        <f t="shared" si="46"/>
        <v>-1.5679429174997859</v>
      </c>
      <c r="CE13" s="12">
        <f t="shared" si="13"/>
        <v>-1.4379141336143058</v>
      </c>
      <c r="CF13" s="12">
        <f t="shared" si="14"/>
        <v>-1.2623647896011456</v>
      </c>
      <c r="CG13" s="19">
        <f t="shared" si="47"/>
        <v>1.0686172648730875E-2</v>
      </c>
      <c r="CH13" s="19">
        <f t="shared" si="15"/>
        <v>1.8380308449699803E-2</v>
      </c>
      <c r="CI13" s="19">
        <f t="shared" si="16"/>
        <v>1.8380308449699803E-2</v>
      </c>
      <c r="CJ13" s="12">
        <f t="shared" si="48"/>
        <v>8.4681464346946338E-3</v>
      </c>
      <c r="CK13" s="12">
        <f t="shared" si="17"/>
        <v>1.3462090016895054E-2</v>
      </c>
      <c r="CL13" s="12">
        <f t="shared" si="18"/>
        <v>1.1818555805591489E-2</v>
      </c>
      <c r="CM13" s="17">
        <f t="shared" si="49"/>
        <v>-1.5764110639344806</v>
      </c>
      <c r="CN13" s="17">
        <f t="shared" si="19"/>
        <v>-1.4513762236312009</v>
      </c>
      <c r="CO13" s="17">
        <f t="shared" si="20"/>
        <v>-1.2741833454067371</v>
      </c>
      <c r="CP13" s="12">
        <f t="shared" si="21"/>
        <v>2.1938560271541734</v>
      </c>
      <c r="CQ13" s="12">
        <f t="shared" si="22"/>
        <v>1.8716899664832785</v>
      </c>
      <c r="CR13" s="12">
        <f t="shared" si="23"/>
        <v>1.4425728425962783</v>
      </c>
      <c r="CS13" s="17">
        <f>CS$3*temperature!$I123+CS$4*temperature!$I123^2</f>
        <v>-1.5764110639344804</v>
      </c>
      <c r="CT13" s="17">
        <f>CT$3*temperature!$I123+CT$4*temperature!$I123^2</f>
        <v>-1.4513791443706345</v>
      </c>
      <c r="CU13" s="17">
        <f>CU$3*temperature!$I123+CU$4*temperature!$I123^2</f>
        <v>-1.2741848362401544</v>
      </c>
      <c r="CV13" s="17"/>
      <c r="CW13" s="17"/>
      <c r="CX13" s="17"/>
    </row>
    <row r="14" spans="1:10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50"/>
        <v>8.2734628686111922E-3</v>
      </c>
      <c r="F14" s="11">
        <f t="shared" si="24"/>
        <v>2.3486244164987902E-2</v>
      </c>
      <c r="G14" s="11">
        <f t="shared" si="2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6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51"/>
        <v>5.1820435395139697E-2</v>
      </c>
      <c r="O14" s="11">
        <f t="shared" si="27"/>
        <v>7.0579980893573202E-2</v>
      </c>
      <c r="P14" s="11">
        <f t="shared" si="28"/>
        <v>2.8946812894071527E-2</v>
      </c>
      <c r="Q14" s="1">
        <v>2771.6413588603582</v>
      </c>
      <c r="R14" s="1"/>
      <c r="S14" s="1"/>
      <c r="T14" s="1">
        <f t="shared" si="29"/>
        <v>238.15825215926691</v>
      </c>
      <c r="U14" s="1"/>
      <c r="V14" s="1"/>
      <c r="W14" s="11">
        <f t="shared" si="52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30"/>
        <v>2.6506134106401222</v>
      </c>
      <c r="AD14" s="12"/>
      <c r="AE14" s="12"/>
      <c r="AF14" s="11">
        <f t="shared" si="53"/>
        <v>-7.7060795613759225E-3</v>
      </c>
      <c r="AG14" s="11"/>
      <c r="AH14" s="11"/>
      <c r="AI14" s="1">
        <f t="shared" si="54"/>
        <v>16287.616019827288</v>
      </c>
      <c r="AJ14" s="1">
        <f t="shared" si="55"/>
        <v>1842.7073702976782</v>
      </c>
      <c r="AK14" s="1">
        <f t="shared" si="56"/>
        <v>584.37477355416706</v>
      </c>
      <c r="AL14" s="14">
        <f t="shared" si="31"/>
        <v>6.4740798777910671</v>
      </c>
      <c r="AM14" s="14">
        <f t="shared" si="32"/>
        <v>0.80095978063004214</v>
      </c>
      <c r="AN14" s="14">
        <f t="shared" si="33"/>
        <v>0.34105997473319455</v>
      </c>
      <c r="AO14" s="11">
        <f t="shared" si="57"/>
        <v>2.0621120954280148E-2</v>
      </c>
      <c r="AP14" s="11">
        <f t="shared" si="34"/>
        <v>2.5977173653231045E-2</v>
      </c>
      <c r="AQ14" s="11">
        <f t="shared" si="35"/>
        <v>2.3564574154817608E-2</v>
      </c>
      <c r="AR14" s="1">
        <f t="shared" si="58"/>
        <v>9676.3224057587577</v>
      </c>
      <c r="AS14" s="1">
        <f t="shared" si="59"/>
        <v>1185.3622500003498</v>
      </c>
      <c r="AT14" s="1">
        <f t="shared" si="60"/>
        <v>377.08070893414532</v>
      </c>
      <c r="AU14" s="1">
        <f t="shared" si="61"/>
        <v>1935.2644811517516</v>
      </c>
      <c r="AV14" s="1">
        <f t="shared" si="62"/>
        <v>237.07245000006998</v>
      </c>
      <c r="AW14" s="1">
        <f t="shared" si="63"/>
        <v>75.416141786829073</v>
      </c>
      <c r="AX14" s="1">
        <f t="shared" si="36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7"/>
        <v>7526.6328254188866</v>
      </c>
      <c r="BB14" s="1">
        <f t="shared" si="38"/>
        <v>9130.9497737573547</v>
      </c>
      <c r="BC14" s="1">
        <f t="shared" si="39"/>
        <v>7066.2524228381508</v>
      </c>
      <c r="BD14" s="1">
        <f t="shared" si="40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41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42"/>
        <v>0</v>
      </c>
      <c r="BP14" s="2">
        <f t="shared" si="43"/>
        <v>0</v>
      </c>
      <c r="BQ14" s="2">
        <f t="shared" si="44"/>
        <v>0</v>
      </c>
      <c r="BR14" s="11">
        <f t="shared" si="45"/>
        <v>7.2294549261994828E-2</v>
      </c>
      <c r="BS14" s="17">
        <v>0</v>
      </c>
      <c r="BT14" s="17">
        <v>0</v>
      </c>
      <c r="BU14" s="12">
        <f>BU$3*temperature!$I124+BU$4*temperature!$I124^2</f>
        <v>1.5492715938841977</v>
      </c>
      <c r="BV14" s="12">
        <f>BV$3*temperature!$I124+BV$4*temperature!$I124^2</f>
        <v>0.91530195419838523</v>
      </c>
      <c r="BW14" s="12">
        <f>BW$3*temperature!$I124+BW$4*temperature!$I124^2</f>
        <v>0.47329355359054959</v>
      </c>
      <c r="BX14" s="12">
        <f>BX$4*temperature!$I124^2</f>
        <v>-0.10088488656600889</v>
      </c>
      <c r="BY14" s="12">
        <f>BY$4*temperature!$I124^2</f>
        <v>-8.8211318678311626E-2</v>
      </c>
      <c r="BZ14" s="12">
        <f>BZ$4*temperature!$I124^2</f>
        <v>-7.7441942139606187E-2</v>
      </c>
      <c r="CA14" s="12">
        <f>CA$3*temperature!$I124</f>
        <v>-1.6311373425569458</v>
      </c>
      <c r="CB14" s="12">
        <f>CB$3*temperature!$I124</f>
        <v>-1.5075927922879293</v>
      </c>
      <c r="CC14" s="12">
        <f>CC$3*temperature!$I124</f>
        <v>-1.3235366518424083</v>
      </c>
      <c r="CD14" s="12">
        <f t="shared" si="46"/>
        <v>-1.6131979770441873</v>
      </c>
      <c r="CE14" s="12">
        <f t="shared" si="13"/>
        <v>-1.4790739947870635</v>
      </c>
      <c r="CF14" s="12">
        <f t="shared" si="14"/>
        <v>-1.29849960340867</v>
      </c>
      <c r="CG14" s="19">
        <f t="shared" si="47"/>
        <v>1.0998071740934366E-2</v>
      </c>
      <c r="CH14" s="19">
        <f t="shared" si="15"/>
        <v>1.8916777558736927E-2</v>
      </c>
      <c r="CI14" s="19">
        <f t="shared" si="16"/>
        <v>1.8916777558736927E-2</v>
      </c>
      <c r="CJ14" s="12">
        <f t="shared" si="48"/>
        <v>8.9696827563791603E-3</v>
      </c>
      <c r="CK14" s="12">
        <f t="shared" si="17"/>
        <v>1.425939875043292E-2</v>
      </c>
      <c r="CL14" s="12">
        <f t="shared" si="18"/>
        <v>1.251852421686914E-2</v>
      </c>
      <c r="CM14" s="17">
        <f t="shared" si="49"/>
        <v>-1.6221676598005665</v>
      </c>
      <c r="CN14" s="17">
        <f t="shared" si="19"/>
        <v>-1.4933333935374964</v>
      </c>
      <c r="CO14" s="17">
        <f t="shared" si="20"/>
        <v>-1.311018127625539</v>
      </c>
      <c r="CP14" s="12">
        <f t="shared" si="21"/>
        <v>2.3143012761402266</v>
      </c>
      <c r="CQ14" s="12">
        <f t="shared" si="22"/>
        <v>1.9743680452565806</v>
      </c>
      <c r="CR14" s="12">
        <f t="shared" si="23"/>
        <v>1.5217102053980245</v>
      </c>
      <c r="CS14" s="17">
        <f>CS$3*temperature!$I124+CS$4*temperature!$I124^2</f>
        <v>-1.6221676598005665</v>
      </c>
      <c r="CT14" s="17">
        <f>CT$3*temperature!$I124+CT$4*temperature!$I124^2</f>
        <v>-1.4933363978822192</v>
      </c>
      <c r="CU14" s="17">
        <f>CU$3*temperature!$I124+CU$4*temperature!$I124^2</f>
        <v>-1.3110196611336156</v>
      </c>
      <c r="CV14" s="17"/>
      <c r="CW14" s="17"/>
      <c r="CX14" s="17"/>
    </row>
    <row r="15" spans="1:10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50"/>
        <v>1.0355828525681954E-2</v>
      </c>
      <c r="F15" s="11">
        <f t="shared" si="24"/>
        <v>2.4178628693027893E-2</v>
      </c>
      <c r="G15" s="11">
        <f t="shared" si="2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6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51"/>
        <v>5.041702355277855E-2</v>
      </c>
      <c r="O15" s="11">
        <f t="shared" si="27"/>
        <v>3.4480934700570565E-2</v>
      </c>
      <c r="P15" s="11">
        <f t="shared" si="28"/>
        <v>3.9507411374135604E-2</v>
      </c>
      <c r="Q15" s="1">
        <v>2952.370692419564</v>
      </c>
      <c r="R15" s="1"/>
      <c r="S15" s="1"/>
      <c r="T15" s="1">
        <f t="shared" si="29"/>
        <v>239.03603915056789</v>
      </c>
      <c r="U15" s="1"/>
      <c r="V15" s="1"/>
      <c r="W15" s="11">
        <f t="shared" si="52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30"/>
        <v>2.6411173167387387</v>
      </c>
      <c r="AD15" s="12"/>
      <c r="AE15" s="12"/>
      <c r="AF15" s="11">
        <f t="shared" si="53"/>
        <v>-3.5826023754592651E-3</v>
      </c>
      <c r="AG15" s="11"/>
      <c r="AH15" s="11"/>
      <c r="AI15" s="1">
        <f t="shared" si="54"/>
        <v>16594.118898996312</v>
      </c>
      <c r="AJ15" s="1">
        <f t="shared" si="55"/>
        <v>1895.5090832679803</v>
      </c>
      <c r="AK15" s="1">
        <f t="shared" si="56"/>
        <v>601.35343798557938</v>
      </c>
      <c r="AL15" s="14">
        <f t="shared" si="31"/>
        <v>6.6075826620186682</v>
      </c>
      <c r="AM15" s="14">
        <f t="shared" si="32"/>
        <v>0.82176645194072262</v>
      </c>
      <c r="AN15" s="14">
        <f t="shared" si="33"/>
        <v>0.34909690779903513</v>
      </c>
      <c r="AO15" s="11">
        <f t="shared" si="57"/>
        <v>2.0621120954280148E-2</v>
      </c>
      <c r="AP15" s="11">
        <f t="shared" si="34"/>
        <v>2.5977173653231045E-2</v>
      </c>
      <c r="AQ15" s="11">
        <f t="shared" si="35"/>
        <v>2.3564574154817608E-2</v>
      </c>
      <c r="AR15" s="1">
        <f t="shared" si="58"/>
        <v>9994.7905533313224</v>
      </c>
      <c r="AS15" s="1">
        <f t="shared" si="59"/>
        <v>1246.6463148570547</v>
      </c>
      <c r="AT15" s="1">
        <f t="shared" si="60"/>
        <v>395.93208496619508</v>
      </c>
      <c r="AU15" s="1">
        <f t="shared" si="61"/>
        <v>1998.9581106662645</v>
      </c>
      <c r="AV15" s="1">
        <f t="shared" si="62"/>
        <v>249.32926297141094</v>
      </c>
      <c r="AW15" s="1">
        <f t="shared" si="63"/>
        <v>79.186416993239021</v>
      </c>
      <c r="AX15" s="1">
        <f t="shared" si="36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7"/>
        <v>7622.9285694037726</v>
      </c>
      <c r="BB15" s="1">
        <f t="shared" si="38"/>
        <v>9389.7729151404055</v>
      </c>
      <c r="BC15" s="1">
        <f t="shared" si="39"/>
        <v>7275.0025811118694</v>
      </c>
      <c r="BD15" s="1">
        <f t="shared" si="40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41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42"/>
        <v>0</v>
      </c>
      <c r="BP15" s="2">
        <f t="shared" si="43"/>
        <v>0</v>
      </c>
      <c r="BQ15" s="2">
        <f t="shared" si="44"/>
        <v>0</v>
      </c>
      <c r="BR15" s="11">
        <f t="shared" si="45"/>
        <v>6.9156537978306759E-2</v>
      </c>
      <c r="BS15" s="17">
        <v>0</v>
      </c>
      <c r="BT15" s="17">
        <v>0</v>
      </c>
      <c r="BU15" s="12">
        <f>BU$3*temperature!$I125+BU$4*temperature!$I125^2</f>
        <v>1.5886943232385597</v>
      </c>
      <c r="BV15" s="12">
        <f>BV$3*temperature!$I125+BV$4*temperature!$I125^2</f>
        <v>0.93766949315030601</v>
      </c>
      <c r="BW15" s="12">
        <f>BW$3*temperature!$I125+BW$4*temperature!$I125^2</f>
        <v>0.48383247215230035</v>
      </c>
      <c r="BX15" s="12">
        <f>BX$4*temperature!$I125^2</f>
        <v>-0.10691955095845734</v>
      </c>
      <c r="BY15" s="12">
        <f>BY$4*temperature!$I125^2</f>
        <v>-9.3487884098154075E-2</v>
      </c>
      <c r="BZ15" s="12">
        <f>BZ$4*temperature!$I125^2</f>
        <v>-8.2074312226141963E-2</v>
      </c>
      <c r="CA15" s="12">
        <f>CA$3*temperature!$I125</f>
        <v>-1.6792139692274086</v>
      </c>
      <c r="CB15" s="12">
        <f>CB$3*temperature!$I125</f>
        <v>-1.5520280301767813</v>
      </c>
      <c r="CC15" s="12">
        <f>CC$3*temperature!$I125</f>
        <v>-1.3625469643618648</v>
      </c>
      <c r="CD15" s="12">
        <f t="shared" si="46"/>
        <v>-1.6602015187961068</v>
      </c>
      <c r="CE15" s="12">
        <f t="shared" si="13"/>
        <v>-1.5218033143996301</v>
      </c>
      <c r="CF15" s="12">
        <f t="shared" si="14"/>
        <v>-1.3360122665792697</v>
      </c>
      <c r="CG15" s="19">
        <f t="shared" si="47"/>
        <v>1.1322232175122581E-2</v>
      </c>
      <c r="CH15" s="19">
        <f t="shared" si="15"/>
        <v>1.9474336280968094E-2</v>
      </c>
      <c r="CI15" s="19">
        <f t="shared" si="16"/>
        <v>1.9474336280968094E-2</v>
      </c>
      <c r="CJ15" s="12">
        <f t="shared" si="48"/>
        <v>9.506225215650933E-3</v>
      </c>
      <c r="CK15" s="12">
        <f t="shared" si="17"/>
        <v>1.5112357888575569E-2</v>
      </c>
      <c r="CL15" s="12">
        <f t="shared" si="18"/>
        <v>1.3267348891297603E-2</v>
      </c>
      <c r="CM15" s="17">
        <f t="shared" si="49"/>
        <v>-1.6697077440117578</v>
      </c>
      <c r="CN15" s="17">
        <f t="shared" si="19"/>
        <v>-1.5369156722882058</v>
      </c>
      <c r="CO15" s="17">
        <f t="shared" si="20"/>
        <v>-1.3492796154705673</v>
      </c>
      <c r="CP15" s="12">
        <f t="shared" si="21"/>
        <v>2.4423069363468</v>
      </c>
      <c r="CQ15" s="12">
        <f t="shared" si="22"/>
        <v>2.0834837797192245</v>
      </c>
      <c r="CR15" s="12">
        <f t="shared" si="23"/>
        <v>1.6058092805707957</v>
      </c>
      <c r="CS15" s="17">
        <f>CS$3*temperature!$I125+CS$4*temperature!$I125^2</f>
        <v>-1.6697077440117576</v>
      </c>
      <c r="CT15" s="17">
        <f>CT$3*temperature!$I125+CT$4*temperature!$I125^2</f>
        <v>-1.5369187634261543</v>
      </c>
      <c r="CU15" s="17">
        <f>CU$3*temperature!$I125+CU$4*temperature!$I125^2</f>
        <v>-1.3492811932805218</v>
      </c>
      <c r="CV15" s="17"/>
      <c r="CW15" s="17"/>
      <c r="CX15" s="17"/>
    </row>
    <row r="16" spans="1:102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50"/>
        <v>9.0723766240810022E-3</v>
      </c>
      <c r="F16" s="11">
        <f t="shared" si="24"/>
        <v>2.4041911671104588E-2</v>
      </c>
      <c r="G16" s="11">
        <f t="shared" si="2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6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51"/>
        <v>2.7486074893270152E-2</v>
      </c>
      <c r="O16" s="11">
        <f t="shared" si="27"/>
        <v>6.1786166681307542E-2</v>
      </c>
      <c r="P16" s="11">
        <f t="shared" si="28"/>
        <v>4.3876002224265687E-2</v>
      </c>
      <c r="Q16" s="1">
        <v>3224.0732506673107</v>
      </c>
      <c r="R16" s="1"/>
      <c r="S16" s="1"/>
      <c r="T16" s="1">
        <f t="shared" si="29"/>
        <v>251.76719217015059</v>
      </c>
      <c r="U16" s="1"/>
      <c r="V16" s="1"/>
      <c r="W16" s="11">
        <f t="shared" si="52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30"/>
        <v>2.6237360585832352</v>
      </c>
      <c r="AD16" s="12"/>
      <c r="AE16" s="12"/>
      <c r="AF16" s="11">
        <f t="shared" si="53"/>
        <v>-6.5810246464045319E-3</v>
      </c>
      <c r="AG16" s="11"/>
      <c r="AH16" s="11"/>
      <c r="AI16" s="1">
        <f t="shared" si="54"/>
        <v>16933.665119762947</v>
      </c>
      <c r="AJ16" s="1">
        <f t="shared" si="55"/>
        <v>1955.2874379125933</v>
      </c>
      <c r="AK16" s="1">
        <f t="shared" si="56"/>
        <v>620.40451118026056</v>
      </c>
      <c r="AL16" s="14">
        <f t="shared" si="31"/>
        <v>6.7438384233075599</v>
      </c>
      <c r="AM16" s="14">
        <f t="shared" si="32"/>
        <v>0.84311362176518634</v>
      </c>
      <c r="AN16" s="14">
        <f t="shared" si="33"/>
        <v>0.35732322777008302</v>
      </c>
      <c r="AO16" s="11">
        <f t="shared" si="57"/>
        <v>2.0621120954280148E-2</v>
      </c>
      <c r="AP16" s="11">
        <f t="shared" si="34"/>
        <v>2.5977173653231045E-2</v>
      </c>
      <c r="AQ16" s="11">
        <f t="shared" si="35"/>
        <v>2.3564574154817608E-2</v>
      </c>
      <c r="AR16" s="1">
        <f t="shared" si="58"/>
        <v>10316.573033869898</v>
      </c>
      <c r="AS16" s="1">
        <f t="shared" si="59"/>
        <v>1311.6926635051279</v>
      </c>
      <c r="AT16" s="1">
        <f t="shared" si="60"/>
        <v>415.83491446550767</v>
      </c>
      <c r="AU16" s="1">
        <f t="shared" si="61"/>
        <v>2063.3146067739794</v>
      </c>
      <c r="AV16" s="1">
        <f t="shared" si="62"/>
        <v>262.3385327010256</v>
      </c>
      <c r="AW16" s="1">
        <f t="shared" si="63"/>
        <v>83.166982893101533</v>
      </c>
      <c r="AX16" s="1">
        <f t="shared" si="36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7"/>
        <v>7711.0879689737385</v>
      </c>
      <c r="BB16" s="1">
        <f t="shared" si="38"/>
        <v>9655.3466287042884</v>
      </c>
      <c r="BC16" s="1">
        <f t="shared" si="39"/>
        <v>7488.2362842626053</v>
      </c>
      <c r="BD16" s="1">
        <f t="shared" si="40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41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42"/>
        <v>0</v>
      </c>
      <c r="BP16" s="2">
        <f t="shared" si="43"/>
        <v>0</v>
      </c>
      <c r="BQ16" s="2">
        <f t="shared" si="44"/>
        <v>0</v>
      </c>
      <c r="BR16" s="11">
        <f t="shared" si="45"/>
        <v>5.1440999330630149E-2</v>
      </c>
      <c r="BS16" s="17">
        <v>0</v>
      </c>
      <c r="BT16" s="17">
        <v>0</v>
      </c>
      <c r="BU16" s="12">
        <f>BU$3*temperature!$I126+BU$4*temperature!$I126^2</f>
        <v>1.6293582908882887</v>
      </c>
      <c r="BV16" s="12">
        <f>BV$3*temperature!$I126+BV$4*temperature!$I126^2</f>
        <v>0.96067622064807434</v>
      </c>
      <c r="BW16" s="12">
        <f>BW$3*temperature!$I126+BW$4*temperature!$I126^2</f>
        <v>0.49459718645280742</v>
      </c>
      <c r="BX16" s="12">
        <f>BX$4*temperature!$I126^2</f>
        <v>-0.11338858577502488</v>
      </c>
      <c r="BY16" s="12">
        <f>BY$4*temperature!$I126^2</f>
        <v>-9.9144252570868383E-2</v>
      </c>
      <c r="BZ16" s="12">
        <f>BZ$4*temperature!$I126^2</f>
        <v>-8.7040116689191385E-2</v>
      </c>
      <c r="CA16" s="12">
        <f>CA$3*temperature!$I126</f>
        <v>-1.7292673618887509</v>
      </c>
      <c r="CB16" s="12">
        <f>CB$3*temperature!$I126</f>
        <v>-1.5982903111245688</v>
      </c>
      <c r="CC16" s="12">
        <f>CC$3*temperature!$I126</f>
        <v>-1.4031612633592119</v>
      </c>
      <c r="CD16" s="12">
        <f t="shared" si="46"/>
        <v>-1.7091045867255752</v>
      </c>
      <c r="CE16" s="12">
        <f t="shared" si="13"/>
        <v>-1.5662368864075604</v>
      </c>
      <c r="CF16" s="12">
        <f t="shared" si="14"/>
        <v>-1.3750211165987267</v>
      </c>
      <c r="CG16" s="19">
        <f t="shared" si="47"/>
        <v>1.1659721109379741E-2</v>
      </c>
      <c r="CH16" s="19">
        <f t="shared" si="15"/>
        <v>2.0054820137435054E-2</v>
      </c>
      <c r="CI16" s="19">
        <f t="shared" si="16"/>
        <v>2.005482013743505E-2</v>
      </c>
      <c r="CJ16" s="12">
        <f t="shared" si="48"/>
        <v>1.0081387581587843E-2</v>
      </c>
      <c r="CK16" s="12">
        <f t="shared" si="17"/>
        <v>1.6026712358504169E-2</v>
      </c>
      <c r="CL16" s="12">
        <f t="shared" si="18"/>
        <v>1.4070073380242564E-2</v>
      </c>
      <c r="CM16" s="17">
        <f t="shared" si="49"/>
        <v>-1.7191859743071631</v>
      </c>
      <c r="CN16" s="17">
        <f t="shared" si="19"/>
        <v>-1.5822635987660645</v>
      </c>
      <c r="CO16" s="17">
        <f t="shared" si="20"/>
        <v>-1.3890911899789693</v>
      </c>
      <c r="CP16" s="12">
        <f t="shared" si="21"/>
        <v>2.5785852530166347</v>
      </c>
      <c r="CQ16" s="12">
        <f t="shared" si="22"/>
        <v>2.1996429950584662</v>
      </c>
      <c r="CR16" s="12">
        <f t="shared" si="23"/>
        <v>1.6953369974550625</v>
      </c>
      <c r="CS16" s="17">
        <f>CS$3*temperature!$I126+CS$4*temperature!$I126^2</f>
        <v>-1.7191859743071629</v>
      </c>
      <c r="CT16" s="17">
        <f>CT$3*temperature!$I126+CT$4*temperature!$I126^2</f>
        <v>-1.5822667801589736</v>
      </c>
      <c r="CU16" s="17">
        <f>CU$3*temperature!$I126+CU$4*temperature!$I126^2</f>
        <v>-1.3890928138577756</v>
      </c>
      <c r="CV16" s="17"/>
      <c r="CW16" s="17"/>
      <c r="CX16" s="17"/>
    </row>
    <row r="17" spans="1:102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50"/>
        <v>1.0031704437992728E-2</v>
      </c>
      <c r="F17" s="11">
        <f t="shared" si="24"/>
        <v>2.4254629006525308E-2</v>
      </c>
      <c r="G17" s="11">
        <f t="shared" si="2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6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51"/>
        <v>2.7173273083552107E-2</v>
      </c>
      <c r="O17" s="11">
        <f t="shared" si="27"/>
        <v>3.5304918242382133E-2</v>
      </c>
      <c r="P17" s="11">
        <f t="shared" si="2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9"/>
        <v>254.42178021340607</v>
      </c>
      <c r="U17" s="1">
        <f t="shared" ref="U17:U55" si="64">R17/I17*1000</f>
        <v>966.56782143777843</v>
      </c>
      <c r="V17" s="1">
        <f t="shared" ref="V17:V55" si="65">S17/J17*1000</f>
        <v>962.73501234469597</v>
      </c>
      <c r="W17" s="11">
        <f t="shared" si="52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30"/>
        <v>2.5476228902565792</v>
      </c>
      <c r="AD17" s="12">
        <f t="shared" ref="AD17:AD54" si="66">AA17/R17</f>
        <v>2.8423613876819047</v>
      </c>
      <c r="AE17" s="12">
        <f t="shared" ref="AE17:AE54" si="67">AB17/S17</f>
        <v>1.605279812372872</v>
      </c>
      <c r="AF17" s="11">
        <f t="shared" si="53"/>
        <v>-2.9009460794526598E-2</v>
      </c>
      <c r="AG17" s="11"/>
      <c r="AH17" s="11"/>
      <c r="AI17" s="1">
        <f t="shared" si="54"/>
        <v>17303.613214560632</v>
      </c>
      <c r="AJ17" s="1">
        <f t="shared" si="55"/>
        <v>2022.0972268223595</v>
      </c>
      <c r="AK17" s="1">
        <f t="shared" si="56"/>
        <v>641.53104295533603</v>
      </c>
      <c r="AL17" s="14">
        <f t="shared" si="31"/>
        <v>6.8829039311307074</v>
      </c>
      <c r="AM17" s="14">
        <f t="shared" si="32"/>
        <v>0.86501533072718517</v>
      </c>
      <c r="AN17" s="14">
        <f t="shared" si="33"/>
        <v>0.36574339746810991</v>
      </c>
      <c r="AO17" s="11">
        <f t="shared" si="57"/>
        <v>2.0621120954280148E-2</v>
      </c>
      <c r="AP17" s="11">
        <f t="shared" si="34"/>
        <v>2.5977173653231045E-2</v>
      </c>
      <c r="AQ17" s="11">
        <f t="shared" si="35"/>
        <v>2.3564574154817608E-2</v>
      </c>
      <c r="AR17" s="1">
        <f t="shared" si="58"/>
        <v>10659.704849185897</v>
      </c>
      <c r="AS17" s="1">
        <f t="shared" si="59"/>
        <v>1381.0659597903455</v>
      </c>
      <c r="AT17" s="1">
        <f t="shared" si="60"/>
        <v>436.81561405106328</v>
      </c>
      <c r="AU17" s="1">
        <f t="shared" si="61"/>
        <v>2131.9409698371796</v>
      </c>
      <c r="AV17" s="1">
        <f t="shared" si="62"/>
        <v>276.2131919580691</v>
      </c>
      <c r="AW17" s="1">
        <f t="shared" si="63"/>
        <v>87.363122810212658</v>
      </c>
      <c r="AX17" s="1">
        <f t="shared" si="36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7"/>
        <v>7807.7040643897099</v>
      </c>
      <c r="BB17" s="1">
        <f t="shared" si="38"/>
        <v>9931.0295591611593</v>
      </c>
      <c r="BC17" s="1">
        <f t="shared" si="39"/>
        <v>7705.5858109130268</v>
      </c>
      <c r="BD17" s="1">
        <f t="shared" si="40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41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42"/>
        <v>0</v>
      </c>
      <c r="BP17" s="2">
        <f t="shared" si="43"/>
        <v>0</v>
      </c>
      <c r="BQ17" s="2">
        <f t="shared" si="44"/>
        <v>0</v>
      </c>
      <c r="BR17" s="11">
        <f t="shared" si="45"/>
        <v>4.8303920805933015E-2</v>
      </c>
      <c r="BS17" s="17">
        <v>0</v>
      </c>
      <c r="BT17" s="17">
        <v>0</v>
      </c>
      <c r="BU17" s="12">
        <f>BU$3*temperature!$I127+BU$4*temperature!$I127^2</f>
        <v>1.6713972090326503</v>
      </c>
      <c r="BV17" s="12">
        <f>BV$3*temperature!$I127+BV$4*temperature!$I127^2</f>
        <v>0.98438938784168928</v>
      </c>
      <c r="BW17" s="12">
        <f>BW$3*temperature!$I127+BW$4*temperature!$I127^2</f>
        <v>0.50560940419685596</v>
      </c>
      <c r="BX17" s="12">
        <f>BX$4*temperature!$I127^2</f>
        <v>-0.12034481306995817</v>
      </c>
      <c r="BY17" s="12">
        <f>BY$4*temperature!$I127^2</f>
        <v>-0.10522661043039416</v>
      </c>
      <c r="BZ17" s="12">
        <f>BZ$4*temperature!$I127^2</f>
        <v>-9.2379903152961643E-2</v>
      </c>
      <c r="CA17" s="12">
        <f>CA$3*temperature!$I127</f>
        <v>-1.7815218929196597</v>
      </c>
      <c r="CB17" s="12">
        <f>CB$3*temperature!$I127</f>
        <v>-1.6465870132423022</v>
      </c>
      <c r="CC17" s="12">
        <f>CC$3*temperature!$I127</f>
        <v>-1.4455616089584542</v>
      </c>
      <c r="CD17" s="12">
        <f t="shared" si="46"/>
        <v>-1.7601221603857484</v>
      </c>
      <c r="CE17" s="12">
        <f t="shared" si="13"/>
        <v>-1.612567156839172</v>
      </c>
      <c r="CF17" s="12">
        <f t="shared" si="14"/>
        <v>-1.4156951045082533</v>
      </c>
      <c r="CG17" s="19">
        <f t="shared" si="47"/>
        <v>1.2012051392104999E-2</v>
      </c>
      <c r="CH17" s="19">
        <f t="shared" si="15"/>
        <v>2.0660831240337206E-2</v>
      </c>
      <c r="CI17" s="19">
        <f t="shared" si="16"/>
        <v>2.0660831240337203E-2</v>
      </c>
      <c r="CJ17" s="12">
        <f t="shared" si="48"/>
        <v>1.0699866266955566E-2</v>
      </c>
      <c r="CK17" s="12">
        <f t="shared" si="17"/>
        <v>1.7009928201565046E-2</v>
      </c>
      <c r="CL17" s="12">
        <f t="shared" si="18"/>
        <v>1.4933252225100472E-2</v>
      </c>
      <c r="CM17" s="17">
        <f t="shared" si="49"/>
        <v>-1.7708220266527039</v>
      </c>
      <c r="CN17" s="17">
        <f t="shared" si="19"/>
        <v>-1.629577085040737</v>
      </c>
      <c r="CO17" s="17">
        <f t="shared" si="20"/>
        <v>-1.4306283567333538</v>
      </c>
      <c r="CP17" s="12">
        <f t="shared" si="21"/>
        <v>2.7240750325558643</v>
      </c>
      <c r="CQ17" s="12">
        <f t="shared" si="22"/>
        <v>2.3236443694447768</v>
      </c>
      <c r="CR17" s="12">
        <f t="shared" si="23"/>
        <v>1.7909089235103106</v>
      </c>
      <c r="CS17" s="17">
        <f>CS$3*temperature!$I127+CS$4*temperature!$I127^2</f>
        <v>-1.7708220266527042</v>
      </c>
      <c r="CT17" s="17">
        <f>CT$3*temperature!$I127+CT$4*temperature!$I127^2</f>
        <v>-1.6295803605412436</v>
      </c>
      <c r="CU17" s="17">
        <f>CU$3*temperature!$I127+CU$4*temperature!$I127^2</f>
        <v>-1.4306300286475142</v>
      </c>
      <c r="CV17" s="17"/>
      <c r="CW17" s="17"/>
      <c r="CX17" s="17"/>
    </row>
    <row r="18" spans="1:102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50"/>
        <v>9.3029654959206898E-3</v>
      </c>
      <c r="F18" s="11">
        <f t="shared" si="24"/>
        <v>2.268243707841977E-2</v>
      </c>
      <c r="G18" s="11">
        <f t="shared" si="2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6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51"/>
        <v>4.4655978300425891E-2</v>
      </c>
      <c r="O18" s="11">
        <f t="shared" si="27"/>
        <v>3.6721007527631189E-2</v>
      </c>
      <c r="P18" s="11">
        <f t="shared" si="2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9"/>
        <v>253.30737992558272</v>
      </c>
      <c r="U18" s="1">
        <f t="shared" si="64"/>
        <v>960.46139471253696</v>
      </c>
      <c r="V18" s="1">
        <f t="shared" si="65"/>
        <v>962.13777894225257</v>
      </c>
      <c r="W18" s="11">
        <f t="shared" si="52"/>
        <v>-4.3801292754440668E-3</v>
      </c>
      <c r="X18" s="11">
        <f t="shared" ref="X18:X55" si="68">U18/U17-1</f>
        <v>-6.3176391659285347E-3</v>
      </c>
      <c r="Y18" s="11">
        <f t="shared" ref="Y18:Y55" si="6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30"/>
        <v>2.5416490259019571</v>
      </c>
      <c r="AD18" s="12">
        <f t="shared" si="66"/>
        <v>2.83461239009165</v>
      </c>
      <c r="AE18" s="12">
        <f t="shared" si="67"/>
        <v>1.6520463245264814</v>
      </c>
      <c r="AF18" s="11">
        <f t="shared" si="53"/>
        <v>-2.3448777986213587E-3</v>
      </c>
      <c r="AG18" s="11">
        <f t="shared" ref="AG18:AG54" si="70">AD18/AD17-1</f>
        <v>-2.7262534679217687E-3</v>
      </c>
      <c r="AH18" s="11">
        <f t="shared" ref="AH18:AH54" si="71">AE18/AE17-1</f>
        <v>2.9132934827406087E-2</v>
      </c>
      <c r="AI18" s="1">
        <f t="shared" si="54"/>
        <v>17705.192862941749</v>
      </c>
      <c r="AJ18" s="1">
        <f t="shared" si="55"/>
        <v>2096.1006960981927</v>
      </c>
      <c r="AK18" s="1">
        <f t="shared" si="56"/>
        <v>664.7410614700151</v>
      </c>
      <c r="AL18" s="14">
        <f t="shared" si="31"/>
        <v>7.0248371256112438</v>
      </c>
      <c r="AM18" s="14">
        <f t="shared" si="32"/>
        <v>0.8874859841861924</v>
      </c>
      <c r="AN18" s="14">
        <f t="shared" si="33"/>
        <v>0.3743619848793821</v>
      </c>
      <c r="AO18" s="11">
        <f t="shared" si="57"/>
        <v>2.0621120954280148E-2</v>
      </c>
      <c r="AP18" s="11">
        <f t="shared" si="34"/>
        <v>2.5977173653231045E-2</v>
      </c>
      <c r="AQ18" s="11">
        <f t="shared" si="35"/>
        <v>2.3564574154817608E-2</v>
      </c>
      <c r="AR18" s="1">
        <f t="shared" si="58"/>
        <v>11010.822038053806</v>
      </c>
      <c r="AS18" s="1">
        <f t="shared" si="59"/>
        <v>1453.0038981016521</v>
      </c>
      <c r="AT18" s="1">
        <f t="shared" si="60"/>
        <v>458.92765558057278</v>
      </c>
      <c r="AU18" s="1">
        <f t="shared" si="61"/>
        <v>2202.1644076107614</v>
      </c>
      <c r="AV18" s="1">
        <f t="shared" si="62"/>
        <v>290.60077962033046</v>
      </c>
      <c r="AW18" s="1">
        <f t="shared" si="63"/>
        <v>91.785531116114555</v>
      </c>
      <c r="AX18" s="1">
        <f t="shared" si="36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7"/>
        <v>7900.1297946753139</v>
      </c>
      <c r="BB18" s="1">
        <f t="shared" si="38"/>
        <v>10199.921737204215</v>
      </c>
      <c r="BC18" s="1">
        <f t="shared" si="39"/>
        <v>7927.2565389515876</v>
      </c>
      <c r="BD18" s="1">
        <f t="shared" si="40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41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42"/>
        <v>0</v>
      </c>
      <c r="BP18" s="2">
        <f t="shared" si="43"/>
        <v>0</v>
      </c>
      <c r="BQ18" s="2">
        <f t="shared" si="44"/>
        <v>0</v>
      </c>
      <c r="BR18" s="11">
        <f t="shared" si="45"/>
        <v>6.347093856464367E-2</v>
      </c>
      <c r="BS18" s="17">
        <v>0</v>
      </c>
      <c r="BT18" s="17">
        <v>0</v>
      </c>
      <c r="BU18" s="12">
        <f>BU$3*temperature!$I128+BU$4*temperature!$I128^2</f>
        <v>1.7147902320591319</v>
      </c>
      <c r="BV18" s="12">
        <f>BV$3*temperature!$I128+BV$4*temperature!$I128^2</f>
        <v>1.0087878295032329</v>
      </c>
      <c r="BW18" s="12">
        <f>BW$3*temperature!$I128+BW$4*temperature!$I128^2</f>
        <v>0.5168483353441915</v>
      </c>
      <c r="BX18" s="12">
        <f>BX$4*temperature!$I128^2</f>
        <v>-0.12782011467918331</v>
      </c>
      <c r="BY18" s="12">
        <f>BY$4*temperature!$I128^2</f>
        <v>-0.11176283438735331</v>
      </c>
      <c r="BZ18" s="12">
        <f>BZ$4*temperature!$I128^2</f>
        <v>-9.8118144968983731E-2</v>
      </c>
      <c r="CA18" s="12">
        <f>CA$3*temperature!$I128</f>
        <v>-1.8360186010516253</v>
      </c>
      <c r="CB18" s="12">
        <f>CB$3*temperature!$I128</f>
        <v>-1.6969560669323978</v>
      </c>
      <c r="CC18" s="12">
        <f>CC$3*temperature!$I128</f>
        <v>-1.4897813007867018</v>
      </c>
      <c r="CD18" s="12">
        <f t="shared" si="46"/>
        <v>-1.8132896092753175</v>
      </c>
      <c r="CE18" s="12">
        <f t="shared" si="13"/>
        <v>-1.6608230435316331</v>
      </c>
      <c r="CF18" s="12">
        <f t="shared" si="14"/>
        <v>-1.458059617678749</v>
      </c>
      <c r="CG18" s="19">
        <f t="shared" si="47"/>
        <v>1.2379499730171108E-2</v>
      </c>
      <c r="CH18" s="19">
        <f t="shared" si="15"/>
        <v>2.1292845527864816E-2</v>
      </c>
      <c r="CI18" s="19">
        <f t="shared" si="16"/>
        <v>2.1292845527864812E-2</v>
      </c>
      <c r="CJ18" s="12">
        <f t="shared" si="48"/>
        <v>1.1364495888153865E-2</v>
      </c>
      <c r="CK18" s="12">
        <f t="shared" si="17"/>
        <v>1.8066511700382287E-2</v>
      </c>
      <c r="CL18" s="12">
        <f t="shared" si="18"/>
        <v>1.5860841553976372E-2</v>
      </c>
      <c r="CM18" s="17">
        <f t="shared" si="49"/>
        <v>-1.8246541051634713</v>
      </c>
      <c r="CN18" s="17">
        <f t="shared" si="19"/>
        <v>-1.6788895552320153</v>
      </c>
      <c r="CO18" s="17">
        <f t="shared" si="20"/>
        <v>-1.4739204592327253</v>
      </c>
      <c r="CP18" s="12">
        <f t="shared" si="21"/>
        <v>2.8792455912628325</v>
      </c>
      <c r="CQ18" s="12">
        <f t="shared" si="22"/>
        <v>2.4558861591853431</v>
      </c>
      <c r="CR18" s="12">
        <f t="shared" si="23"/>
        <v>1.8928320079334673</v>
      </c>
      <c r="CS18" s="17">
        <f>CS$3*temperature!$I128+CS$4*temperature!$I128^2</f>
        <v>-1.8246541051634715</v>
      </c>
      <c r="CT18" s="17">
        <f>CT$3*temperature!$I128+CT$4*temperature!$I128^2</f>
        <v>-1.6788929287514955</v>
      </c>
      <c r="CU18" s="17">
        <f>CU$3*temperature!$I128+CU$4*temperature!$I128^2</f>
        <v>-1.4739221811787242</v>
      </c>
      <c r="CV18" s="17"/>
      <c r="CW18" s="17"/>
      <c r="CX18" s="17"/>
    </row>
    <row r="19" spans="1:102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50"/>
        <v>8.234003750892116E-3</v>
      </c>
      <c r="F19" s="11">
        <f t="shared" si="24"/>
        <v>2.1618595678227326E-2</v>
      </c>
      <c r="G19" s="11">
        <f t="shared" si="2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6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51"/>
        <v>5.5014805193318805E-2</v>
      </c>
      <c r="O19" s="11">
        <f t="shared" si="27"/>
        <v>5.906093634701115E-2</v>
      </c>
      <c r="P19" s="11">
        <f t="shared" si="2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9"/>
        <v>251.13148147524893</v>
      </c>
      <c r="U19" s="1">
        <f t="shared" si="64"/>
        <v>934.74464407668324</v>
      </c>
      <c r="V19" s="1">
        <f t="shared" si="65"/>
        <v>953.358521329567</v>
      </c>
      <c r="W19" s="11">
        <f t="shared" si="52"/>
        <v>-8.5899528508527334E-3</v>
      </c>
      <c r="X19" s="11">
        <f t="shared" si="68"/>
        <v>-2.6775413126886471E-2</v>
      </c>
      <c r="Y19" s="11">
        <f t="shared" si="6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30"/>
        <v>2.5535858110607683</v>
      </c>
      <c r="AD19" s="12">
        <f t="shared" si="66"/>
        <v>2.8535309635613215</v>
      </c>
      <c r="AE19" s="12">
        <f t="shared" si="67"/>
        <v>1.6872467626084724</v>
      </c>
      <c r="AF19" s="11">
        <f t="shared" si="53"/>
        <v>4.69647265895623E-3</v>
      </c>
      <c r="AG19" s="11">
        <f t="shared" si="70"/>
        <v>6.6741306627322583E-3</v>
      </c>
      <c r="AH19" s="11">
        <f t="shared" si="71"/>
        <v>2.1307173751365927E-2</v>
      </c>
      <c r="AI19" s="1">
        <f t="shared" si="54"/>
        <v>18136.837984258334</v>
      </c>
      <c r="AJ19" s="1">
        <f t="shared" si="55"/>
        <v>2177.0914061087037</v>
      </c>
      <c r="AK19" s="1">
        <f t="shared" si="56"/>
        <v>690.05248643912819</v>
      </c>
      <c r="AL19" s="14">
        <f t="shared" si="31"/>
        <v>7.1696971416625912</v>
      </c>
      <c r="AM19" s="14">
        <f t="shared" si="32"/>
        <v>0.91054036171220576</v>
      </c>
      <c r="AN19" s="14">
        <f t="shared" si="33"/>
        <v>0.38318366563281703</v>
      </c>
      <c r="AO19" s="11">
        <f t="shared" si="57"/>
        <v>2.0621120954280148E-2</v>
      </c>
      <c r="AP19" s="11">
        <f t="shared" si="34"/>
        <v>2.5977173653231045E-2</v>
      </c>
      <c r="AQ19" s="11">
        <f t="shared" si="35"/>
        <v>2.3564574154817608E-2</v>
      </c>
      <c r="AR19" s="1">
        <f t="shared" si="58"/>
        <v>11366.468416722841</v>
      </c>
      <c r="AS19" s="1">
        <f t="shared" si="59"/>
        <v>1528.0178012114277</v>
      </c>
      <c r="AT19" s="1">
        <f t="shared" si="60"/>
        <v>482.28840869984691</v>
      </c>
      <c r="AU19" s="1">
        <f t="shared" si="61"/>
        <v>2273.2936833445683</v>
      </c>
      <c r="AV19" s="1">
        <f t="shared" si="62"/>
        <v>305.60356024228554</v>
      </c>
      <c r="AW19" s="1">
        <f t="shared" si="63"/>
        <v>96.457681739969388</v>
      </c>
      <c r="AX19" s="1">
        <f t="shared" si="36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7"/>
        <v>7985.5133859449979</v>
      </c>
      <c r="BB19" s="1">
        <f t="shared" si="38"/>
        <v>10465.951224502836</v>
      </c>
      <c r="BC19" s="1">
        <f t="shared" si="39"/>
        <v>8154.7049081546484</v>
      </c>
      <c r="BD19" s="1">
        <f t="shared" si="40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41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42"/>
        <v>0</v>
      </c>
      <c r="BP19" s="2">
        <f t="shared" si="43"/>
        <v>0</v>
      </c>
      <c r="BQ19" s="2">
        <f t="shared" si="44"/>
        <v>0</v>
      </c>
      <c r="BR19" s="11">
        <f t="shared" si="45"/>
        <v>7.4891970679945102E-2</v>
      </c>
      <c r="BS19" s="17">
        <v>0</v>
      </c>
      <c r="BT19" s="17">
        <v>0</v>
      </c>
      <c r="BU19" s="12">
        <f>BU$3*temperature!$I129+BU$4*temperature!$I129^2</f>
        <v>1.75952554589897</v>
      </c>
      <c r="BV19" s="12">
        <f>BV$3*temperature!$I129+BV$4*temperature!$I129^2</f>
        <v>1.0338547707492323</v>
      </c>
      <c r="BW19" s="12">
        <f>BW$3*temperature!$I129+BW$4*temperature!$I129^2</f>
        <v>0.52829440820898554</v>
      </c>
      <c r="BX19" s="12">
        <f>BX$4*temperature!$I129^2</f>
        <v>-0.13585051160799913</v>
      </c>
      <c r="BY19" s="12">
        <f>BY$4*temperature!$I129^2</f>
        <v>-0.11878442034252629</v>
      </c>
      <c r="BZ19" s="12">
        <f>BZ$4*temperature!$I129^2</f>
        <v>-0.10428249282610824</v>
      </c>
      <c r="CA19" s="12">
        <f>CA$3*temperature!$I129</f>
        <v>-1.8928147627821093</v>
      </c>
      <c r="CB19" s="12">
        <f>CB$3*temperature!$I129</f>
        <v>-1.7494504104928681</v>
      </c>
      <c r="CC19" s="12">
        <f>CC$3*temperature!$I129</f>
        <v>-1.535866814111059</v>
      </c>
      <c r="CD19" s="12">
        <f t="shared" si="46"/>
        <v>-1.8686578046312317</v>
      </c>
      <c r="CE19" s="12">
        <f t="shared" si="13"/>
        <v>-1.7110473021303225</v>
      </c>
      <c r="CF19" s="12">
        <f t="shared" si="14"/>
        <v>-1.5021521918851408</v>
      </c>
      <c r="CG19" s="19">
        <f t="shared" si="47"/>
        <v>1.2762452314864182E-2</v>
      </c>
      <c r="CH19" s="19">
        <f t="shared" si="15"/>
        <v>2.1951527252336522E-2</v>
      </c>
      <c r="CI19" s="19">
        <f t="shared" si="16"/>
        <v>2.1951527252336522E-2</v>
      </c>
      <c r="CJ19" s="12">
        <f t="shared" si="48"/>
        <v>1.2078479075438815E-2</v>
      </c>
      <c r="CK19" s="12">
        <f t="shared" si="17"/>
        <v>1.9201554181272753E-2</v>
      </c>
      <c r="CL19" s="12">
        <f t="shared" si="18"/>
        <v>1.685731111295909E-2</v>
      </c>
      <c r="CM19" s="17">
        <f t="shared" si="49"/>
        <v>-1.8807362837066706</v>
      </c>
      <c r="CN19" s="17">
        <f t="shared" si="19"/>
        <v>-1.7302488563115952</v>
      </c>
      <c r="CO19" s="17">
        <f t="shared" si="20"/>
        <v>-1.5190095029980999</v>
      </c>
      <c r="CP19" s="12">
        <f t="shared" si="21"/>
        <v>3.0446263576723767</v>
      </c>
      <c r="CQ19" s="12">
        <f t="shared" si="22"/>
        <v>2.5968176283931093</v>
      </c>
      <c r="CR19" s="12">
        <f t="shared" si="23"/>
        <v>2.0014525133101828</v>
      </c>
      <c r="CS19" s="17">
        <f>CS$3*temperature!$I129+CS$4*temperature!$I129^2</f>
        <v>-1.8807362837066703</v>
      </c>
      <c r="CT19" s="17">
        <f>CT$3*temperature!$I129+CT$4*temperature!$I129^2</f>
        <v>-1.7302523318482719</v>
      </c>
      <c r="CU19" s="17">
        <f>CU$3*temperature!$I129+CU$4*temperature!$I129^2</f>
        <v>-1.5190112770167501</v>
      </c>
      <c r="CV19" s="17"/>
      <c r="CW19" s="17"/>
      <c r="CX19" s="17"/>
    </row>
    <row r="20" spans="1:102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50"/>
        <v>9.4078969561326442E-3</v>
      </c>
      <c r="F20" s="11">
        <f t="shared" si="24"/>
        <v>2.0288190996412991E-2</v>
      </c>
      <c r="G20" s="11">
        <f t="shared" si="2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6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51"/>
        <v>3.702554030689198E-3</v>
      </c>
      <c r="O20" s="11">
        <f t="shared" si="27"/>
        <v>3.9827927127819018E-2</v>
      </c>
      <c r="P20" s="11">
        <f t="shared" si="2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9"/>
        <v>244.90376906154114</v>
      </c>
      <c r="U20" s="1">
        <f t="shared" si="64"/>
        <v>922.20792846727261</v>
      </c>
      <c r="V20" s="1">
        <f t="shared" si="65"/>
        <v>933.54702847794022</v>
      </c>
      <c r="W20" s="11">
        <f t="shared" si="52"/>
        <v>-2.4798612970081124E-2</v>
      </c>
      <c r="X20" s="11">
        <f t="shared" si="68"/>
        <v>-1.3411914889112975E-2</v>
      </c>
      <c r="Y20" s="11">
        <f t="shared" si="6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30"/>
        <v>2.5209714956491069</v>
      </c>
      <c r="AD20" s="12">
        <f t="shared" si="66"/>
        <v>2.8281856834735843</v>
      </c>
      <c r="AE20" s="12">
        <f t="shared" si="67"/>
        <v>1.6578699567928139</v>
      </c>
      <c r="AF20" s="11">
        <f t="shared" si="53"/>
        <v>-1.2771967666171058E-2</v>
      </c>
      <c r="AG20" s="11">
        <f t="shared" si="70"/>
        <v>-8.8820764208933367E-3</v>
      </c>
      <c r="AH20" s="11">
        <f t="shared" si="71"/>
        <v>-1.7411090343561919E-2</v>
      </c>
      <c r="AI20" s="1">
        <f t="shared" si="54"/>
        <v>18596.447869177071</v>
      </c>
      <c r="AJ20" s="1">
        <f t="shared" si="55"/>
        <v>2264.9858257401193</v>
      </c>
      <c r="AK20" s="1">
        <f t="shared" si="56"/>
        <v>717.50491953518485</v>
      </c>
      <c r="AL20" s="14">
        <f t="shared" si="31"/>
        <v>7.3175443336263726</v>
      </c>
      <c r="AM20" s="14">
        <f t="shared" si="32"/>
        <v>0.9341936268066795</v>
      </c>
      <c r="AN20" s="14">
        <f t="shared" si="33"/>
        <v>0.39221322553653637</v>
      </c>
      <c r="AO20" s="11">
        <f t="shared" si="57"/>
        <v>2.0621120954280148E-2</v>
      </c>
      <c r="AP20" s="11">
        <f t="shared" si="34"/>
        <v>2.5977173653231045E-2</v>
      </c>
      <c r="AQ20" s="11">
        <f t="shared" si="35"/>
        <v>2.3564574154817608E-2</v>
      </c>
      <c r="AR20" s="1">
        <f t="shared" si="58"/>
        <v>11746.734262470169</v>
      </c>
      <c r="AS20" s="1">
        <f t="shared" si="59"/>
        <v>1605.7656572216438</v>
      </c>
      <c r="AT20" s="1">
        <f t="shared" si="60"/>
        <v>507.05898804871407</v>
      </c>
      <c r="AU20" s="1">
        <f t="shared" si="61"/>
        <v>2349.346852494034</v>
      </c>
      <c r="AV20" s="1">
        <f t="shared" si="62"/>
        <v>321.15313144432878</v>
      </c>
      <c r="AW20" s="1">
        <f t="shared" si="63"/>
        <v>101.41179760974282</v>
      </c>
      <c r="AX20" s="1">
        <f t="shared" si="36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7"/>
        <v>8081.1262575445453</v>
      </c>
      <c r="BB20" s="1">
        <f t="shared" si="38"/>
        <v>10725.684738209791</v>
      </c>
      <c r="BC20" s="1">
        <f t="shared" si="39"/>
        <v>8390.0693075037125</v>
      </c>
      <c r="BD20" s="1">
        <f t="shared" si="40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41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42"/>
        <v>0</v>
      </c>
      <c r="BP20" s="2">
        <f t="shared" si="43"/>
        <v>0</v>
      </c>
      <c r="BQ20" s="2">
        <f t="shared" si="44"/>
        <v>0</v>
      </c>
      <c r="BR20" s="11">
        <f t="shared" si="45"/>
        <v>3.0247627033290508E-2</v>
      </c>
      <c r="BS20" s="17">
        <v>0</v>
      </c>
      <c r="BT20" s="17">
        <v>0</v>
      </c>
      <c r="BU20" s="12">
        <f>BU$3*temperature!$I130+BU$4*temperature!$I130^2</f>
        <v>1.8056581192495487</v>
      </c>
      <c r="BV20" s="12">
        <f>BV$3*temperature!$I130+BV$4*temperature!$I130^2</f>
        <v>1.0596098462523602</v>
      </c>
      <c r="BW20" s="12">
        <f>BW$3*temperature!$I130+BW$4*temperature!$I130^2</f>
        <v>0.5399434900235458</v>
      </c>
      <c r="BX20" s="12">
        <f>BX$4*temperature!$I130^2</f>
        <v>-0.14448781187429668</v>
      </c>
      <c r="BY20" s="12">
        <f>BY$4*temperature!$I130^2</f>
        <v>-0.12633666798084944</v>
      </c>
      <c r="BZ20" s="12">
        <f>BZ$4*temperature!$I130^2</f>
        <v>-0.11091271594706469</v>
      </c>
      <c r="CA20" s="12">
        <f>CA$3*temperature!$I130</f>
        <v>-1.9520596409385575</v>
      </c>
      <c r="CB20" s="12">
        <f>CB$3*temperature!$I130</f>
        <v>-1.8042080013825634</v>
      </c>
      <c r="CC20" s="12">
        <f>CC$3*temperature!$I130</f>
        <v>-1.5839392637007903</v>
      </c>
      <c r="CD20" s="12">
        <f t="shared" si="46"/>
        <v>-1.9263667967715008</v>
      </c>
      <c r="CE20" s="12">
        <f t="shared" si="13"/>
        <v>-1.7633632446658065</v>
      </c>
      <c r="CF20" s="12">
        <f t="shared" si="14"/>
        <v>-1.5480810844717869</v>
      </c>
      <c r="CG20" s="19">
        <f t="shared" si="47"/>
        <v>1.3161915562530456E-2</v>
      </c>
      <c r="CH20" s="19">
        <f t="shared" si="15"/>
        <v>2.2638607458484693E-2</v>
      </c>
      <c r="CI20" s="19">
        <f t="shared" si="16"/>
        <v>2.2638607458484693E-2</v>
      </c>
      <c r="CJ20" s="12">
        <f t="shared" si="48"/>
        <v>1.2846422083528408E-2</v>
      </c>
      <c r="CK20" s="12">
        <f t="shared" si="17"/>
        <v>2.042237835837853E-2</v>
      </c>
      <c r="CL20" s="12">
        <f t="shared" si="18"/>
        <v>1.7929089614501733E-2</v>
      </c>
      <c r="CM20" s="17">
        <f t="shared" si="49"/>
        <v>-1.9392132188550293</v>
      </c>
      <c r="CN20" s="17">
        <f t="shared" si="19"/>
        <v>-1.7837856230241851</v>
      </c>
      <c r="CO20" s="17">
        <f t="shared" si="20"/>
        <v>-1.5660101740862886</v>
      </c>
      <c r="CP20" s="12">
        <f t="shared" si="21"/>
        <v>3.221039286462156</v>
      </c>
      <c r="CQ20" s="12">
        <f t="shared" si="22"/>
        <v>2.7471370385742451</v>
      </c>
      <c r="CR20" s="12">
        <f t="shared" si="23"/>
        <v>2.1173086126832308</v>
      </c>
      <c r="CS20" s="17">
        <f>CS$3*temperature!$I130+CS$4*temperature!$I130^2</f>
        <v>-1.9392132188550291</v>
      </c>
      <c r="CT20" s="17">
        <f>CT$3*temperature!$I130+CT$4*temperature!$I130^2</f>
        <v>-1.7837892048267563</v>
      </c>
      <c r="CU20" s="17">
        <f>CU$3*temperature!$I130+CU$4*temperature!$I130^2</f>
        <v>-1.5660120023462543</v>
      </c>
      <c r="CV20" s="17"/>
      <c r="CW20" s="17"/>
      <c r="CX20" s="17"/>
    </row>
    <row r="21" spans="1:102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50"/>
        <v>8.8105353141860743E-3</v>
      </c>
      <c r="F21" s="11">
        <f t="shared" si="24"/>
        <v>1.8518710548682371E-2</v>
      </c>
      <c r="G21" s="11">
        <f t="shared" si="2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6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51"/>
        <v>-6.9934151144723788E-3</v>
      </c>
      <c r="O21" s="11">
        <f t="shared" si="27"/>
        <v>3.2214178305982166E-2</v>
      </c>
      <c r="P21" s="11">
        <f t="shared" si="2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9"/>
        <v>239.41517390052832</v>
      </c>
      <c r="U21" s="1">
        <f t="shared" si="64"/>
        <v>931.35755780438399</v>
      </c>
      <c r="V21" s="1">
        <f t="shared" si="65"/>
        <v>928.01965757292055</v>
      </c>
      <c r="W21" s="11">
        <f t="shared" si="52"/>
        <v>-2.2411231897511597E-2</v>
      </c>
      <c r="X21" s="11">
        <f t="shared" si="68"/>
        <v>9.9214385982544506E-3</v>
      </c>
      <c r="Y21" s="11">
        <f t="shared" si="6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30"/>
        <v>2.4988921333566081</v>
      </c>
      <c r="AD21" s="12">
        <f t="shared" si="66"/>
        <v>2.8289948800713747</v>
      </c>
      <c r="AE21" s="12">
        <f t="shared" si="67"/>
        <v>1.6524296755249401</v>
      </c>
      <c r="AF21" s="11">
        <f t="shared" si="53"/>
        <v>-8.7582752643594608E-3</v>
      </c>
      <c r="AG21" s="11">
        <f t="shared" si="70"/>
        <v>2.8611862457217363E-4</v>
      </c>
      <c r="AH21" s="11">
        <f t="shared" si="71"/>
        <v>-3.2814885423209095E-3</v>
      </c>
      <c r="AI21" s="1">
        <f t="shared" si="54"/>
        <v>19086.149934753397</v>
      </c>
      <c r="AJ21" s="1">
        <f t="shared" si="55"/>
        <v>2359.6403746104361</v>
      </c>
      <c r="AK21" s="1">
        <f t="shared" si="56"/>
        <v>747.16622519140924</v>
      </c>
      <c r="AL21" s="14">
        <f t="shared" si="31"/>
        <v>7.468440300418389</v>
      </c>
      <c r="AM21" s="14">
        <f t="shared" si="32"/>
        <v>0.95846133687597834</v>
      </c>
      <c r="AN21" s="14">
        <f t="shared" si="33"/>
        <v>0.40145556317419229</v>
      </c>
      <c r="AO21" s="11">
        <f t="shared" si="57"/>
        <v>2.0621120954280148E-2</v>
      </c>
      <c r="AP21" s="11">
        <f t="shared" si="34"/>
        <v>2.5977173653231045E-2</v>
      </c>
      <c r="AQ21" s="11">
        <f t="shared" si="35"/>
        <v>2.3564574154817608E-2</v>
      </c>
      <c r="AR21" s="1">
        <f t="shared" si="58"/>
        <v>12136.320857069124</v>
      </c>
      <c r="AS21" s="1">
        <f t="shared" si="59"/>
        <v>1685.5868679662808</v>
      </c>
      <c r="AT21" s="1">
        <f t="shared" si="60"/>
        <v>533.38429875367615</v>
      </c>
      <c r="AU21" s="1">
        <f t="shared" si="61"/>
        <v>2427.2641714138249</v>
      </c>
      <c r="AV21" s="1">
        <f t="shared" si="62"/>
        <v>337.11737359325616</v>
      </c>
      <c r="AW21" s="1">
        <f t="shared" si="63"/>
        <v>106.67685975073523</v>
      </c>
      <c r="AX21" s="1">
        <f t="shared" si="36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7"/>
        <v>8173.265452053075</v>
      </c>
      <c r="BB21" s="1">
        <f t="shared" si="38"/>
        <v>10973.599015689641</v>
      </c>
      <c r="BC21" s="1">
        <f t="shared" si="39"/>
        <v>8634.895334933286</v>
      </c>
      <c r="BD21" s="1">
        <f t="shared" si="40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41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42"/>
        <v>0</v>
      </c>
      <c r="BP21" s="2">
        <f t="shared" si="43"/>
        <v>0</v>
      </c>
      <c r="BQ21" s="2">
        <f t="shared" si="44"/>
        <v>0</v>
      </c>
      <c r="BR21" s="11">
        <f t="shared" si="45"/>
        <v>2.0173876499010562E-2</v>
      </c>
      <c r="BS21" s="17">
        <v>0</v>
      </c>
      <c r="BT21" s="17">
        <v>0</v>
      </c>
      <c r="BU21" s="12">
        <f>BU$3*temperature!$I131+BU$4*temperature!$I131^2</f>
        <v>1.8529844941320732</v>
      </c>
      <c r="BV21" s="12">
        <f>BV$3*temperature!$I131+BV$4*temperature!$I131^2</f>
        <v>1.0859277801585057</v>
      </c>
      <c r="BW21" s="12">
        <f>BW$3*temperature!$I131+BW$4*temperature!$I131^2</f>
        <v>0.55172515696988922</v>
      </c>
      <c r="BX21" s="12">
        <f>BX$4*temperature!$I131^2</f>
        <v>-0.15373782409516881</v>
      </c>
      <c r="BY21" s="12">
        <f>BY$4*temperature!$I131^2</f>
        <v>-0.13442465621741995</v>
      </c>
      <c r="BZ21" s="12">
        <f>BZ$4*temperature!$I131^2</f>
        <v>-0.11801327318197549</v>
      </c>
      <c r="CA21" s="12">
        <f>CA$3*temperature!$I131</f>
        <v>-2.0135751386961096</v>
      </c>
      <c r="CB21" s="12">
        <f>CB$3*temperature!$I131</f>
        <v>-1.8610642320712139</v>
      </c>
      <c r="CC21" s="12">
        <f>CC$3*temperature!$I131</f>
        <v>-1.6338541383187792</v>
      </c>
      <c r="CD21" s="12">
        <f t="shared" si="46"/>
        <v>-1.9862374559821101</v>
      </c>
      <c r="CE21" s="12">
        <f t="shared" si="13"/>
        <v>-1.817604621590063</v>
      </c>
      <c r="CF21" s="12">
        <f t="shared" si="14"/>
        <v>-1.5957003426513798</v>
      </c>
      <c r="CG21" s="19">
        <f t="shared" si="47"/>
        <v>1.3576688641329751E-2</v>
      </c>
      <c r="CH21" s="19">
        <f t="shared" si="15"/>
        <v>2.3352020705262818E-2</v>
      </c>
      <c r="CI21" s="19">
        <f t="shared" si="16"/>
        <v>2.3352020705262818E-2</v>
      </c>
      <c r="CJ21" s="12">
        <f t="shared" si="48"/>
        <v>1.3668841356999726E-2</v>
      </c>
      <c r="CK21" s="12">
        <f t="shared" si="17"/>
        <v>2.1729805240575516E-2</v>
      </c>
      <c r="CL21" s="12">
        <f t="shared" si="18"/>
        <v>1.907689783369974E-2</v>
      </c>
      <c r="CM21" s="17">
        <f t="shared" si="49"/>
        <v>-1.9999062973391097</v>
      </c>
      <c r="CN21" s="17">
        <f t="shared" si="19"/>
        <v>-1.8393344268306384</v>
      </c>
      <c r="CO21" s="17">
        <f t="shared" si="20"/>
        <v>-1.6147772404850795</v>
      </c>
      <c r="CP21" s="12">
        <f t="shared" si="21"/>
        <v>3.4083380315998641</v>
      </c>
      <c r="CQ21" s="12">
        <f t="shared" si="22"/>
        <v>2.9067173259324171</v>
      </c>
      <c r="CR21" s="12">
        <f t="shared" si="23"/>
        <v>2.2403023738169279</v>
      </c>
      <c r="CS21" s="17">
        <f>CS$3*temperature!$I131+CS$4*temperature!$I131^2</f>
        <v>-1.99990629733911</v>
      </c>
      <c r="CT21" s="17">
        <f>CT$3*temperature!$I131+CT$4*temperature!$I131^2</f>
        <v>-1.839338118810111</v>
      </c>
      <c r="CU21" s="17">
        <f>CU$3*temperature!$I131+CU$4*temperature!$I131^2</f>
        <v>-1.6147791249826564</v>
      </c>
      <c r="CV21" s="17"/>
      <c r="CW21" s="17"/>
      <c r="CX21" s="17"/>
    </row>
    <row r="22" spans="1:102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50"/>
        <v>6.9846288060895212E-3</v>
      </c>
      <c r="F22" s="11">
        <f t="shared" si="24"/>
        <v>1.7251625849825869E-2</v>
      </c>
      <c r="G22" s="11">
        <f t="shared" si="2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6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51"/>
        <v>4.0893369020279735E-2</v>
      </c>
      <c r="O22" s="11">
        <f t="shared" si="27"/>
        <v>4.2868323293207E-2</v>
      </c>
      <c r="P22" s="11">
        <f t="shared" si="2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9"/>
        <v>243.05387961291987</v>
      </c>
      <c r="U22" s="1">
        <f t="shared" si="64"/>
        <v>918.92731212169167</v>
      </c>
      <c r="V22" s="1">
        <f t="shared" si="65"/>
        <v>912.48467178528426</v>
      </c>
      <c r="W22" s="11">
        <f t="shared" si="52"/>
        <v>1.519830866653149E-2</v>
      </c>
      <c r="X22" s="11">
        <f t="shared" si="68"/>
        <v>-1.3346373343440576E-2</v>
      </c>
      <c r="Y22" s="11">
        <f t="shared" si="6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30"/>
        <v>2.4636134916384531</v>
      </c>
      <c r="AD22" s="12">
        <f t="shared" si="66"/>
        <v>2.8412829323529851</v>
      </c>
      <c r="AE22" s="12">
        <f t="shared" si="67"/>
        <v>1.7017794034614855</v>
      </c>
      <c r="AF22" s="11">
        <f t="shared" si="53"/>
        <v>-1.411771290454511E-2</v>
      </c>
      <c r="AG22" s="11">
        <f t="shared" si="70"/>
        <v>4.3436106470791103E-3</v>
      </c>
      <c r="AH22" s="11">
        <f t="shared" si="71"/>
        <v>2.9864948970290017E-2</v>
      </c>
      <c r="AI22" s="1">
        <f t="shared" si="54"/>
        <v>19604.799112691886</v>
      </c>
      <c r="AJ22" s="1">
        <f t="shared" si="55"/>
        <v>2460.7937107426487</v>
      </c>
      <c r="AK22" s="1">
        <f t="shared" si="56"/>
        <v>779.12646242300366</v>
      </c>
      <c r="AL22" s="14">
        <f t="shared" si="31"/>
        <v>7.6224479111931371</v>
      </c>
      <c r="AM22" s="14">
        <f t="shared" si="32"/>
        <v>0.98335945346391362</v>
      </c>
      <c r="AN22" s="14">
        <f t="shared" si="33"/>
        <v>0.41091569256247462</v>
      </c>
      <c r="AO22" s="11">
        <f t="shared" si="57"/>
        <v>2.0621120954280148E-2</v>
      </c>
      <c r="AP22" s="11">
        <f t="shared" si="34"/>
        <v>2.5977173653231045E-2</v>
      </c>
      <c r="AQ22" s="11">
        <f t="shared" si="35"/>
        <v>2.3564574154817608E-2</v>
      </c>
      <c r="AR22" s="1">
        <f t="shared" si="58"/>
        <v>12522.720493719629</v>
      </c>
      <c r="AS22" s="1">
        <f t="shared" si="59"/>
        <v>1767.9803332996653</v>
      </c>
      <c r="AT22" s="1">
        <f t="shared" si="60"/>
        <v>561.37624208675288</v>
      </c>
      <c r="AU22" s="1">
        <f t="shared" si="61"/>
        <v>2504.544098743926</v>
      </c>
      <c r="AV22" s="1">
        <f t="shared" si="62"/>
        <v>353.59606665993306</v>
      </c>
      <c r="AW22" s="1">
        <f t="shared" si="63"/>
        <v>112.27524841735058</v>
      </c>
      <c r="AX22" s="1">
        <f t="shared" si="36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7"/>
        <v>8251.9041504393062</v>
      </c>
      <c r="BB22" s="1">
        <f t="shared" si="38"/>
        <v>11213.807750142341</v>
      </c>
      <c r="BC22" s="1">
        <f t="shared" si="39"/>
        <v>8889.8737075618519</v>
      </c>
      <c r="BD22" s="1">
        <f t="shared" si="40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41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42"/>
        <v>0</v>
      </c>
      <c r="BP22" s="2">
        <f t="shared" si="43"/>
        <v>0</v>
      </c>
      <c r="BQ22" s="2">
        <f t="shared" si="44"/>
        <v>0</v>
      </c>
      <c r="BR22" s="11">
        <f t="shared" si="45"/>
        <v>6.1508636266423861E-2</v>
      </c>
      <c r="BS22" s="17">
        <v>0</v>
      </c>
      <c r="BT22" s="17">
        <v>0</v>
      </c>
      <c r="BU22" s="12">
        <f>BU$3*temperature!$I132+BU$4*temperature!$I132^2</f>
        <v>1.9012849341083786</v>
      </c>
      <c r="BV22" s="12">
        <f>BV$3*temperature!$I132+BV$4*temperature!$I132^2</f>
        <v>1.1126750936629426</v>
      </c>
      <c r="BW22" s="12">
        <f>BW$3*temperature!$I132+BW$4*temperature!$I132^2</f>
        <v>0.56356631701401194</v>
      </c>
      <c r="BX22" s="12">
        <f>BX$4*temperature!$I132^2</f>
        <v>-0.16359998489047653</v>
      </c>
      <c r="BY22" s="12">
        <f>BY$4*temperature!$I132^2</f>
        <v>-0.14304789244619273</v>
      </c>
      <c r="BZ22" s="12">
        <f>BZ$4*temperature!$I132^2</f>
        <v>-0.12558373206515019</v>
      </c>
      <c r="CA22" s="12">
        <f>CA$3*temperature!$I132</f>
        <v>-2.0771559547901006</v>
      </c>
      <c r="CB22" s="12">
        <f>CB$3*temperature!$I132</f>
        <v>-1.9198293510898403</v>
      </c>
      <c r="CC22" s="12">
        <f>CC$3*temperature!$I132</f>
        <v>-1.6854448525148837</v>
      </c>
      <c r="CD22" s="12">
        <f t="shared" si="46"/>
        <v>-2.048064581178735</v>
      </c>
      <c r="CE22" s="12">
        <f t="shared" si="13"/>
        <v>-1.8735818406940838</v>
      </c>
      <c r="CF22" s="12">
        <f t="shared" si="14"/>
        <v>-1.644843520790318</v>
      </c>
      <c r="CG22" s="19">
        <f t="shared" si="47"/>
        <v>1.4005387291348216E-2</v>
      </c>
      <c r="CH22" s="19">
        <f t="shared" si="15"/>
        <v>2.4089386053767186E-2</v>
      </c>
      <c r="CI22" s="19">
        <f t="shared" si="16"/>
        <v>2.4089386053767183E-2</v>
      </c>
      <c r="CJ22" s="12">
        <f t="shared" si="48"/>
        <v>1.4545686805682773E-2</v>
      </c>
      <c r="CK22" s="12">
        <f t="shared" si="17"/>
        <v>2.3123755197878255E-2</v>
      </c>
      <c r="CL22" s="12">
        <f t="shared" si="18"/>
        <v>2.0300665862282862E-2</v>
      </c>
      <c r="CM22" s="17">
        <f t="shared" si="49"/>
        <v>-2.0626102679844176</v>
      </c>
      <c r="CN22" s="17">
        <f t="shared" si="19"/>
        <v>-1.8967055958919621</v>
      </c>
      <c r="CO22" s="17">
        <f t="shared" si="20"/>
        <v>-1.6651441866526009</v>
      </c>
      <c r="CP22" s="12">
        <f t="shared" si="21"/>
        <v>3.6062400552965301</v>
      </c>
      <c r="CQ22" s="12">
        <f t="shared" si="22"/>
        <v>3.07531534085469</v>
      </c>
      <c r="CR22" s="12">
        <f t="shared" si="23"/>
        <v>2.3702463933295177</v>
      </c>
      <c r="CS22" s="17">
        <f>CS$3*temperature!$I132+CS$4*temperature!$I132^2</f>
        <v>-2.062610267984418</v>
      </c>
      <c r="CT22" s="17">
        <f>CT$3*temperature!$I132+CT$4*temperature!$I132^2</f>
        <v>-1.896709401574237</v>
      </c>
      <c r="CU22" s="17">
        <f>CU$3*temperature!$I132+CU$4*temperature!$I132^2</f>
        <v>-1.6651461291875149</v>
      </c>
      <c r="CV22" s="17"/>
      <c r="CW22" s="17"/>
      <c r="CX22" s="17"/>
    </row>
    <row r="23" spans="1:102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50"/>
        <v>7.3482904106083602E-3</v>
      </c>
      <c r="F23" s="11">
        <f t="shared" si="24"/>
        <v>1.6168595294302479E-2</v>
      </c>
      <c r="G23" s="11">
        <f t="shared" si="2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6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51"/>
        <v>3.1697706905913892E-2</v>
      </c>
      <c r="O23" s="11">
        <f t="shared" si="27"/>
        <v>2.9855040327190441E-2</v>
      </c>
      <c r="P23" s="11">
        <f t="shared" si="2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9"/>
        <v>239.50476052364905</v>
      </c>
      <c r="U23" s="1">
        <f t="shared" si="64"/>
        <v>930.19975001883006</v>
      </c>
      <c r="V23" s="1">
        <f t="shared" si="65"/>
        <v>900.51487180944673</v>
      </c>
      <c r="W23" s="11">
        <f t="shared" si="52"/>
        <v>-1.4602190653870806E-2</v>
      </c>
      <c r="X23" s="11">
        <f t="shared" si="68"/>
        <v>1.2266952726774027E-2</v>
      </c>
      <c r="Y23" s="11">
        <f t="shared" si="6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30"/>
        <v>2.4545082380311687</v>
      </c>
      <c r="AD23" s="12">
        <f t="shared" si="66"/>
        <v>2.8172710428917731</v>
      </c>
      <c r="AE23" s="12">
        <f t="shared" si="67"/>
        <v>1.7962150035071196</v>
      </c>
      <c r="AF23" s="11">
        <f t="shared" si="53"/>
        <v>-3.6958937098646727E-3</v>
      </c>
      <c r="AG23" s="11">
        <f t="shared" si="70"/>
        <v>-8.4510729951581265E-3</v>
      </c>
      <c r="AH23" s="11">
        <f t="shared" si="71"/>
        <v>5.5492268770880981E-2</v>
      </c>
      <c r="AI23" s="1">
        <f t="shared" si="54"/>
        <v>20148.863300166624</v>
      </c>
      <c r="AJ23" s="1">
        <f t="shared" si="55"/>
        <v>2568.3104063283172</v>
      </c>
      <c r="AK23" s="1">
        <f t="shared" si="56"/>
        <v>813.48906459805391</v>
      </c>
      <c r="AL23" s="14">
        <f t="shared" si="31"/>
        <v>7.7796313315375505</v>
      </c>
      <c r="AM23" s="14">
        <f t="shared" si="32"/>
        <v>1.008904352750092</v>
      </c>
      <c r="AN23" s="14">
        <f t="shared" si="33"/>
        <v>0.4205987458712413</v>
      </c>
      <c r="AO23" s="11">
        <f t="shared" si="57"/>
        <v>2.0621120954280148E-2</v>
      </c>
      <c r="AP23" s="11">
        <f t="shared" si="34"/>
        <v>2.5977173653231045E-2</v>
      </c>
      <c r="AQ23" s="11">
        <f t="shared" si="35"/>
        <v>2.3564574154817608E-2</v>
      </c>
      <c r="AR23" s="1">
        <f t="shared" si="58"/>
        <v>12926.608401519468</v>
      </c>
      <c r="AS23" s="1">
        <f t="shared" si="59"/>
        <v>1853.1142854562922</v>
      </c>
      <c r="AT23" s="1">
        <f t="shared" si="60"/>
        <v>591.08301482606362</v>
      </c>
      <c r="AU23" s="1">
        <f t="shared" si="61"/>
        <v>2585.321680303894</v>
      </c>
      <c r="AV23" s="1">
        <f t="shared" si="62"/>
        <v>370.62285709125848</v>
      </c>
      <c r="AW23" s="1">
        <f t="shared" si="63"/>
        <v>118.21660296521273</v>
      </c>
      <c r="AX23" s="1">
        <f t="shared" si="36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7"/>
        <v>8334.2871659708962</v>
      </c>
      <c r="BB23" s="1">
        <f t="shared" si="38"/>
        <v>11447.465093134968</v>
      </c>
      <c r="BC23" s="1">
        <f t="shared" si="39"/>
        <v>9154.366335279552</v>
      </c>
      <c r="BD23" s="1">
        <f t="shared" si="40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41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42"/>
        <v>0</v>
      </c>
      <c r="BP23" s="2">
        <f t="shared" si="43"/>
        <v>0</v>
      </c>
      <c r="BQ23" s="2">
        <f t="shared" si="44"/>
        <v>0</v>
      </c>
      <c r="BR23" s="11">
        <f t="shared" si="45"/>
        <v>5.2648442643014909E-2</v>
      </c>
      <c r="BS23" s="17">
        <v>0</v>
      </c>
      <c r="BT23" s="17">
        <v>0</v>
      </c>
      <c r="BU23" s="12">
        <f>BU$3*temperature!$I133+BU$4*temperature!$I133^2</f>
        <v>1.9506548354624424</v>
      </c>
      <c r="BV23" s="12">
        <f>BV$3*temperature!$I133+BV$4*temperature!$I133^2</f>
        <v>1.1398927636049849</v>
      </c>
      <c r="BW23" s="12">
        <f>BW$3*temperature!$I133+BW$4*temperature!$I133^2</f>
        <v>0.57547104485040812</v>
      </c>
      <c r="BX23" s="12">
        <f>BX$4*temperature!$I133^2</f>
        <v>-0.17413828340891679</v>
      </c>
      <c r="BY23" s="12">
        <f>BY$4*temperature!$I133^2</f>
        <v>-0.15226232723994232</v>
      </c>
      <c r="BZ23" s="12">
        <f>BZ$4*temperature!$I133^2</f>
        <v>-0.13367321238171842</v>
      </c>
      <c r="CA23" s="12">
        <f>CA$3*temperature!$I133</f>
        <v>-2.1430120097241585</v>
      </c>
      <c r="CB23" s="12">
        <f>CB$3*temperature!$I133</f>
        <v>-1.9806973792789733</v>
      </c>
      <c r="CC23" s="12">
        <f>CC$3*temperature!$I133</f>
        <v>-1.7388817398798295</v>
      </c>
      <c r="CD23" s="12">
        <f t="shared" si="46"/>
        <v>-2.1120467143050785</v>
      </c>
      <c r="CE23" s="12">
        <f t="shared" si="13"/>
        <v>-1.9314708339486388</v>
      </c>
      <c r="CF23" s="12">
        <f t="shared" si="14"/>
        <v>-1.6956650720093214</v>
      </c>
      <c r="CG23" s="19">
        <f t="shared" si="47"/>
        <v>1.4449426918081484E-2</v>
      </c>
      <c r="CH23" s="19">
        <f t="shared" si="15"/>
        <v>2.4853138013568841E-2</v>
      </c>
      <c r="CI23" s="19">
        <f t="shared" si="16"/>
        <v>2.4853138013568837E-2</v>
      </c>
      <c r="CJ23" s="12">
        <f t="shared" si="48"/>
        <v>1.5482647709540076E-2</v>
      </c>
      <c r="CK23" s="12">
        <f t="shared" si="17"/>
        <v>2.4613272665167215E-2</v>
      </c>
      <c r="CL23" s="12">
        <f t="shared" si="18"/>
        <v>2.1608333935254055E-2</v>
      </c>
      <c r="CM23" s="17">
        <f t="shared" si="49"/>
        <v>-2.1275293620146187</v>
      </c>
      <c r="CN23" s="17">
        <f t="shared" si="19"/>
        <v>-1.9560841066138059</v>
      </c>
      <c r="CO23" s="17">
        <f t="shared" si="20"/>
        <v>-1.7172734059445753</v>
      </c>
      <c r="CP23" s="12">
        <f t="shared" si="21"/>
        <v>3.815736705976347</v>
      </c>
      <c r="CQ23" s="12">
        <f t="shared" si="22"/>
        <v>3.2537730117434913</v>
      </c>
      <c r="CR23" s="12">
        <f t="shared" si="23"/>
        <v>2.5077895730523179</v>
      </c>
      <c r="CS23" s="17">
        <f>CS$3*temperature!$I133+CS$4*temperature!$I133^2</f>
        <v>-2.1275293620146183</v>
      </c>
      <c r="CT23" s="17">
        <f>CT$3*temperature!$I133+CT$4*temperature!$I133^2</f>
        <v>-1.9560880298821424</v>
      </c>
      <c r="CU23" s="17">
        <f>CU$3*temperature!$I133+CU$4*temperature!$I133^2</f>
        <v>-1.7172754084989594</v>
      </c>
      <c r="CV23" s="17"/>
      <c r="CW23" s="17"/>
      <c r="CX23" s="17"/>
    </row>
    <row r="24" spans="1:102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50"/>
        <v>7.2592798295529892E-3</v>
      </c>
      <c r="F24" s="11">
        <f t="shared" si="24"/>
        <v>1.6032358762138932E-2</v>
      </c>
      <c r="G24" s="11">
        <f t="shared" si="2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6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51"/>
        <v>3.4275712981129303E-2</v>
      </c>
      <c r="O24" s="11">
        <f t="shared" si="27"/>
        <v>1.6033509673959889E-2</v>
      </c>
      <c r="P24" s="11">
        <f t="shared" si="2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9"/>
        <v>236.96599895979352</v>
      </c>
      <c r="U24" s="1">
        <f t="shared" si="64"/>
        <v>953.04866684438355</v>
      </c>
      <c r="V24" s="1">
        <f t="shared" si="65"/>
        <v>887.72358916796884</v>
      </c>
      <c r="W24" s="11">
        <f t="shared" si="52"/>
        <v>-1.0600046355257464E-2</v>
      </c>
      <c r="X24" s="11">
        <f t="shared" si="68"/>
        <v>2.4563451909217271E-2</v>
      </c>
      <c r="Y24" s="11">
        <f t="shared" si="6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30"/>
        <v>2.4498286870526638</v>
      </c>
      <c r="AD24" s="12">
        <f t="shared" si="66"/>
        <v>2.81064944312521</v>
      </c>
      <c r="AE24" s="12">
        <f t="shared" si="67"/>
        <v>1.831713986286849</v>
      </c>
      <c r="AF24" s="11">
        <f t="shared" si="53"/>
        <v>-1.9065126390688247E-3</v>
      </c>
      <c r="AG24" s="11">
        <f t="shared" si="70"/>
        <v>-2.3503595024234603E-3</v>
      </c>
      <c r="AH24" s="11">
        <f t="shared" si="71"/>
        <v>1.9763214710052823E-2</v>
      </c>
      <c r="AI24" s="1">
        <f t="shared" si="54"/>
        <v>20719.298650453857</v>
      </c>
      <c r="AJ24" s="1">
        <f t="shared" si="55"/>
        <v>2682.1022227867443</v>
      </c>
      <c r="AK24" s="1">
        <f t="shared" si="56"/>
        <v>850.35676110346128</v>
      </c>
      <c r="AL24" s="14">
        <f t="shared" si="31"/>
        <v>7.9400560502048938</v>
      </c>
      <c r="AM24" s="14">
        <f t="shared" si="32"/>
        <v>1.0351128363209818</v>
      </c>
      <c r="AN24" s="14">
        <f t="shared" si="33"/>
        <v>0.43050997620774745</v>
      </c>
      <c r="AO24" s="11">
        <f t="shared" si="57"/>
        <v>2.0621120954280148E-2</v>
      </c>
      <c r="AP24" s="11">
        <f t="shared" si="34"/>
        <v>2.5977173653231045E-2</v>
      </c>
      <c r="AQ24" s="11">
        <f t="shared" si="35"/>
        <v>2.3564574154817608E-2</v>
      </c>
      <c r="AR24" s="1">
        <f t="shared" si="58"/>
        <v>13344.031722777712</v>
      </c>
      <c r="AS24" s="1">
        <f t="shared" si="59"/>
        <v>1942.3679221830037</v>
      </c>
      <c r="AT24" s="1">
        <f t="shared" si="60"/>
        <v>622.57783732422467</v>
      </c>
      <c r="AU24" s="1">
        <f t="shared" si="61"/>
        <v>2668.8063445555426</v>
      </c>
      <c r="AV24" s="1">
        <f t="shared" si="62"/>
        <v>388.47358443660073</v>
      </c>
      <c r="AW24" s="1">
        <f t="shared" si="63"/>
        <v>124.51556746484493</v>
      </c>
      <c r="AX24" s="1">
        <f t="shared" si="36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7"/>
        <v>8416.8050422860342</v>
      </c>
      <c r="BB24" s="1">
        <f t="shared" si="38"/>
        <v>11684.427968746882</v>
      </c>
      <c r="BC24" s="1">
        <f t="shared" si="39"/>
        <v>9428.198081344417</v>
      </c>
      <c r="BD24" s="1">
        <f t="shared" si="40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41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42"/>
        <v>0</v>
      </c>
      <c r="BP24" s="2">
        <f t="shared" si="43"/>
        <v>0</v>
      </c>
      <c r="BQ24" s="2">
        <f t="shared" si="44"/>
        <v>0</v>
      </c>
      <c r="BR24" s="11">
        <f t="shared" si="45"/>
        <v>5.298173514030588E-2</v>
      </c>
      <c r="BS24" s="17">
        <v>0</v>
      </c>
      <c r="BT24" s="17">
        <v>0</v>
      </c>
      <c r="BU24" s="12">
        <f>BU$3*temperature!$I134+BU$4*temperature!$I134^2</f>
        <v>2.0010558989734792</v>
      </c>
      <c r="BV24" s="12">
        <f>BV$3*temperature!$I134+BV$4*temperature!$I134^2</f>
        <v>1.16754652522269</v>
      </c>
      <c r="BW24" s="12">
        <f>BW$3*temperature!$I134+BW$4*temperature!$I134^2</f>
        <v>0.58740867500058824</v>
      </c>
      <c r="BX24" s="12">
        <f>BX$4*temperature!$I134^2</f>
        <v>-0.18539393666481166</v>
      </c>
      <c r="BY24" s="12">
        <f>BY$4*temperature!$I134^2</f>
        <v>-0.1621039997647826</v>
      </c>
      <c r="BZ24" s="12">
        <f>BZ$4*temperature!$I134^2</f>
        <v>-0.14231335341628412</v>
      </c>
      <c r="CA24" s="12">
        <f>CA$3*temperature!$I134</f>
        <v>-2.2111858094529921</v>
      </c>
      <c r="CB24" s="12">
        <f>CB$3*temperature!$I134</f>
        <v>-2.043707603134775</v>
      </c>
      <c r="CC24" s="12">
        <f>CC$3*temperature!$I134</f>
        <v>-1.7941992905742619</v>
      </c>
      <c r="CD24" s="12">
        <f t="shared" si="46"/>
        <v>-2.1782190321002406</v>
      </c>
      <c r="CE24" s="12">
        <f t="shared" si="13"/>
        <v>-1.9912992363555477</v>
      </c>
      <c r="CF24" s="12">
        <f t="shared" si="14"/>
        <v>-1.7481892574603204</v>
      </c>
      <c r="CG24" s="19">
        <f t="shared" si="47"/>
        <v>1.4909094121270188E-2</v>
      </c>
      <c r="CH24" s="19">
        <f t="shared" si="15"/>
        <v>2.5643769538675504E-2</v>
      </c>
      <c r="CI24" s="19">
        <f t="shared" si="16"/>
        <v>2.56437695386755E-2</v>
      </c>
      <c r="CJ24" s="12">
        <f t="shared" si="48"/>
        <v>1.6483388676375832E-2</v>
      </c>
      <c r="CK24" s="12">
        <f t="shared" si="17"/>
        <v>2.6204183389613531E-2</v>
      </c>
      <c r="CL24" s="12">
        <f t="shared" si="18"/>
        <v>2.3005016556970726E-2</v>
      </c>
      <c r="CM24" s="17">
        <f t="shared" si="49"/>
        <v>-2.1947024207766166</v>
      </c>
      <c r="CN24" s="17">
        <f t="shared" si="19"/>
        <v>-2.0175034197451613</v>
      </c>
      <c r="CO24" s="17">
        <f t="shared" si="20"/>
        <v>-1.771194274017291</v>
      </c>
      <c r="CP24" s="12">
        <f t="shared" si="21"/>
        <v>4.0373205843236786</v>
      </c>
      <c r="CQ24" s="12">
        <f t="shared" si="22"/>
        <v>3.4425070076635258</v>
      </c>
      <c r="CR24" s="12">
        <f t="shared" si="23"/>
        <v>2.6532530534979837</v>
      </c>
      <c r="CS24" s="17">
        <f>CS$3*temperature!$I134+CS$4*temperature!$I134^2</f>
        <v>-2.1947024207766161</v>
      </c>
      <c r="CT24" s="17">
        <f>CT$3*temperature!$I134+CT$4*temperature!$I134^2</f>
        <v>-2.0175074645389515</v>
      </c>
      <c r="CU24" s="17">
        <f>CU$3*temperature!$I134+CU$4*temperature!$I134^2</f>
        <v>-1.7711963386019296</v>
      </c>
      <c r="CV24" s="17"/>
      <c r="CW24" s="17"/>
      <c r="CX24" s="17"/>
    </row>
    <row r="25" spans="1:102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50"/>
        <v>7.1710102906858975E-3</v>
      </c>
      <c r="F25" s="11">
        <f t="shared" si="24"/>
        <v>1.6106980972057983E-2</v>
      </c>
      <c r="G25" s="11">
        <f t="shared" si="2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6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51"/>
        <v>3.1199121385352857E-2</v>
      </c>
      <c r="O25" s="11">
        <f t="shared" si="27"/>
        <v>3.4800518287731563E-2</v>
      </c>
      <c r="P25" s="11">
        <f t="shared" si="2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9"/>
        <v>233.53220678226603</v>
      </c>
      <c r="U25" s="1">
        <f t="shared" si="64"/>
        <v>937.57902753538292</v>
      </c>
      <c r="V25" s="1">
        <f t="shared" si="65"/>
        <v>902.67990564339846</v>
      </c>
      <c r="W25" s="11">
        <f t="shared" si="52"/>
        <v>-1.449065348024936E-2</v>
      </c>
      <c r="X25" s="11">
        <f t="shared" si="68"/>
        <v>-1.6231741197668126E-2</v>
      </c>
      <c r="Y25" s="11">
        <f t="shared" si="6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30"/>
        <v>2.4496385895153021</v>
      </c>
      <c r="AD25" s="12">
        <f t="shared" si="66"/>
        <v>2.7832867863149318</v>
      </c>
      <c r="AE25" s="12">
        <f t="shared" si="67"/>
        <v>1.8505048501277181</v>
      </c>
      <c r="AF25" s="11">
        <f t="shared" si="53"/>
        <v>-7.7596257389900281E-5</v>
      </c>
      <c r="AG25" s="11">
        <f t="shared" si="70"/>
        <v>-9.73535026831851E-3</v>
      </c>
      <c r="AH25" s="11">
        <f t="shared" si="71"/>
        <v>1.0258623333963213E-2</v>
      </c>
      <c r="AI25" s="1">
        <f t="shared" si="54"/>
        <v>21316.175129964013</v>
      </c>
      <c r="AJ25" s="1">
        <f t="shared" si="55"/>
        <v>2802.3655849446704</v>
      </c>
      <c r="AK25" s="1">
        <f t="shared" si="56"/>
        <v>889.8366524579601</v>
      </c>
      <c r="AL25" s="14">
        <f t="shared" si="31"/>
        <v>8.1037889063999327</v>
      </c>
      <c r="AM25" s="14">
        <f t="shared" si="32"/>
        <v>1.0620021422207806</v>
      </c>
      <c r="AN25" s="14">
        <f t="shared" si="33"/>
        <v>0.44065476046648366</v>
      </c>
      <c r="AO25" s="11">
        <f t="shared" si="57"/>
        <v>2.0621120954280148E-2</v>
      </c>
      <c r="AP25" s="11">
        <f t="shared" si="34"/>
        <v>2.5977173653231045E-2</v>
      </c>
      <c r="AQ25" s="11">
        <f t="shared" si="35"/>
        <v>2.3564574154817608E-2</v>
      </c>
      <c r="AR25" s="1">
        <f t="shared" si="58"/>
        <v>13775.299073981647</v>
      </c>
      <c r="AS25" s="1">
        <f t="shared" si="59"/>
        <v>2036.2478405779661</v>
      </c>
      <c r="AT25" s="1">
        <f t="shared" si="60"/>
        <v>655.92537283621471</v>
      </c>
      <c r="AU25" s="1">
        <f t="shared" si="61"/>
        <v>2755.0598147963296</v>
      </c>
      <c r="AV25" s="1">
        <f t="shared" si="62"/>
        <v>407.24956811559326</v>
      </c>
      <c r="AW25" s="1">
        <f t="shared" si="63"/>
        <v>131.18507456724294</v>
      </c>
      <c r="AX25" s="1">
        <f t="shared" si="36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7"/>
        <v>8499.4399536325072</v>
      </c>
      <c r="BB25" s="1">
        <f t="shared" si="38"/>
        <v>11927.074864243787</v>
      </c>
      <c r="BC25" s="1">
        <f t="shared" si="39"/>
        <v>9710.9968361482097</v>
      </c>
      <c r="BD25" s="1">
        <f t="shared" si="40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41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42"/>
        <v>0</v>
      </c>
      <c r="BP25" s="2">
        <f t="shared" si="43"/>
        <v>0</v>
      </c>
      <c r="BQ25" s="2">
        <f t="shared" si="44"/>
        <v>0</v>
      </c>
      <c r="BR25" s="11">
        <f t="shared" si="45"/>
        <v>5.1730956327600025E-2</v>
      </c>
      <c r="BS25" s="17">
        <v>0</v>
      </c>
      <c r="BT25" s="17">
        <v>0</v>
      </c>
      <c r="BU25" s="12">
        <f>BU$3*temperature!$I135+BU$4*temperature!$I135^2</f>
        <v>2.0523445411592509</v>
      </c>
      <c r="BV25" s="12">
        <f>BV$3*temperature!$I135+BV$4*temperature!$I135^2</f>
        <v>1.1955439678089674</v>
      </c>
      <c r="BW25" s="12">
        <f>BW$3*temperature!$I135+BW$4*temperature!$I135^2</f>
        <v>0.59932298717890131</v>
      </c>
      <c r="BX25" s="12">
        <f>BX$4*temperature!$I135^2</f>
        <v>-0.19738607363105545</v>
      </c>
      <c r="BY25" s="12">
        <f>BY$4*temperature!$I135^2</f>
        <v>-0.17258963593458834</v>
      </c>
      <c r="BZ25" s="12">
        <f>BZ$4*temperature!$I135^2</f>
        <v>-0.15151883908100203</v>
      </c>
      <c r="CA25" s="12">
        <f>CA$3*temperature!$I135</f>
        <v>-2.2815801484738913</v>
      </c>
      <c r="CB25" s="12">
        <f>CB$3*temperature!$I135</f>
        <v>-2.1087701796308895</v>
      </c>
      <c r="CC25" s="12">
        <f>CC$3*temperature!$I135</f>
        <v>-1.8513186301574813</v>
      </c>
      <c r="CD25" s="12">
        <f t="shared" si="46"/>
        <v>-2.24648092754471</v>
      </c>
      <c r="CE25" s="12">
        <f t="shared" si="13"/>
        <v>-2.0529717973856769</v>
      </c>
      <c r="CF25" s="12">
        <f t="shared" si="14"/>
        <v>-1.80233245538082</v>
      </c>
      <c r="CG25" s="19">
        <f t="shared" si="47"/>
        <v>1.5383733485171866E-2</v>
      </c>
      <c r="CH25" s="19">
        <f t="shared" si="15"/>
        <v>2.6460153308398546E-2</v>
      </c>
      <c r="CI25" s="19">
        <f t="shared" si="16"/>
        <v>2.6460153308398543E-2</v>
      </c>
      <c r="CJ25" s="12">
        <f t="shared" si="48"/>
        <v>1.7549610464590599E-2</v>
      </c>
      <c r="CK25" s="12">
        <f t="shared" si="17"/>
        <v>2.7899191122606241E-2</v>
      </c>
      <c r="CL25" s="12">
        <f t="shared" si="18"/>
        <v>2.449308738833067E-2</v>
      </c>
      <c r="CM25" s="17">
        <f t="shared" si="49"/>
        <v>-2.2640305380093007</v>
      </c>
      <c r="CN25" s="17">
        <f t="shared" si="19"/>
        <v>-2.0808709885082832</v>
      </c>
      <c r="CO25" s="17">
        <f t="shared" si="20"/>
        <v>-1.8268255427691507</v>
      </c>
      <c r="CP25" s="12">
        <f t="shared" si="21"/>
        <v>4.2710193421452445</v>
      </c>
      <c r="CQ25" s="12">
        <f t="shared" si="22"/>
        <v>3.64153772058049</v>
      </c>
      <c r="CR25" s="12">
        <f t="shared" si="23"/>
        <v>2.8066525514224501</v>
      </c>
      <c r="CS25" s="17">
        <f>CS$3*temperature!$I135+CS$4*temperature!$I135^2</f>
        <v>-2.2640305380093007</v>
      </c>
      <c r="CT25" s="17">
        <f>CT$3*temperature!$I135+CT$4*temperature!$I135^2</f>
        <v>-2.0808751585734444</v>
      </c>
      <c r="CU25" s="17">
        <f>CU$3*temperature!$I135+CU$4*temperature!$I135^2</f>
        <v>-1.8268276712960725</v>
      </c>
      <c r="CV25" s="17"/>
      <c r="CW25" s="17"/>
      <c r="CX25" s="17"/>
    </row>
    <row r="26" spans="1:102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50"/>
        <v>6.9399655695143725E-3</v>
      </c>
      <c r="F26" s="11">
        <f t="shared" si="24"/>
        <v>1.5668442836691332E-2</v>
      </c>
      <c r="G26" s="11">
        <f t="shared" si="2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6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51"/>
        <v>1.9866883309723526E-2</v>
      </c>
      <c r="O26" s="11">
        <f t="shared" si="27"/>
        <v>3.1415457728710017E-2</v>
      </c>
      <c r="P26" s="11">
        <f t="shared" si="2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9"/>
        <v>221.55623080971907</v>
      </c>
      <c r="U26" s="1">
        <f t="shared" si="64"/>
        <v>902.87289581321522</v>
      </c>
      <c r="V26" s="1">
        <f t="shared" si="65"/>
        <v>880.94465297742408</v>
      </c>
      <c r="W26" s="11">
        <f t="shared" si="52"/>
        <v>-5.1281902986994754E-2</v>
      </c>
      <c r="X26" s="11">
        <f t="shared" si="68"/>
        <v>-3.7016753471331154E-2</v>
      </c>
      <c r="Y26" s="11">
        <f t="shared" si="69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30"/>
        <v>2.4457874406053151</v>
      </c>
      <c r="AD26" s="12">
        <f t="shared" si="66"/>
        <v>2.8182464047647726</v>
      </c>
      <c r="AE26" s="12">
        <f t="shared" si="67"/>
        <v>1.871783504022132</v>
      </c>
      <c r="AF26" s="11">
        <f t="shared" si="53"/>
        <v>-1.5721294261408225E-3</v>
      </c>
      <c r="AG26" s="11">
        <f t="shared" si="70"/>
        <v>1.2560552014162951E-2</v>
      </c>
      <c r="AH26" s="11">
        <f t="shared" si="71"/>
        <v>1.1498837137846607E-2</v>
      </c>
      <c r="AI26" s="1">
        <f t="shared" si="54"/>
        <v>21939.617431763942</v>
      </c>
      <c r="AJ26" s="1">
        <f t="shared" si="55"/>
        <v>2929.3785945657969</v>
      </c>
      <c r="AK26" s="1">
        <f t="shared" si="56"/>
        <v>932.03806177940703</v>
      </c>
      <c r="AL26" s="14">
        <f t="shared" si="31"/>
        <v>8.2708981176267589</v>
      </c>
      <c r="AM26" s="14">
        <f t="shared" si="32"/>
        <v>1.0895899562893532</v>
      </c>
      <c r="AN26" s="14">
        <f t="shared" si="33"/>
        <v>0.45103860224616948</v>
      </c>
      <c r="AO26" s="11">
        <f t="shared" si="57"/>
        <v>2.0621120954280148E-2</v>
      </c>
      <c r="AP26" s="11">
        <f t="shared" si="34"/>
        <v>2.5977173653231045E-2</v>
      </c>
      <c r="AQ26" s="11">
        <f t="shared" si="35"/>
        <v>2.3564574154817608E-2</v>
      </c>
      <c r="AR26" s="1">
        <f t="shared" si="58"/>
        <v>14219.109702597792</v>
      </c>
      <c r="AS26" s="1">
        <f t="shared" si="59"/>
        <v>2134.1259420488577</v>
      </c>
      <c r="AT26" s="1">
        <f t="shared" si="60"/>
        <v>691.18551481508996</v>
      </c>
      <c r="AU26" s="1">
        <f t="shared" si="61"/>
        <v>2843.8219405195587</v>
      </c>
      <c r="AV26" s="1">
        <f t="shared" si="62"/>
        <v>426.82518840977156</v>
      </c>
      <c r="AW26" s="1">
        <f t="shared" si="63"/>
        <v>138.237102963018</v>
      </c>
      <c r="AX26" s="1">
        <f t="shared" si="36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7"/>
        <v>8580.9777537492519</v>
      </c>
      <c r="BB26" s="1">
        <f t="shared" si="38"/>
        <v>12169.569734725135</v>
      </c>
      <c r="BC26" s="1">
        <f t="shared" si="39"/>
        <v>10002.28555956844</v>
      </c>
      <c r="BD26" s="1">
        <f t="shared" si="40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41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42"/>
        <v>0</v>
      </c>
      <c r="BP26" s="2">
        <f t="shared" si="43"/>
        <v>0</v>
      </c>
      <c r="BQ26" s="2">
        <f t="shared" si="44"/>
        <v>0</v>
      </c>
      <c r="BR26" s="11">
        <f t="shared" si="45"/>
        <v>4.2806571653571907E-2</v>
      </c>
      <c r="BS26" s="17">
        <v>0</v>
      </c>
      <c r="BT26" s="17">
        <v>0</v>
      </c>
      <c r="BU26" s="12">
        <f>BU$3*temperature!$I136+BU$4*temperature!$I136^2</f>
        <v>2.104593397464495</v>
      </c>
      <c r="BV26" s="12">
        <f>BV$3*temperature!$I136+BV$4*temperature!$I136^2</f>
        <v>1.2239101038251388</v>
      </c>
      <c r="BW26" s="12">
        <f>BW$3*temperature!$I136+BW$4*temperature!$I136^2</f>
        <v>0.61120700035947206</v>
      </c>
      <c r="BX26" s="12">
        <f>BX$4*temperature!$I136^2</f>
        <v>-0.21018665652200955</v>
      </c>
      <c r="BY26" s="12">
        <f>BY$4*temperature!$I136^2</f>
        <v>-0.18378215777901039</v>
      </c>
      <c r="BZ26" s="12">
        <f>BZ$4*temperature!$I136^2</f>
        <v>-0.16134490949984409</v>
      </c>
      <c r="CA26" s="12">
        <f>CA$3*temperature!$I136</f>
        <v>-2.3543989006158097</v>
      </c>
      <c r="CB26" s="12">
        <f>CB$3*temperature!$I136</f>
        <v>-2.176073540916498</v>
      </c>
      <c r="CC26" s="12">
        <f>CC$3*temperature!$I136</f>
        <v>-1.9104051858304547</v>
      </c>
      <c r="CD26" s="12">
        <f t="shared" si="46"/>
        <v>-2.3170234781357952</v>
      </c>
      <c r="CE26" s="12">
        <f t="shared" si="13"/>
        <v>-2.1166566064402601</v>
      </c>
      <c r="CF26" s="12">
        <f t="shared" si="14"/>
        <v>-1.8582422337908164</v>
      </c>
      <c r="CG26" s="19">
        <f t="shared" si="47"/>
        <v>1.5874719645102894E-2</v>
      </c>
      <c r="CH26" s="19">
        <f t="shared" si="15"/>
        <v>2.730465370725161E-2</v>
      </c>
      <c r="CI26" s="19">
        <f t="shared" si="16"/>
        <v>2.730465370725161E-2</v>
      </c>
      <c r="CJ26" s="12">
        <f t="shared" si="48"/>
        <v>1.8687711240007225E-2</v>
      </c>
      <c r="CK26" s="12">
        <f t="shared" si="17"/>
        <v>2.9708467238118895E-2</v>
      </c>
      <c r="CL26" s="12">
        <f t="shared" si="18"/>
        <v>2.6081476019819114E-2</v>
      </c>
      <c r="CM26" s="17">
        <f t="shared" si="49"/>
        <v>-2.3357111893758025</v>
      </c>
      <c r="CN26" s="17">
        <f t="shared" si="19"/>
        <v>-2.1463650736783788</v>
      </c>
      <c r="CO26" s="17">
        <f t="shared" si="20"/>
        <v>-1.8843237098106356</v>
      </c>
      <c r="CP26" s="12">
        <f t="shared" si="21"/>
        <v>4.5178545397633352</v>
      </c>
      <c r="CQ26" s="12">
        <f t="shared" si="22"/>
        <v>3.8517317017800674</v>
      </c>
      <c r="CR26" s="12">
        <f t="shared" si="23"/>
        <v>2.9686559463204145</v>
      </c>
      <c r="CS26" s="17">
        <f>CS$3*temperature!$I136+CS$4*temperature!$I136^2</f>
        <v>-2.3357111893758025</v>
      </c>
      <c r="CT26" s="17">
        <f>CT$3*temperature!$I136+CT$4*temperature!$I136^2</f>
        <v>-2.1463693731022562</v>
      </c>
      <c r="CU26" s="17">
        <f>CU$3*temperature!$I136+CU$4*temperature!$I136^2</f>
        <v>-1.8843259043661451</v>
      </c>
      <c r="CV26" s="17"/>
      <c r="CW26" s="17"/>
      <c r="CX26" s="17"/>
    </row>
    <row r="27" spans="1:102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50"/>
        <v>6.9168601659503892E-3</v>
      </c>
      <c r="F27" s="11">
        <f t="shared" si="24"/>
        <v>1.5817996879959884E-2</v>
      </c>
      <c r="G27" s="11">
        <f t="shared" si="2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6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51"/>
        <v>8.3770125689435204E-3</v>
      </c>
      <c r="O27" s="11">
        <f t="shared" si="27"/>
        <v>3.3044380272222451E-3</v>
      </c>
      <c r="P27" s="11">
        <f t="shared" si="2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9"/>
        <v>212.36445626954927</v>
      </c>
      <c r="U27" s="1">
        <f t="shared" si="64"/>
        <v>899.9089338975441</v>
      </c>
      <c r="V27" s="1">
        <f t="shared" si="65"/>
        <v>881.70150629598425</v>
      </c>
      <c r="W27" s="11">
        <f t="shared" si="52"/>
        <v>-4.1487321329563676E-2</v>
      </c>
      <c r="X27" s="11">
        <f t="shared" si="68"/>
        <v>-3.2828119322393379E-3</v>
      </c>
      <c r="Y27" s="11">
        <f t="shared" si="6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30"/>
        <v>2.4149199480729333</v>
      </c>
      <c r="AD27" s="12">
        <f t="shared" si="66"/>
        <v>2.735183012324311</v>
      </c>
      <c r="AE27" s="12">
        <f t="shared" si="67"/>
        <v>1.8350201755581217</v>
      </c>
      <c r="AF27" s="11">
        <f t="shared" si="53"/>
        <v>-1.2620676686745269E-2</v>
      </c>
      <c r="AG27" s="11">
        <f t="shared" si="70"/>
        <v>-2.9473431528211025E-2</v>
      </c>
      <c r="AH27" s="11">
        <f t="shared" si="71"/>
        <v>-1.9640801612479497E-2</v>
      </c>
      <c r="AI27" s="1">
        <f t="shared" si="54"/>
        <v>22589.477629107107</v>
      </c>
      <c r="AJ27" s="1">
        <f t="shared" si="55"/>
        <v>3063.265923518989</v>
      </c>
      <c r="AK27" s="1">
        <f t="shared" si="56"/>
        <v>977.0713585644844</v>
      </c>
      <c r="AL27" s="14">
        <f t="shared" si="31"/>
        <v>8.4414533081108676</v>
      </c>
      <c r="AM27" s="14">
        <f t="shared" si="32"/>
        <v>1.1178944237946982</v>
      </c>
      <c r="AN27" s="14">
        <f t="shared" si="33"/>
        <v>0.4616671348354846</v>
      </c>
      <c r="AO27" s="11">
        <f t="shared" si="57"/>
        <v>2.0621120954280148E-2</v>
      </c>
      <c r="AP27" s="11">
        <f t="shared" si="34"/>
        <v>2.5977173653231045E-2</v>
      </c>
      <c r="AQ27" s="11">
        <f t="shared" si="35"/>
        <v>2.3564574154817608E-2</v>
      </c>
      <c r="AR27" s="1">
        <f t="shared" si="58"/>
        <v>14678.013210257626</v>
      </c>
      <c r="AS27" s="1">
        <f t="shared" si="59"/>
        <v>2237.1355800170063</v>
      </c>
      <c r="AT27" s="1">
        <f t="shared" si="60"/>
        <v>728.41369484042536</v>
      </c>
      <c r="AU27" s="1">
        <f t="shared" si="61"/>
        <v>2935.6026420515254</v>
      </c>
      <c r="AV27" s="1">
        <f t="shared" si="62"/>
        <v>447.4271160034013</v>
      </c>
      <c r="AW27" s="1">
        <f t="shared" si="63"/>
        <v>145.68273896808509</v>
      </c>
      <c r="AX27" s="1">
        <f t="shared" si="36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7"/>
        <v>8663.1097221816781</v>
      </c>
      <c r="BB27" s="1">
        <f t="shared" si="38"/>
        <v>12418.642196786283</v>
      </c>
      <c r="BC27" s="1">
        <f t="shared" si="39"/>
        <v>10301.502485677411</v>
      </c>
      <c r="BD27" s="1">
        <f t="shared" si="40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41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42"/>
        <v>0</v>
      </c>
      <c r="BP27" s="2">
        <f t="shared" si="43"/>
        <v>0</v>
      </c>
      <c r="BQ27" s="2">
        <f t="shared" si="44"/>
        <v>0</v>
      </c>
      <c r="BR27" s="11">
        <f t="shared" si="45"/>
        <v>2.9448153818693784E-2</v>
      </c>
      <c r="BS27" s="17">
        <v>0</v>
      </c>
      <c r="BT27" s="17">
        <v>0</v>
      </c>
      <c r="BU27" s="12">
        <f>BU$3*temperature!$I137+BU$4*temperature!$I137^2</f>
        <v>2.1575381718593185</v>
      </c>
      <c r="BV27" s="12">
        <f>BV$3*temperature!$I137+BV$4*temperature!$I137^2</f>
        <v>1.2524862903649112</v>
      </c>
      <c r="BW27" s="12">
        <f>BW$3*temperature!$I137+BW$4*temperature!$I137^2</f>
        <v>0.62297590260048841</v>
      </c>
      <c r="BX27" s="12">
        <f>BX$4*temperature!$I137^2</f>
        <v>-0.22378785786059535</v>
      </c>
      <c r="BY27" s="12">
        <f>BY$4*temperature!$I137^2</f>
        <v>-0.19567472114033069</v>
      </c>
      <c r="BZ27" s="12">
        <f>BZ$4*temperature!$I137^2</f>
        <v>-0.17178555609166754</v>
      </c>
      <c r="CA27" s="12">
        <f>CA$3*temperature!$I137</f>
        <v>-2.4293815838572126</v>
      </c>
      <c r="CB27" s="12">
        <f>CB$3*temperature!$I137</f>
        <v>-2.2453769342309706</v>
      </c>
      <c r="CC27" s="12">
        <f>CC$3*temperature!$I137</f>
        <v>-1.9712475974007246</v>
      </c>
      <c r="CD27" s="12">
        <f t="shared" si="46"/>
        <v>-2.3895875937350981</v>
      </c>
      <c r="CE27" s="12">
        <f t="shared" si="13"/>
        <v>-2.1821151234809228</v>
      </c>
      <c r="CF27" s="12">
        <f t="shared" si="14"/>
        <v>-1.9157091750774538</v>
      </c>
      <c r="CG27" s="19">
        <f t="shared" si="47"/>
        <v>1.6380296280558971E-2</v>
      </c>
      <c r="CH27" s="19">
        <f t="shared" si="15"/>
        <v>2.8174249848929869E-2</v>
      </c>
      <c r="CI27" s="19">
        <f t="shared" si="16"/>
        <v>2.8174249848929866E-2</v>
      </c>
      <c r="CJ27" s="12">
        <f t="shared" si="48"/>
        <v>1.9896995061057382E-2</v>
      </c>
      <c r="CK27" s="12">
        <f t="shared" si="17"/>
        <v>3.163090537502377E-2</v>
      </c>
      <c r="CL27" s="12">
        <f t="shared" si="18"/>
        <v>2.7769211161635363E-2</v>
      </c>
      <c r="CM27" s="17">
        <f t="shared" si="49"/>
        <v>-2.4094845887961553</v>
      </c>
      <c r="CN27" s="17">
        <f t="shared" si="19"/>
        <v>-2.2137460288559465</v>
      </c>
      <c r="CO27" s="17">
        <f t="shared" si="20"/>
        <v>-1.9434783862390892</v>
      </c>
      <c r="CP27" s="12">
        <f t="shared" si="21"/>
        <v>4.7772701996223947</v>
      </c>
      <c r="CQ27" s="12">
        <f t="shared" si="22"/>
        <v>4.0726118030250147</v>
      </c>
      <c r="CR27" s="12">
        <f t="shared" si="23"/>
        <v>3.138895484395781</v>
      </c>
      <c r="CS27" s="17">
        <f>CS$3*temperature!$I137+CS$4*temperature!$I137^2</f>
        <v>-2.4094845887961553</v>
      </c>
      <c r="CT27" s="17">
        <f>CT$3*temperature!$I137+CT$4*temperature!$I137^2</f>
        <v>-2.2137504612413546</v>
      </c>
      <c r="CU27" s="17">
        <f>CU$3*temperature!$I137+CU$4*temperature!$I137^2</f>
        <v>-1.9434806486621716</v>
      </c>
      <c r="CV27" s="17"/>
      <c r="CW27" s="17"/>
      <c r="CX27" s="17"/>
    </row>
    <row r="28" spans="1:102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50"/>
        <v>6.1984829573309419E-3</v>
      </c>
      <c r="F28" s="11">
        <f t="shared" si="24"/>
        <v>1.6820629902325246E-2</v>
      </c>
      <c r="G28" s="11">
        <f t="shared" si="2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6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51"/>
        <v>-2.7494350847778737E-3</v>
      </c>
      <c r="O28" s="11">
        <f t="shared" si="27"/>
        <v>-1.2558306585870205E-2</v>
      </c>
      <c r="P28" s="11">
        <f t="shared" si="2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9"/>
        <v>206.37847509359841</v>
      </c>
      <c r="U28" s="1">
        <f t="shared" si="64"/>
        <v>927.07388067722479</v>
      </c>
      <c r="V28" s="1">
        <f t="shared" si="65"/>
        <v>889.61113157263264</v>
      </c>
      <c r="W28" s="11">
        <f t="shared" si="52"/>
        <v>-2.8187302532176051E-2</v>
      </c>
      <c r="X28" s="11">
        <f t="shared" si="68"/>
        <v>3.0186328589969724E-2</v>
      </c>
      <c r="Y28" s="11">
        <f t="shared" si="6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30"/>
        <v>2.3856263347113855</v>
      </c>
      <c r="AD28" s="12">
        <f t="shared" si="66"/>
        <v>2.7388918519516774</v>
      </c>
      <c r="AE28" s="12">
        <f t="shared" si="67"/>
        <v>1.8382081108631489</v>
      </c>
      <c r="AF28" s="11">
        <f t="shared" si="53"/>
        <v>-1.2130262696667726E-2</v>
      </c>
      <c r="AG28" s="11">
        <f t="shared" si="70"/>
        <v>1.3559749423182055E-3</v>
      </c>
      <c r="AH28" s="11">
        <f t="shared" si="71"/>
        <v>1.7372753430668908E-3</v>
      </c>
      <c r="AI28" s="1">
        <f t="shared" si="54"/>
        <v>23266.132508247923</v>
      </c>
      <c r="AJ28" s="1">
        <f t="shared" si="55"/>
        <v>3204.3664471704915</v>
      </c>
      <c r="AK28" s="1">
        <f t="shared" si="56"/>
        <v>1025.0469616761211</v>
      </c>
      <c r="AL28" s="14">
        <f t="shared" si="31"/>
        <v>8.6155255378073292</v>
      </c>
      <c r="AM28" s="14">
        <f t="shared" si="32"/>
        <v>1.1469341613675916</v>
      </c>
      <c r="AN28" s="14">
        <f t="shared" si="33"/>
        <v>0.47254612426915754</v>
      </c>
      <c r="AO28" s="11">
        <f t="shared" si="57"/>
        <v>2.0621120954280148E-2</v>
      </c>
      <c r="AP28" s="11">
        <f t="shared" si="34"/>
        <v>2.5977173653231045E-2</v>
      </c>
      <c r="AQ28" s="11">
        <f t="shared" si="35"/>
        <v>2.3564574154817608E-2</v>
      </c>
      <c r="AR28" s="1">
        <f t="shared" si="58"/>
        <v>15144.061131962364</v>
      </c>
      <c r="AS28" s="1">
        <f t="shared" si="59"/>
        <v>2347.129099409734</v>
      </c>
      <c r="AT28" s="1">
        <f t="shared" si="60"/>
        <v>767.66952063484507</v>
      </c>
      <c r="AU28" s="1">
        <f t="shared" si="61"/>
        <v>3028.8122263924729</v>
      </c>
      <c r="AV28" s="1">
        <f t="shared" si="62"/>
        <v>469.42581988194684</v>
      </c>
      <c r="AW28" s="1">
        <f t="shared" si="63"/>
        <v>153.53390412696902</v>
      </c>
      <c r="AX28" s="1">
        <f t="shared" si="36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7"/>
        <v>8739.918923901685</v>
      </c>
      <c r="BB28" s="1">
        <f t="shared" si="38"/>
        <v>12684.821407807538</v>
      </c>
      <c r="BC28" s="1">
        <f t="shared" si="39"/>
        <v>10608.158256665278</v>
      </c>
      <c r="BD28" s="1">
        <f t="shared" si="40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41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42"/>
        <v>0</v>
      </c>
      <c r="BP28" s="2">
        <f t="shared" si="43"/>
        <v>0</v>
      </c>
      <c r="BQ28" s="2">
        <f t="shared" si="44"/>
        <v>0</v>
      </c>
      <c r="BR28" s="11">
        <f t="shared" si="45"/>
        <v>1.7109021078205416E-2</v>
      </c>
      <c r="BS28" s="17">
        <v>0</v>
      </c>
      <c r="BT28" s="17">
        <v>0</v>
      </c>
      <c r="BU28" s="12">
        <f>BU$3*temperature!$I138+BU$4*temperature!$I138^2</f>
        <v>2.2108430885963477</v>
      </c>
      <c r="BV28" s="12">
        <f>BV$3*temperature!$I138+BV$4*temperature!$I138^2</f>
        <v>1.2810776538806572</v>
      </c>
      <c r="BW28" s="12">
        <f>BW$3*temperature!$I138+BW$4*temperature!$I138^2</f>
        <v>0.63453282183942339</v>
      </c>
      <c r="BX28" s="12">
        <f>BX$4*temperature!$I138^2</f>
        <v>-0.23815466276946373</v>
      </c>
      <c r="BY28" s="12">
        <f>BY$4*temperature!$I138^2</f>
        <v>-0.20823670985185208</v>
      </c>
      <c r="BZ28" s="12">
        <f>BZ$4*temperature!$I138^2</f>
        <v>-0.18281390049839519</v>
      </c>
      <c r="CA28" s="12">
        <f>CA$3*temperature!$I138</f>
        <v>-2.5061497614044876</v>
      </c>
      <c r="CB28" s="12">
        <f>CB$3*temperature!$I138</f>
        <v>-2.3163305860957042</v>
      </c>
      <c r="CC28" s="12">
        <f>CC$3*temperature!$I138</f>
        <v>-2.0335387938732969</v>
      </c>
      <c r="CD28" s="12">
        <f t="shared" si="46"/>
        <v>-2.4638010638996963</v>
      </c>
      <c r="CE28" s="12">
        <f t="shared" si="13"/>
        <v>-2.2490074732628873</v>
      </c>
      <c r="CF28" s="12">
        <f t="shared" si="14"/>
        <v>-1.9744348980426931</v>
      </c>
      <c r="CG28" s="19">
        <f t="shared" si="47"/>
        <v>1.6897911751713721E-2</v>
      </c>
      <c r="CH28" s="19">
        <f t="shared" si="15"/>
        <v>2.9064552891085088E-2</v>
      </c>
      <c r="CI28" s="19">
        <f t="shared" si="16"/>
        <v>2.9064552891085085E-2</v>
      </c>
      <c r="CJ28" s="12">
        <f t="shared" si="48"/>
        <v>2.1174348752395714E-2</v>
      </c>
      <c r="CK28" s="12">
        <f t="shared" si="17"/>
        <v>3.3661556416408361E-2</v>
      </c>
      <c r="CL28" s="12">
        <f t="shared" si="18"/>
        <v>2.9551947915301902E-2</v>
      </c>
      <c r="CM28" s="17">
        <f t="shared" si="49"/>
        <v>-2.484975412652092</v>
      </c>
      <c r="CN28" s="17">
        <f t="shared" si="19"/>
        <v>-2.2826690296792957</v>
      </c>
      <c r="CO28" s="17">
        <f t="shared" si="20"/>
        <v>-2.003986845957995</v>
      </c>
      <c r="CP28" s="12">
        <f t="shared" si="21"/>
        <v>5.048203482103137</v>
      </c>
      <c r="CQ28" s="12">
        <f t="shared" si="22"/>
        <v>4.3032694495446684</v>
      </c>
      <c r="CR28" s="12">
        <f t="shared" si="23"/>
        <v>3.3166708972739944</v>
      </c>
      <c r="CS28" s="17">
        <f>CS$3*temperature!$I138+CS$4*temperature!$I138^2</f>
        <v>-2.484975412652092</v>
      </c>
      <c r="CT28" s="17">
        <f>CT$3*temperature!$I138+CT$4*temperature!$I138^2</f>
        <v>-2.2826735979386825</v>
      </c>
      <c r="CU28" s="17">
        <f>CU$3*temperature!$I138+CU$4*temperature!$I138^2</f>
        <v>-2.0039891777352516</v>
      </c>
      <c r="CV28" s="17"/>
      <c r="CW28" s="17"/>
      <c r="CX28" s="17"/>
    </row>
    <row r="29" spans="1:102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50"/>
        <v>5.666316603642807E-3</v>
      </c>
      <c r="F29" s="11">
        <f t="shared" si="24"/>
        <v>1.6624795407551574E-2</v>
      </c>
      <c r="G29" s="11">
        <f t="shared" si="2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6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51"/>
        <v>1.9024498519717437E-2</v>
      </c>
      <c r="O29" s="11">
        <f t="shared" si="27"/>
        <v>-1.0547563627891443E-2</v>
      </c>
      <c r="P29" s="11">
        <f t="shared" si="2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9"/>
        <v>202.10092770770731</v>
      </c>
      <c r="U29" s="1">
        <f t="shared" si="64"/>
        <v>939.74627918148394</v>
      </c>
      <c r="V29" s="1">
        <f t="shared" si="65"/>
        <v>883.6069313906263</v>
      </c>
      <c r="W29" s="11">
        <f t="shared" si="52"/>
        <v>-2.0726712821921511E-2</v>
      </c>
      <c r="X29" s="11">
        <f t="shared" si="68"/>
        <v>1.3669243377886886E-2</v>
      </c>
      <c r="Y29" s="11">
        <f t="shared" si="6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30"/>
        <v>2.3750849615876435</v>
      </c>
      <c r="AD29" s="12">
        <f t="shared" si="66"/>
        <v>2.7443910675908154</v>
      </c>
      <c r="AE29" s="12">
        <f t="shared" si="67"/>
        <v>1.8865369423268037</v>
      </c>
      <c r="AF29" s="11">
        <f t="shared" si="53"/>
        <v>-4.4187025312232286E-3</v>
      </c>
      <c r="AG29" s="11">
        <f t="shared" si="70"/>
        <v>2.0078250388817498E-3</v>
      </c>
      <c r="AH29" s="11">
        <f t="shared" si="71"/>
        <v>2.6291273103436374E-2</v>
      </c>
      <c r="AI29" s="1">
        <f t="shared" si="54"/>
        <v>23968.331483815607</v>
      </c>
      <c r="AJ29" s="1">
        <f t="shared" si="55"/>
        <v>3353.3556223353889</v>
      </c>
      <c r="AK29" s="1">
        <f t="shared" si="56"/>
        <v>1076.076169635478</v>
      </c>
      <c r="AL29" s="14">
        <f t="shared" si="31"/>
        <v>8.7931873320071432</v>
      </c>
      <c r="AM29" s="14">
        <f t="shared" si="32"/>
        <v>1.1767282692462604</v>
      </c>
      <c r="AN29" s="14">
        <f t="shared" si="33"/>
        <v>0.48368147245606974</v>
      </c>
      <c r="AO29" s="11">
        <f t="shared" si="57"/>
        <v>2.0621120954280148E-2</v>
      </c>
      <c r="AP29" s="11">
        <f t="shared" si="34"/>
        <v>2.5977173653231045E-2</v>
      </c>
      <c r="AQ29" s="11">
        <f t="shared" si="35"/>
        <v>2.3564574154817608E-2</v>
      </c>
      <c r="AR29" s="1">
        <f t="shared" si="58"/>
        <v>15618.982920650913</v>
      </c>
      <c r="AS29" s="1">
        <f t="shared" si="59"/>
        <v>2462.3553193478451</v>
      </c>
      <c r="AT29" s="1">
        <f t="shared" si="60"/>
        <v>808.99433513658573</v>
      </c>
      <c r="AU29" s="1">
        <f t="shared" si="61"/>
        <v>3123.796584130183</v>
      </c>
      <c r="AV29" s="1">
        <f t="shared" si="62"/>
        <v>492.47106386956904</v>
      </c>
      <c r="AW29" s="1">
        <f t="shared" si="63"/>
        <v>161.79886702731716</v>
      </c>
      <c r="AX29" s="1">
        <f t="shared" si="36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7"/>
        <v>8812.8229477314489</v>
      </c>
      <c r="BB29" s="1">
        <f t="shared" si="38"/>
        <v>12954.172006335704</v>
      </c>
      <c r="BC29" s="1">
        <f t="shared" si="39"/>
        <v>10921.462028073447</v>
      </c>
      <c r="BD29" s="1">
        <f t="shared" si="40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41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42"/>
        <v>0</v>
      </c>
      <c r="BP29" s="2">
        <f t="shared" si="43"/>
        <v>0</v>
      </c>
      <c r="BQ29" s="2">
        <f t="shared" si="44"/>
        <v>0</v>
      </c>
      <c r="BR29" s="11">
        <f t="shared" si="45"/>
        <v>3.5451074401415789E-2</v>
      </c>
      <c r="BS29" s="17">
        <v>0</v>
      </c>
      <c r="BT29" s="17">
        <v>0</v>
      </c>
      <c r="BU29" s="12">
        <f>BU$3*temperature!$I139+BU$4*temperature!$I139^2</f>
        <v>2.2643231820289991</v>
      </c>
      <c r="BV29" s="12">
        <f>BV$3*temperature!$I139+BV$4*temperature!$I139^2</f>
        <v>1.3095727749572634</v>
      </c>
      <c r="BW29" s="12">
        <f>BW$3*temperature!$I139+BW$4*temperature!$I139^2</f>
        <v>0.64581776043622041</v>
      </c>
      <c r="BX29" s="12">
        <f>BX$4*temperature!$I139^2</f>
        <v>-0.25328307435325415</v>
      </c>
      <c r="BY29" s="12">
        <f>BY$4*temperature!$I139^2</f>
        <v>-0.22146462912439085</v>
      </c>
      <c r="BZ29" s="12">
        <f>BZ$4*temperature!$I139^2</f>
        <v>-0.19442687459605137</v>
      </c>
      <c r="CA29" s="12">
        <f>CA$3*temperature!$I139</f>
        <v>-2.5845239434026861</v>
      </c>
      <c r="CB29" s="12">
        <f>CB$3*temperature!$I139</f>
        <v>-2.3887686014603244</v>
      </c>
      <c r="CC29" s="12">
        <f>CC$3*temperature!$I139</f>
        <v>-2.0971331336792729</v>
      </c>
      <c r="CD29" s="12">
        <f t="shared" si="46"/>
        <v>-2.5394851095031683</v>
      </c>
      <c r="CE29" s="12">
        <f t="shared" si="13"/>
        <v>-2.3171688906042194</v>
      </c>
      <c r="CF29" s="12">
        <f t="shared" si="14"/>
        <v>-2.0342747530448322</v>
      </c>
      <c r="CG29" s="19">
        <f t="shared" si="47"/>
        <v>1.7426355834112096E-2</v>
      </c>
      <c r="CH29" s="19">
        <f t="shared" si="15"/>
        <v>2.9973481237292769E-2</v>
      </c>
      <c r="CI29" s="19">
        <f t="shared" si="16"/>
        <v>2.9973481237292769E-2</v>
      </c>
      <c r="CJ29" s="12">
        <f t="shared" si="48"/>
        <v>2.25194169497589E-2</v>
      </c>
      <c r="CK29" s="12">
        <f t="shared" si="17"/>
        <v>3.5799855428052564E-2</v>
      </c>
      <c r="CL29" s="12">
        <f t="shared" si="18"/>
        <v>3.1429190317220336E-2</v>
      </c>
      <c r="CM29" s="17">
        <f t="shared" si="49"/>
        <v>-2.5620045264529274</v>
      </c>
      <c r="CN29" s="17">
        <f t="shared" si="19"/>
        <v>-2.3529687460322721</v>
      </c>
      <c r="CO29" s="17">
        <f t="shared" si="20"/>
        <v>-2.0657039433620525</v>
      </c>
      <c r="CP29" s="12">
        <f t="shared" si="21"/>
        <v>5.330194743385225</v>
      </c>
      <c r="CQ29" s="12">
        <f t="shared" si="22"/>
        <v>4.5433098003952468</v>
      </c>
      <c r="CR29" s="12">
        <f t="shared" si="23"/>
        <v>3.5016778680894776</v>
      </c>
      <c r="CS29" s="17">
        <f>CS$3*temperature!$I139+CS$4*temperature!$I139^2</f>
        <v>-2.5620045264529274</v>
      </c>
      <c r="CT29" s="17">
        <f>CT$3*temperature!$I139+CT$4*temperature!$I139^2</f>
        <v>-2.3529734527434107</v>
      </c>
      <c r="CU29" s="17">
        <f>CU$3*temperature!$I139+CU$4*temperature!$I139^2</f>
        <v>-2.0657063458092568</v>
      </c>
      <c r="CV29" s="17"/>
      <c r="CW29" s="17"/>
      <c r="CX29" s="17"/>
    </row>
    <row r="30" spans="1:102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50"/>
        <v>5.2636035724735741E-3</v>
      </c>
      <c r="F30" s="11">
        <f t="shared" si="24"/>
        <v>1.5904845060938921E-2</v>
      </c>
      <c r="G30" s="11">
        <f t="shared" si="2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6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51"/>
        <v>3.5377179583490292E-2</v>
      </c>
      <c r="O30" s="11">
        <f t="shared" si="27"/>
        <v>2.5417406123961817E-2</v>
      </c>
      <c r="P30" s="11">
        <f t="shared" si="2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9"/>
        <v>201.70557911853126</v>
      </c>
      <c r="U30" s="1">
        <f t="shared" si="64"/>
        <v>941.66348339372075</v>
      </c>
      <c r="V30" s="1">
        <f t="shared" si="65"/>
        <v>872.71451539045961</v>
      </c>
      <c r="W30" s="11">
        <f t="shared" si="52"/>
        <v>-1.9561938367143039E-3</v>
      </c>
      <c r="X30" s="11">
        <f t="shared" si="68"/>
        <v>2.040129612331798E-3</v>
      </c>
      <c r="Y30" s="11">
        <f t="shared" si="6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30"/>
        <v>2.3409095494429892</v>
      </c>
      <c r="AD30" s="12">
        <f t="shared" si="66"/>
        <v>2.7203543668669528</v>
      </c>
      <c r="AE30" s="12">
        <f t="shared" si="67"/>
        <v>1.9115173214066605</v>
      </c>
      <c r="AF30" s="11">
        <f t="shared" si="53"/>
        <v>-1.4389132472048205E-2</v>
      </c>
      <c r="AG30" s="11">
        <f t="shared" si="70"/>
        <v>-8.7584823488597863E-3</v>
      </c>
      <c r="AH30" s="11">
        <f t="shared" si="71"/>
        <v>1.3241394069414048E-2</v>
      </c>
      <c r="AI30" s="1">
        <f t="shared" si="54"/>
        <v>24695.294919564229</v>
      </c>
      <c r="AJ30" s="1">
        <f t="shared" si="55"/>
        <v>3510.4911239714193</v>
      </c>
      <c r="AK30" s="1">
        <f t="shared" si="56"/>
        <v>1130.2674196992473</v>
      </c>
      <c r="AL30" s="14">
        <f t="shared" si="31"/>
        <v>8.974512711554107</v>
      </c>
      <c r="AM30" s="14">
        <f t="shared" si="32"/>
        <v>1.2072963438391364</v>
      </c>
      <c r="AN30" s="14">
        <f t="shared" si="33"/>
        <v>0.49507922038107216</v>
      </c>
      <c r="AO30" s="11">
        <f t="shared" si="57"/>
        <v>2.0621120954280148E-2</v>
      </c>
      <c r="AP30" s="11">
        <f t="shared" si="34"/>
        <v>2.5977173653231045E-2</v>
      </c>
      <c r="AQ30" s="11">
        <f t="shared" si="35"/>
        <v>2.3564574154817608E-2</v>
      </c>
      <c r="AR30" s="1">
        <f t="shared" si="58"/>
        <v>16104.103440851959</v>
      </c>
      <c r="AS30" s="1">
        <f t="shared" si="59"/>
        <v>2581.9539914058173</v>
      </c>
      <c r="AT30" s="1">
        <f t="shared" si="60"/>
        <v>852.46594137172281</v>
      </c>
      <c r="AU30" s="1">
        <f t="shared" si="61"/>
        <v>3220.8206881703918</v>
      </c>
      <c r="AV30" s="1">
        <f t="shared" si="62"/>
        <v>516.39079828116348</v>
      </c>
      <c r="AW30" s="1">
        <f t="shared" si="63"/>
        <v>170.49318827434456</v>
      </c>
      <c r="AX30" s="1">
        <f t="shared" si="36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7"/>
        <v>8882.8156755241689</v>
      </c>
      <c r="BB30" s="1">
        <f t="shared" si="38"/>
        <v>13220.00300777645</v>
      </c>
      <c r="BC30" s="1">
        <f t="shared" si="39"/>
        <v>11241.236587963382</v>
      </c>
      <c r="BD30" s="1">
        <f t="shared" si="40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41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42"/>
        <v>0</v>
      </c>
      <c r="BP30" s="2">
        <f t="shared" si="43"/>
        <v>0</v>
      </c>
      <c r="BQ30" s="2">
        <f t="shared" si="44"/>
        <v>0</v>
      </c>
      <c r="BR30" s="11">
        <f t="shared" si="45"/>
        <v>5.377947418379822E-2</v>
      </c>
      <c r="BS30" s="17">
        <v>0</v>
      </c>
      <c r="BT30" s="17">
        <v>0</v>
      </c>
      <c r="BU30" s="12">
        <f>BU$3*temperature!$I140+BU$4*temperature!$I140^2</f>
        <v>2.3178269553288104</v>
      </c>
      <c r="BV30" s="12">
        <f>BV$3*temperature!$I140+BV$4*temperature!$I140^2</f>
        <v>1.337879443896455</v>
      </c>
      <c r="BW30" s="12">
        <f>BW$3*temperature!$I140+BW$4*temperature!$I140^2</f>
        <v>0.65678002699343829</v>
      </c>
      <c r="BX30" s="12">
        <f>BX$4*temperature!$I140^2</f>
        <v>-0.26917339158736248</v>
      </c>
      <c r="BY30" s="12">
        <f>BY$4*temperature!$I140^2</f>
        <v>-0.23535874037484325</v>
      </c>
      <c r="BZ30" s="12">
        <f>BZ$4*temperature!$I140^2</f>
        <v>-0.20662470788616108</v>
      </c>
      <c r="CA30" s="12">
        <f>CA$3*temperature!$I140</f>
        <v>-2.6643638878879652</v>
      </c>
      <c r="CB30" s="12">
        <f>CB$3*temperature!$I140</f>
        <v>-2.4625613604771659</v>
      </c>
      <c r="CC30" s="12">
        <f>CC$3*temperature!$I140</f>
        <v>-2.1619168217540503</v>
      </c>
      <c r="CD30" s="12">
        <f t="shared" si="46"/>
        <v>-2.6164994354178219</v>
      </c>
      <c r="CE30" s="12">
        <f t="shared" si="13"/>
        <v>-2.3864696711409388</v>
      </c>
      <c r="CF30" s="12">
        <f t="shared" si="14"/>
        <v>-2.0951148708212228</v>
      </c>
      <c r="CG30" s="19">
        <f t="shared" si="47"/>
        <v>1.7964682935289758E-2</v>
      </c>
      <c r="CH30" s="19">
        <f t="shared" si="15"/>
        <v>3.0899408460418193E-2</v>
      </c>
      <c r="CI30" s="19">
        <f t="shared" si="16"/>
        <v>3.0899408460418193E-2</v>
      </c>
      <c r="CJ30" s="12">
        <f t="shared" si="48"/>
        <v>2.3932226235071598E-2</v>
      </c>
      <c r="CK30" s="12">
        <f t="shared" si="17"/>
        <v>3.8045844668113539E-2</v>
      </c>
      <c r="CL30" s="12">
        <f t="shared" si="18"/>
        <v>3.3400975466413754E-2</v>
      </c>
      <c r="CM30" s="17">
        <f t="shared" si="49"/>
        <v>-2.6404316616528933</v>
      </c>
      <c r="CN30" s="17">
        <f t="shared" si="19"/>
        <v>-2.4245155158090523</v>
      </c>
      <c r="CO30" s="17">
        <f t="shared" si="20"/>
        <v>-2.1285158462876366</v>
      </c>
      <c r="CP30" s="12">
        <f t="shared" si="21"/>
        <v>5.6228657833541744</v>
      </c>
      <c r="CQ30" s="12">
        <f t="shared" si="22"/>
        <v>4.7924073874295035</v>
      </c>
      <c r="CR30" s="12">
        <f t="shared" si="23"/>
        <v>3.6936655478661189</v>
      </c>
      <c r="CS30" s="17">
        <f>CS$3*temperature!$I140+CS$4*temperature!$I140^2</f>
        <v>-2.6404316616528938</v>
      </c>
      <c r="CT30" s="17">
        <f>CT$3*temperature!$I140+CT$4*temperature!$I140^2</f>
        <v>-2.4245203632862551</v>
      </c>
      <c r="CU30" s="17">
        <f>CU$3*temperature!$I140+CU$4*temperature!$I140^2</f>
        <v>-2.1285183205860831</v>
      </c>
      <c r="CV30" s="17"/>
      <c r="CW30" s="17"/>
      <c r="CX30" s="17"/>
    </row>
    <row r="31" spans="1:102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50"/>
        <v>5.4244692212248591E-3</v>
      </c>
      <c r="F31" s="11">
        <f t="shared" si="24"/>
        <v>1.6064507173073395E-2</v>
      </c>
      <c r="G31" s="11">
        <f t="shared" si="2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6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51"/>
        <v>2.9085819571173399E-2</v>
      </c>
      <c r="O31" s="11">
        <f t="shared" si="27"/>
        <v>1.272489895011053E-2</v>
      </c>
      <c r="P31" s="11">
        <f t="shared" si="2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9"/>
        <v>199.08113068127511</v>
      </c>
      <c r="U31" s="1">
        <f t="shared" si="64"/>
        <v>947.36627196858285</v>
      </c>
      <c r="V31" s="1">
        <f t="shared" si="65"/>
        <v>874.98272398389327</v>
      </c>
      <c r="W31" s="11">
        <f t="shared" si="52"/>
        <v>-1.3011283320596201E-2</v>
      </c>
      <c r="X31" s="11">
        <f t="shared" si="68"/>
        <v>6.0560791359451915E-3</v>
      </c>
      <c r="Y31" s="11">
        <f t="shared" si="6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30"/>
        <v>2.3139111537652339</v>
      </c>
      <c r="AD31" s="12">
        <f t="shared" si="66"/>
        <v>2.8188005878676665</v>
      </c>
      <c r="AE31" s="12">
        <f t="shared" si="67"/>
        <v>1.9431513150416031</v>
      </c>
      <c r="AF31" s="11">
        <f t="shared" si="53"/>
        <v>-1.1533292981858012E-2</v>
      </c>
      <c r="AG31" s="11">
        <f t="shared" si="70"/>
        <v>3.6188748862926667E-2</v>
      </c>
      <c r="AH31" s="11">
        <f t="shared" si="71"/>
        <v>1.6549153534043626E-2</v>
      </c>
      <c r="AI31" s="1">
        <f t="shared" si="54"/>
        <v>25446.586115778198</v>
      </c>
      <c r="AJ31" s="1">
        <f t="shared" si="55"/>
        <v>3675.8328098554407</v>
      </c>
      <c r="AK31" s="1">
        <f t="shared" si="56"/>
        <v>1187.7338660036671</v>
      </c>
      <c r="AL31" s="14">
        <f t="shared" si="31"/>
        <v>9.1595772236847885</v>
      </c>
      <c r="AM31" s="14">
        <f t="shared" si="32"/>
        <v>1.2386584906139566</v>
      </c>
      <c r="AN31" s="14">
        <f t="shared" si="33"/>
        <v>0.50674555138225119</v>
      </c>
      <c r="AO31" s="11">
        <f t="shared" si="57"/>
        <v>2.0621120954280148E-2</v>
      </c>
      <c r="AP31" s="11">
        <f t="shared" si="34"/>
        <v>2.5977173653231045E-2</v>
      </c>
      <c r="AQ31" s="11">
        <f t="shared" si="35"/>
        <v>2.3564574154817608E-2</v>
      </c>
      <c r="AR31" s="1">
        <f t="shared" si="58"/>
        <v>16606.714721536202</v>
      </c>
      <c r="AS31" s="1">
        <f t="shared" si="59"/>
        <v>2707.8262661865601</v>
      </c>
      <c r="AT31" s="1">
        <f t="shared" si="60"/>
        <v>898.1602512070865</v>
      </c>
      <c r="AU31" s="1">
        <f t="shared" si="61"/>
        <v>3321.3429443072405</v>
      </c>
      <c r="AV31" s="1">
        <f t="shared" si="62"/>
        <v>541.56525323731205</v>
      </c>
      <c r="AW31" s="1">
        <f t="shared" si="63"/>
        <v>179.63205024141732</v>
      </c>
      <c r="AX31" s="1">
        <f t="shared" si="36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7"/>
        <v>8954.7206059395467</v>
      </c>
      <c r="BB31" s="1">
        <f t="shared" si="38"/>
        <v>13493.161071516239</v>
      </c>
      <c r="BC31" s="1">
        <f t="shared" si="39"/>
        <v>11567.238878995622</v>
      </c>
      <c r="BD31" s="1">
        <f t="shared" si="40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41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42"/>
        <v>0</v>
      </c>
      <c r="BP31" s="2">
        <f t="shared" si="43"/>
        <v>0</v>
      </c>
      <c r="BQ31" s="2">
        <f t="shared" si="44"/>
        <v>0</v>
      </c>
      <c r="BR31" s="11">
        <f t="shared" si="45"/>
        <v>4.6607326093668328E-2</v>
      </c>
      <c r="BS31" s="17">
        <v>0</v>
      </c>
      <c r="BT31" s="17">
        <v>0</v>
      </c>
      <c r="BU31" s="12">
        <f>BU$3*temperature!$I141+BU$4*temperature!$I141^2</f>
        <v>2.371387158658754</v>
      </c>
      <c r="BV31" s="12">
        <f>BV$3*temperature!$I141+BV$4*temperature!$I141^2</f>
        <v>1.3660030814145074</v>
      </c>
      <c r="BW31" s="12">
        <f>BW$3*temperature!$I141+BW$4*temperature!$I141^2</f>
        <v>0.66740692911766242</v>
      </c>
      <c r="BX31" s="12">
        <f>BX$4*temperature!$I141^2</f>
        <v>-0.28588005973616443</v>
      </c>
      <c r="BY31" s="12">
        <f>BY$4*temperature!$I141^2</f>
        <v>-0.24996664923304981</v>
      </c>
      <c r="BZ31" s="12">
        <f>BZ$4*temperature!$I141^2</f>
        <v>-0.21944919401252047</v>
      </c>
      <c r="CA31" s="12">
        <f>CA$3*temperature!$I141</f>
        <v>-2.7458032040859082</v>
      </c>
      <c r="CB31" s="12">
        <f>CB$3*temperature!$I141</f>
        <v>-2.5378323526282083</v>
      </c>
      <c r="CC31" s="12">
        <f>CC$3*temperature!$I141</f>
        <v>-2.2279982712290489</v>
      </c>
      <c r="CD31" s="12">
        <f t="shared" si="46"/>
        <v>-2.6949679694042428</v>
      </c>
      <c r="CE31" s="12">
        <f t="shared" si="13"/>
        <v>-2.4570179134127104</v>
      </c>
      <c r="CF31" s="12">
        <f t="shared" si="14"/>
        <v>-2.157050152581256</v>
      </c>
      <c r="CG31" s="19">
        <f t="shared" si="47"/>
        <v>1.8513793925951996E-2</v>
      </c>
      <c r="CH31" s="19">
        <f t="shared" si="15"/>
        <v>3.1843884065787607E-2</v>
      </c>
      <c r="CI31" s="19">
        <f t="shared" si="16"/>
        <v>3.1843884065787607E-2</v>
      </c>
      <c r="CJ31" s="12">
        <f t="shared" si="48"/>
        <v>2.5417617340832609E-2</v>
      </c>
      <c r="CK31" s="12">
        <f t="shared" si="17"/>
        <v>4.0407219607748845E-2</v>
      </c>
      <c r="CL31" s="12">
        <f t="shared" si="18"/>
        <v>3.547405932389653E-2</v>
      </c>
      <c r="CM31" s="17">
        <f t="shared" si="49"/>
        <v>-2.7203855867450755</v>
      </c>
      <c r="CN31" s="17">
        <f t="shared" si="19"/>
        <v>-2.4974251330204593</v>
      </c>
      <c r="CO31" s="17">
        <f t="shared" si="20"/>
        <v>-2.1925242119051527</v>
      </c>
      <c r="CP31" s="12">
        <f t="shared" si="21"/>
        <v>5.9268171610369347</v>
      </c>
      <c r="CQ31" s="12">
        <f t="shared" si="22"/>
        <v>5.0510696363480019</v>
      </c>
      <c r="CR31" s="12">
        <f t="shared" si="23"/>
        <v>3.893025026232011</v>
      </c>
      <c r="CS31" s="17">
        <f>CS$3*temperature!$I141+CS$4*temperature!$I141^2</f>
        <v>-2.7203855867450755</v>
      </c>
      <c r="CT31" s="17">
        <f>CT$3*temperature!$I141+CT$4*temperature!$I141^2</f>
        <v>-2.4974301237976122</v>
      </c>
      <c r="CU31" s="17">
        <f>CU$3*temperature!$I141+CU$4*temperature!$I141^2</f>
        <v>-2.1925267593482127</v>
      </c>
      <c r="CV31" s="17"/>
      <c r="CW31" s="17"/>
      <c r="CX31" s="17"/>
    </row>
    <row r="32" spans="1:102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50"/>
        <v>5.6829898394004097E-3</v>
      </c>
      <c r="F32" s="11">
        <f t="shared" si="24"/>
        <v>1.659902638740296E-2</v>
      </c>
      <c r="G32" s="11">
        <f t="shared" si="2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6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51"/>
        <v>2.4431689949962587E-2</v>
      </c>
      <c r="O32" s="11">
        <f t="shared" si="27"/>
        <v>2.4840729551819818E-2</v>
      </c>
      <c r="P32" s="11">
        <f t="shared" si="2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9"/>
        <v>195.25370142171693</v>
      </c>
      <c r="U32" s="1">
        <f t="shared" si="64"/>
        <v>932.00882127495822</v>
      </c>
      <c r="V32" s="1">
        <f t="shared" si="65"/>
        <v>880.29203924593799</v>
      </c>
      <c r="W32" s="11">
        <f t="shared" si="52"/>
        <v>-1.9225474792414321E-2</v>
      </c>
      <c r="X32" s="11">
        <f t="shared" si="68"/>
        <v>-1.621067917238872E-2</v>
      </c>
      <c r="Y32" s="11">
        <f t="shared" si="6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30"/>
        <v>2.2895410329228123</v>
      </c>
      <c r="AD32" s="12">
        <f t="shared" si="66"/>
        <v>2.8253717061001042</v>
      </c>
      <c r="AE32" s="12">
        <f t="shared" si="67"/>
        <v>1.9502411781325806</v>
      </c>
      <c r="AF32" s="11">
        <f t="shared" si="53"/>
        <v>-1.0532003704103454E-2</v>
      </c>
      <c r="AG32" s="11">
        <f t="shared" si="70"/>
        <v>2.3311752738808256E-3</v>
      </c>
      <c r="AH32" s="11">
        <f t="shared" si="71"/>
        <v>3.6486417892915846E-3</v>
      </c>
      <c r="AI32" s="1">
        <f t="shared" si="54"/>
        <v>26223.270448507621</v>
      </c>
      <c r="AJ32" s="1">
        <f t="shared" si="55"/>
        <v>3849.8147821072084</v>
      </c>
      <c r="AK32" s="1">
        <f t="shared" si="56"/>
        <v>1248.5925296447178</v>
      </c>
      <c r="AL32" s="14">
        <f t="shared" si="31"/>
        <v>9.3484579735044626</v>
      </c>
      <c r="AM32" s="14">
        <f t="shared" si="32"/>
        <v>1.2708353373216845</v>
      </c>
      <c r="AN32" s="14">
        <f t="shared" si="33"/>
        <v>0.51868679450542221</v>
      </c>
      <c r="AO32" s="11">
        <f t="shared" si="57"/>
        <v>2.0621120954280148E-2</v>
      </c>
      <c r="AP32" s="11">
        <f t="shared" si="34"/>
        <v>2.5977173653231045E-2</v>
      </c>
      <c r="AQ32" s="11">
        <f t="shared" si="35"/>
        <v>2.3564574154817608E-2</v>
      </c>
      <c r="AR32" s="1">
        <f t="shared" si="58"/>
        <v>17128.86655162213</v>
      </c>
      <c r="AS32" s="1">
        <f t="shared" si="59"/>
        <v>2841.1558926250655</v>
      </c>
      <c r="AT32" s="1">
        <f t="shared" si="60"/>
        <v>946.69792193630326</v>
      </c>
      <c r="AU32" s="1">
        <f t="shared" si="61"/>
        <v>3425.7733103244263</v>
      </c>
      <c r="AV32" s="1">
        <f t="shared" si="62"/>
        <v>568.23117852501309</v>
      </c>
      <c r="AW32" s="1">
        <f t="shared" si="63"/>
        <v>189.33958438726066</v>
      </c>
      <c r="AX32" s="1">
        <f t="shared" si="36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7"/>
        <v>9029.4351557850496</v>
      </c>
      <c r="BB32" s="1">
        <f t="shared" si="38"/>
        <v>13778.809804701408</v>
      </c>
      <c r="BC32" s="1">
        <f t="shared" si="39"/>
        <v>11907.472657715849</v>
      </c>
      <c r="BD32" s="1">
        <f t="shared" si="40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41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42"/>
        <v>0</v>
      </c>
      <c r="BP32" s="2">
        <f t="shared" si="43"/>
        <v>0</v>
      </c>
      <c r="BQ32" s="2">
        <f t="shared" si="44"/>
        <v>0</v>
      </c>
      <c r="BR32" s="11">
        <f t="shared" si="45"/>
        <v>4.3919983115699973E-2</v>
      </c>
      <c r="BS32" s="17">
        <v>0</v>
      </c>
      <c r="BT32" s="17">
        <v>0</v>
      </c>
      <c r="BU32" s="12">
        <f>BU$3*temperature!$I142+BU$4*temperature!$I142^2</f>
        <v>2.4249911502059236</v>
      </c>
      <c r="BV32" s="12">
        <f>BV$3*temperature!$I142+BV$4*temperature!$I142^2</f>
        <v>1.3939238365376279</v>
      </c>
      <c r="BW32" s="12">
        <f>BW$3*temperature!$I142+BW$4*temperature!$I142^2</f>
        <v>0.67767442629099128</v>
      </c>
      <c r="BX32" s="12">
        <f>BX$4*temperature!$I142^2</f>
        <v>-0.3034487628011534</v>
      </c>
      <c r="BY32" s="12">
        <f>BY$4*temperature!$I142^2</f>
        <v>-0.26532830069128255</v>
      </c>
      <c r="BZ32" s="12">
        <f>BZ$4*temperature!$I142^2</f>
        <v>-0.23293540123877918</v>
      </c>
      <c r="CA32" s="12">
        <f>CA$3*temperature!$I142</f>
        <v>-2.8289167097914163</v>
      </c>
      <c r="CB32" s="12">
        <f>CB$3*temperature!$I142</f>
        <v>-2.6146507289072933</v>
      </c>
      <c r="CC32" s="12">
        <f>CC$3*temperature!$I142</f>
        <v>-2.295438190722225</v>
      </c>
      <c r="CD32" s="12">
        <f t="shared" si="46"/>
        <v>-2.7749574057214019</v>
      </c>
      <c r="CE32" s="12">
        <f t="shared" si="13"/>
        <v>-2.5288698541619756</v>
      </c>
      <c r="CF32" s="12">
        <f t="shared" si="14"/>
        <v>-2.2201299693422127</v>
      </c>
      <c r="CG32" s="19">
        <f t="shared" si="47"/>
        <v>1.9074193270961673E-2</v>
      </c>
      <c r="CH32" s="19">
        <f t="shared" si="15"/>
        <v>3.2807775737284314E-2</v>
      </c>
      <c r="CI32" s="19">
        <f t="shared" si="16"/>
        <v>3.2807775737284314E-2</v>
      </c>
      <c r="CJ32" s="12">
        <f t="shared" si="48"/>
        <v>2.6979652035007233E-2</v>
      </c>
      <c r="CK32" s="12">
        <f t="shared" si="17"/>
        <v>4.289043737265872E-2</v>
      </c>
      <c r="CL32" s="12">
        <f t="shared" si="18"/>
        <v>3.7654110690006209E-2</v>
      </c>
      <c r="CM32" s="17">
        <f t="shared" si="49"/>
        <v>-2.8019370577564091</v>
      </c>
      <c r="CN32" s="17">
        <f t="shared" si="19"/>
        <v>-2.5717602915346345</v>
      </c>
      <c r="CO32" s="17">
        <f t="shared" si="20"/>
        <v>-2.2577840800322191</v>
      </c>
      <c r="CP32" s="12">
        <f t="shared" si="21"/>
        <v>6.2424437600284213</v>
      </c>
      <c r="CQ32" s="12">
        <f t="shared" si="22"/>
        <v>5.3196285283856293</v>
      </c>
      <c r="CR32" s="12">
        <f t="shared" si="23"/>
        <v>4.1000121720115397</v>
      </c>
      <c r="CS32" s="17">
        <f>CS$3*temperature!$I142+CS$4*temperature!$I142^2</f>
        <v>-2.8019370577564091</v>
      </c>
      <c r="CT32" s="17">
        <f>CT$3*temperature!$I142+CT$4*temperature!$I142^2</f>
        <v>-2.5717654282598521</v>
      </c>
      <c r="CU32" s="17">
        <f>CU$3*temperature!$I142+CU$4*temperature!$I142^2</f>
        <v>-2.2577867019715709</v>
      </c>
      <c r="CV32" s="17"/>
      <c r="CW32" s="17"/>
      <c r="CX32" s="17"/>
    </row>
    <row r="33" spans="1:102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50"/>
        <v>5.6025935173917851E-3</v>
      </c>
      <c r="F33" s="11">
        <f t="shared" si="24"/>
        <v>1.7099851299727353E-2</v>
      </c>
      <c r="G33" s="11">
        <f t="shared" si="2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6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51"/>
        <v>2.4970831509726343E-2</v>
      </c>
      <c r="O33" s="11">
        <f t="shared" si="27"/>
        <v>2.3738205977081428E-2</v>
      </c>
      <c r="P33" s="11">
        <f t="shared" si="2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9"/>
        <v>195.30292964894775</v>
      </c>
      <c r="U33" s="1">
        <f t="shared" si="64"/>
        <v>932.08276797894018</v>
      </c>
      <c r="V33" s="1">
        <f t="shared" si="65"/>
        <v>880.90253472291624</v>
      </c>
      <c r="W33" s="11">
        <f t="shared" si="52"/>
        <v>2.521244251574295E-4</v>
      </c>
      <c r="X33" s="11">
        <f t="shared" si="68"/>
        <v>7.9341206106642304E-5</v>
      </c>
      <c r="Y33" s="11">
        <f t="shared" si="6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30"/>
        <v>2.2887742285086174</v>
      </c>
      <c r="AD33" s="12">
        <f t="shared" si="66"/>
        <v>2.8495451502593916</v>
      </c>
      <c r="AE33" s="12">
        <f t="shared" si="67"/>
        <v>1.9390383149350143</v>
      </c>
      <c r="AF33" s="11">
        <f t="shared" si="53"/>
        <v>-3.3491621384740267E-4</v>
      </c>
      <c r="AG33" s="11">
        <f t="shared" si="70"/>
        <v>8.5558456280623307E-3</v>
      </c>
      <c r="AH33" s="11">
        <f t="shared" si="71"/>
        <v>-5.7443475828427015E-3</v>
      </c>
      <c r="AI33" s="1">
        <f t="shared" si="54"/>
        <v>27026.716713981288</v>
      </c>
      <c r="AJ33" s="1">
        <f t="shared" si="55"/>
        <v>4033.0644824215005</v>
      </c>
      <c r="AK33" s="1">
        <f t="shared" si="56"/>
        <v>1313.0728610675067</v>
      </c>
      <c r="AL33" s="14">
        <f t="shared" si="31"/>
        <v>9.5412336561121034</v>
      </c>
      <c r="AM33" s="14">
        <f t="shared" si="32"/>
        <v>1.3038480475639525</v>
      </c>
      <c r="AN33" s="14">
        <f t="shared" si="33"/>
        <v>0.53090942793766982</v>
      </c>
      <c r="AO33" s="11">
        <f t="shared" si="57"/>
        <v>2.0621120954280148E-2</v>
      </c>
      <c r="AP33" s="11">
        <f t="shared" si="34"/>
        <v>2.5977173653231045E-2</v>
      </c>
      <c r="AQ33" s="11">
        <f t="shared" si="35"/>
        <v>2.3564574154817608E-2</v>
      </c>
      <c r="AR33" s="1">
        <f t="shared" si="58"/>
        <v>17666.70561109337</v>
      </c>
      <c r="AS33" s="1">
        <f t="shared" si="59"/>
        <v>2982.3780962531046</v>
      </c>
      <c r="AT33" s="1">
        <f t="shared" si="60"/>
        <v>997.71591982171071</v>
      </c>
      <c r="AU33" s="1">
        <f t="shared" si="61"/>
        <v>3533.3411222186742</v>
      </c>
      <c r="AV33" s="1">
        <f t="shared" si="62"/>
        <v>596.47561925062098</v>
      </c>
      <c r="AW33" s="1">
        <f t="shared" si="63"/>
        <v>199.54318396434215</v>
      </c>
      <c r="AX33" s="1">
        <f t="shared" si="36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7"/>
        <v>9104.0184256511711</v>
      </c>
      <c r="BB33" s="1">
        <f t="shared" si="38"/>
        <v>14077.061598343145</v>
      </c>
      <c r="BC33" s="1">
        <f t="shared" si="39"/>
        <v>12254.336884598775</v>
      </c>
      <c r="BD33" s="1">
        <f t="shared" si="40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41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42"/>
        <v>0</v>
      </c>
      <c r="BP33" s="2">
        <f t="shared" si="43"/>
        <v>0</v>
      </c>
      <c r="BQ33" s="2">
        <f t="shared" si="44"/>
        <v>0</v>
      </c>
      <c r="BR33" s="11">
        <f t="shared" si="45"/>
        <v>4.4197072041392865E-2</v>
      </c>
      <c r="BS33" s="17">
        <v>0</v>
      </c>
      <c r="BT33" s="17">
        <v>0</v>
      </c>
      <c r="BU33" s="12">
        <f>BU$3*temperature!$I143+BU$4*temperature!$I143^2</f>
        <v>2.4786222470806303</v>
      </c>
      <c r="BV33" s="12">
        <f>BV$3*temperature!$I143+BV$4*temperature!$I143^2</f>
        <v>1.4216186333724778</v>
      </c>
      <c r="BW33" s="12">
        <f>BW$3*temperature!$I143+BW$4*temperature!$I143^2</f>
        <v>0.68755587869950119</v>
      </c>
      <c r="BX33" s="12">
        <f>BX$4*temperature!$I143^2</f>
        <v>-0.32192806714496969</v>
      </c>
      <c r="BY33" s="12">
        <f>BY$4*temperature!$I143^2</f>
        <v>-0.28148616000908355</v>
      </c>
      <c r="BZ33" s="12">
        <f>BZ$4*temperature!$I143^2</f>
        <v>-0.24712061040623604</v>
      </c>
      <c r="CA33" s="12">
        <f>CA$3*temperature!$I143</f>
        <v>-2.9137809286818426</v>
      </c>
      <c r="CB33" s="12">
        <f>CB$3*temperature!$I143</f>
        <v>-2.6930872169848663</v>
      </c>
      <c r="CC33" s="12">
        <f>CC$3*temperature!$I143</f>
        <v>-2.3642986730378239</v>
      </c>
      <c r="CD33" s="12">
        <f t="shared" si="46"/>
        <v>-2.8565356319688338</v>
      </c>
      <c r="CE33" s="12">
        <f t="shared" si="13"/>
        <v>-2.6020824920031376</v>
      </c>
      <c r="CF33" s="12">
        <f t="shared" si="14"/>
        <v>-2.2844043609793512</v>
      </c>
      <c r="CG33" s="19">
        <f t="shared" si="47"/>
        <v>1.9646396937228167E-2</v>
      </c>
      <c r="CH33" s="19">
        <f t="shared" si="15"/>
        <v>3.3791970942410099E-2</v>
      </c>
      <c r="CI33" s="19">
        <f t="shared" si="16"/>
        <v>3.3791970942410092E-2</v>
      </c>
      <c r="CJ33" s="12">
        <f t="shared" si="48"/>
        <v>2.8622648356504399E-2</v>
      </c>
      <c r="CK33" s="12">
        <f t="shared" si="17"/>
        <v>4.550236249086434E-2</v>
      </c>
      <c r="CL33" s="12">
        <f t="shared" si="18"/>
        <v>3.9947156029236437E-2</v>
      </c>
      <c r="CM33" s="17">
        <f t="shared" si="49"/>
        <v>-2.8851582803253382</v>
      </c>
      <c r="CN33" s="17">
        <f t="shared" si="19"/>
        <v>-2.6475848544940019</v>
      </c>
      <c r="CO33" s="17">
        <f t="shared" si="20"/>
        <v>-2.3243515170085876</v>
      </c>
      <c r="CP33" s="12">
        <f t="shared" si="21"/>
        <v>6.5701491257606763</v>
      </c>
      <c r="CQ33" s="12">
        <f t="shared" si="22"/>
        <v>5.598423032043236</v>
      </c>
      <c r="CR33" s="12">
        <f t="shared" si="23"/>
        <v>4.3148882393440271</v>
      </c>
      <c r="CS33" s="17">
        <f>CS$3*temperature!$I143+CS$4*temperature!$I143^2</f>
        <v>-2.8851582803253382</v>
      </c>
      <c r="CT33" s="17">
        <f>CT$3*temperature!$I143+CT$4*temperature!$I143^2</f>
        <v>-2.6475901399311783</v>
      </c>
      <c r="CU33" s="17">
        <f>CU$3*temperature!$I143+CU$4*temperature!$I143^2</f>
        <v>-2.3243542148550063</v>
      </c>
      <c r="CV33" s="17"/>
      <c r="CW33" s="17"/>
      <c r="CX33" s="17"/>
    </row>
    <row r="34" spans="1:102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50"/>
        <v>5.8100825047127103E-3</v>
      </c>
      <c r="F34" s="11">
        <f t="shared" si="24"/>
        <v>1.6909754969087532E-2</v>
      </c>
      <c r="G34" s="11">
        <f t="shared" si="2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6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51"/>
        <v>4.0269213754335009E-2</v>
      </c>
      <c r="O34" s="11">
        <f t="shared" si="27"/>
        <v>1.6026457708014696E-2</v>
      </c>
      <c r="P34" s="11">
        <f t="shared" si="2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9"/>
        <v>192.35179252239072</v>
      </c>
      <c r="U34" s="1">
        <f t="shared" si="64"/>
        <v>930.71902837306368</v>
      </c>
      <c r="V34" s="1">
        <f t="shared" si="65"/>
        <v>854.64270394924336</v>
      </c>
      <c r="W34" s="11">
        <f t="shared" si="52"/>
        <v>-1.51105625085175E-2</v>
      </c>
      <c r="X34" s="11">
        <f t="shared" si="68"/>
        <v>-1.4631099862875141E-3</v>
      </c>
      <c r="Y34" s="11">
        <f t="shared" si="6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30"/>
        <v>2.293792180198313</v>
      </c>
      <c r="AD34" s="12">
        <f t="shared" si="66"/>
        <v>2.8876122898394789</v>
      </c>
      <c r="AE34" s="12">
        <f t="shared" si="67"/>
        <v>1.9885137845060206</v>
      </c>
      <c r="AF34" s="11">
        <f t="shared" si="53"/>
        <v>2.1924188184192506E-3</v>
      </c>
      <c r="AG34" s="11">
        <f t="shared" si="70"/>
        <v>1.3359023132734738E-2</v>
      </c>
      <c r="AH34" s="11">
        <f t="shared" si="71"/>
        <v>2.5515467739823494E-2</v>
      </c>
      <c r="AI34" s="1">
        <f t="shared" si="54"/>
        <v>27857.386164801832</v>
      </c>
      <c r="AJ34" s="1">
        <f t="shared" si="55"/>
        <v>4226.2336534299711</v>
      </c>
      <c r="AK34" s="1">
        <f t="shared" si="56"/>
        <v>1381.3087589250983</v>
      </c>
      <c r="AL34" s="14">
        <f t="shared" si="31"/>
        <v>9.737984589387839</v>
      </c>
      <c r="AM34" s="14">
        <f t="shared" si="32"/>
        <v>1.3377183347129475</v>
      </c>
      <c r="AN34" s="14">
        <f t="shared" si="33"/>
        <v>0.54342008252179885</v>
      </c>
      <c r="AO34" s="11">
        <f t="shared" si="57"/>
        <v>2.0621120954280148E-2</v>
      </c>
      <c r="AP34" s="11">
        <f t="shared" si="34"/>
        <v>2.5977173653231045E-2</v>
      </c>
      <c r="AQ34" s="11">
        <f t="shared" si="35"/>
        <v>2.3564574154817608E-2</v>
      </c>
      <c r="AR34" s="1">
        <f t="shared" si="58"/>
        <v>18224.781346912463</v>
      </c>
      <c r="AS34" s="1">
        <f t="shared" si="59"/>
        <v>3130.3290962038368</v>
      </c>
      <c r="AT34" s="1">
        <f t="shared" si="60"/>
        <v>1051.2386818989658</v>
      </c>
      <c r="AU34" s="1">
        <f t="shared" si="61"/>
        <v>3644.9562693824928</v>
      </c>
      <c r="AV34" s="1">
        <f t="shared" si="62"/>
        <v>626.06581924076738</v>
      </c>
      <c r="AW34" s="1">
        <f t="shared" si="63"/>
        <v>210.24773637979317</v>
      </c>
      <c r="AX34" s="1">
        <f t="shared" si="36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7"/>
        <v>9181.026468661581</v>
      </c>
      <c r="BB34" s="1">
        <f t="shared" si="38"/>
        <v>14378.986426043739</v>
      </c>
      <c r="BC34" s="1">
        <f t="shared" si="39"/>
        <v>12606.661424003931</v>
      </c>
      <c r="BD34" s="1">
        <f t="shared" si="40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41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42"/>
        <v>0</v>
      </c>
      <c r="BP34" s="2">
        <f t="shared" si="43"/>
        <v>0</v>
      </c>
      <c r="BQ34" s="2">
        <f t="shared" si="44"/>
        <v>0</v>
      </c>
      <c r="BR34" s="11">
        <f t="shared" si="45"/>
        <v>5.7694154448594243E-2</v>
      </c>
      <c r="BS34" s="17">
        <v>0</v>
      </c>
      <c r="BT34" s="17">
        <v>0</v>
      </c>
      <c r="BU34" s="12">
        <f>BU$3*temperature!$I144+BU$4*temperature!$I144^2</f>
        <v>2.5322351300514203</v>
      </c>
      <c r="BV34" s="12">
        <f>BV$3*temperature!$I144+BV$4*temperature!$I144^2</f>
        <v>1.4490485769013604</v>
      </c>
      <c r="BW34" s="12">
        <f>BW$3*temperature!$I144+BW$4*temperature!$I144^2</f>
        <v>0.69701768939412201</v>
      </c>
      <c r="BX34" s="12">
        <f>BX$4*temperature!$I144^2</f>
        <v>-0.34136054628807538</v>
      </c>
      <c r="BY34" s="12">
        <f>BY$4*temperature!$I144^2</f>
        <v>-0.29847745244891366</v>
      </c>
      <c r="BZ34" s="12">
        <f>BZ$4*temperature!$I144^2</f>
        <v>-0.26203750208995563</v>
      </c>
      <c r="CA34" s="12">
        <f>CA$3*temperature!$I144</f>
        <v>-3.0004344124495161</v>
      </c>
      <c r="CB34" s="12">
        <f>CB$3*temperature!$I144</f>
        <v>-2.7731774485958947</v>
      </c>
      <c r="CC34" s="12">
        <f>CC$3*temperature!$I144</f>
        <v>-2.4346109997708765</v>
      </c>
      <c r="CD34" s="12">
        <f t="shared" si="46"/>
        <v>-2.9397336294091363</v>
      </c>
      <c r="CE34" s="12">
        <f t="shared" si="13"/>
        <v>-2.6766794237108207</v>
      </c>
      <c r="CF34" s="12">
        <f t="shared" si="14"/>
        <v>-2.3498940434288595</v>
      </c>
      <c r="CG34" s="19">
        <f t="shared" si="47"/>
        <v>2.0230664862567194E-2</v>
      </c>
      <c r="CH34" s="19">
        <f t="shared" si="15"/>
        <v>3.4796916776433554E-2</v>
      </c>
      <c r="CI34" s="19">
        <f t="shared" si="16"/>
        <v>3.4796916776433554E-2</v>
      </c>
      <c r="CJ34" s="12">
        <f t="shared" si="48"/>
        <v>3.0350391520189934E-2</v>
      </c>
      <c r="CK34" s="12">
        <f t="shared" si="17"/>
        <v>4.8249012442536848E-2</v>
      </c>
      <c r="CL34" s="12">
        <f t="shared" si="18"/>
        <v>4.2358478171008442E-2</v>
      </c>
      <c r="CM34" s="17">
        <f t="shared" si="49"/>
        <v>-2.9700840209293262</v>
      </c>
      <c r="CN34" s="17">
        <f t="shared" si="19"/>
        <v>-2.7249284361533577</v>
      </c>
      <c r="CO34" s="17">
        <f t="shared" si="20"/>
        <v>-2.3922525215998678</v>
      </c>
      <c r="CP34" s="12">
        <f t="shared" si="21"/>
        <v>6.9101871061299702</v>
      </c>
      <c r="CQ34" s="12">
        <f t="shared" si="22"/>
        <v>5.8876643763202647</v>
      </c>
      <c r="CR34" s="12">
        <f t="shared" si="23"/>
        <v>4.5378160293456151</v>
      </c>
      <c r="CS34" s="17">
        <f>CS$3*temperature!$I144+CS$4*temperature!$I144^2</f>
        <v>-2.9700840209293262</v>
      </c>
      <c r="CT34" s="17">
        <f>CT$3*temperature!$I144+CT$4*temperature!$I144^2</f>
        <v>-2.7249338731143165</v>
      </c>
      <c r="CU34" s="17">
        <f>CU$3*temperature!$I144+CU$4*temperature!$I144^2</f>
        <v>-2.3922552967885928</v>
      </c>
      <c r="CV34" s="17"/>
      <c r="CW34" s="17"/>
      <c r="CX34" s="17"/>
    </row>
    <row r="35" spans="1:102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50"/>
        <v>6.1326994822132885E-3</v>
      </c>
      <c r="F35" s="11">
        <f t="shared" si="24"/>
        <v>1.6217519828473526E-2</v>
      </c>
      <c r="G35" s="11">
        <f t="shared" si="2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6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51"/>
        <v>3.2799220449000632E-2</v>
      </c>
      <c r="O35" s="11">
        <f t="shared" si="27"/>
        <v>-6.5636363100640693E-5</v>
      </c>
      <c r="P35" s="11">
        <f t="shared" si="2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9"/>
        <v>187.91117978496482</v>
      </c>
      <c r="U35" s="1">
        <f t="shared" si="64"/>
        <v>927.55947584821479</v>
      </c>
      <c r="V35" s="1">
        <f t="shared" si="65"/>
        <v>838.68873584744733</v>
      </c>
      <c r="W35" s="11">
        <f t="shared" si="52"/>
        <v>-2.3085892152052589E-2</v>
      </c>
      <c r="X35" s="11">
        <f t="shared" si="68"/>
        <v>-3.394743664338673E-3</v>
      </c>
      <c r="Y35" s="11">
        <f t="shared" si="6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30"/>
        <v>2.3093853587707547</v>
      </c>
      <c r="AD35" s="12">
        <f t="shared" si="66"/>
        <v>2.8609420451927874</v>
      </c>
      <c r="AE35" s="12">
        <f t="shared" si="67"/>
        <v>1.9721805144674187</v>
      </c>
      <c r="AF35" s="11">
        <f t="shared" si="53"/>
        <v>6.7979909893551849E-3</v>
      </c>
      <c r="AG35" s="11">
        <f t="shared" si="70"/>
        <v>-9.2360891870889583E-3</v>
      </c>
      <c r="AH35" s="11">
        <f t="shared" si="71"/>
        <v>-8.2138078025238981E-3</v>
      </c>
      <c r="AI35" s="1">
        <f t="shared" si="54"/>
        <v>28716.603817704141</v>
      </c>
      <c r="AJ35" s="1">
        <f t="shared" si="55"/>
        <v>4429.6761073277412</v>
      </c>
      <c r="AK35" s="1">
        <f t="shared" si="56"/>
        <v>1453.4256194123818</v>
      </c>
      <c r="AL35" s="14">
        <f t="shared" si="31"/>
        <v>9.938792747456521</v>
      </c>
      <c r="AM35" s="14">
        <f t="shared" si="32"/>
        <v>1.3724684761928969</v>
      </c>
      <c r="AN35" s="14">
        <f t="shared" si="33"/>
        <v>0.55622554535360091</v>
      </c>
      <c r="AO35" s="11">
        <f t="shared" si="57"/>
        <v>2.0621120954280148E-2</v>
      </c>
      <c r="AP35" s="11">
        <f t="shared" si="34"/>
        <v>2.5977173653231045E-2</v>
      </c>
      <c r="AQ35" s="11">
        <f t="shared" si="35"/>
        <v>2.3564574154817608E-2</v>
      </c>
      <c r="AR35" s="1">
        <f t="shared" si="58"/>
        <v>18805.705535227633</v>
      </c>
      <c r="AS35" s="1">
        <f t="shared" si="59"/>
        <v>3283.9817317822931</v>
      </c>
      <c r="AT35" s="1">
        <f t="shared" si="60"/>
        <v>1107.2037703407129</v>
      </c>
      <c r="AU35" s="1">
        <f t="shared" si="61"/>
        <v>3761.141107045527</v>
      </c>
      <c r="AV35" s="1">
        <f t="shared" si="62"/>
        <v>656.79634635645868</v>
      </c>
      <c r="AW35" s="1">
        <f t="shared" si="63"/>
        <v>221.44075406814261</v>
      </c>
      <c r="AX35" s="1">
        <f t="shared" si="36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7"/>
        <v>9261.5504264746851</v>
      </c>
      <c r="BB35" s="1">
        <f t="shared" si="38"/>
        <v>14677.473106284231</v>
      </c>
      <c r="BC35" s="1">
        <f t="shared" si="39"/>
        <v>12962.126080898199</v>
      </c>
      <c r="BD35" s="1">
        <f t="shared" si="40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41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42"/>
        <v>0</v>
      </c>
      <c r="BP35" s="2">
        <f t="shared" si="43"/>
        <v>0</v>
      </c>
      <c r="BQ35" s="2">
        <f t="shared" si="44"/>
        <v>0</v>
      </c>
      <c r="BR35" s="11">
        <f t="shared" si="45"/>
        <v>4.9561917962211294E-2</v>
      </c>
      <c r="BS35" s="17">
        <v>0</v>
      </c>
      <c r="BT35" s="17">
        <v>0</v>
      </c>
      <c r="BU35" s="12">
        <f>BU$3*temperature!$I145+BU$4*temperature!$I145^2</f>
        <v>2.5858285950049082</v>
      </c>
      <c r="BV35" s="12">
        <f>BV$3*temperature!$I145+BV$4*temperature!$I145^2</f>
        <v>1.4761961724642574</v>
      </c>
      <c r="BW35" s="12">
        <f>BW$3*temperature!$I145+BW$4*temperature!$I145^2</f>
        <v>0.70603213996160075</v>
      </c>
      <c r="BX35" s="12">
        <f>BX$4*temperature!$I145^2</f>
        <v>-0.36180915907601635</v>
      </c>
      <c r="BY35" s="12">
        <f>BY$4*temperature!$I145^2</f>
        <v>-0.31635722771124924</v>
      </c>
      <c r="BZ35" s="12">
        <f>BZ$4*temperature!$I145^2</f>
        <v>-0.2777344051867619</v>
      </c>
      <c r="CA35" s="12">
        <f>CA$3*temperature!$I145</f>
        <v>-3.0889953441578215</v>
      </c>
      <c r="CB35" s="12">
        <f>CB$3*temperature!$I145</f>
        <v>-2.855030655458568</v>
      </c>
      <c r="CC35" s="12">
        <f>CC$3*temperature!$I145</f>
        <v>-2.5064710669639387</v>
      </c>
      <c r="CD35" s="12">
        <f t="shared" si="46"/>
        <v>-3.024658385754428</v>
      </c>
      <c r="CE35" s="12">
        <f t="shared" si="13"/>
        <v>-2.7527520833862669</v>
      </c>
      <c r="CF35" s="12">
        <f t="shared" si="14"/>
        <v>-2.4166792879581775</v>
      </c>
      <c r="CG35" s="19">
        <f t="shared" si="47"/>
        <v>2.0827793905572919E-2</v>
      </c>
      <c r="CH35" s="19">
        <f t="shared" si="15"/>
        <v>3.5823983842959269E-2</v>
      </c>
      <c r="CI35" s="19">
        <f t="shared" si="16"/>
        <v>3.5823983842959269E-2</v>
      </c>
      <c r="CJ35" s="12">
        <f t="shared" si="48"/>
        <v>3.2168479201696694E-2</v>
      </c>
      <c r="CK35" s="12">
        <f t="shared" si="17"/>
        <v>5.1139286036150582E-2</v>
      </c>
      <c r="CL35" s="12">
        <f t="shared" si="18"/>
        <v>4.4895889502880516E-2</v>
      </c>
      <c r="CM35" s="17">
        <f t="shared" si="49"/>
        <v>-3.0568268649561245</v>
      </c>
      <c r="CN35" s="17">
        <f t="shared" si="19"/>
        <v>-2.8038913694224172</v>
      </c>
      <c r="CO35" s="17">
        <f t="shared" si="20"/>
        <v>-2.4615751774610581</v>
      </c>
      <c r="CP35" s="12">
        <f t="shared" si="21"/>
        <v>7.2631204350072807</v>
      </c>
      <c r="CQ35" s="12">
        <f t="shared" si="22"/>
        <v>6.1878261061787168</v>
      </c>
      <c r="CR35" s="12">
        <f t="shared" si="23"/>
        <v>4.7691605186475936</v>
      </c>
      <c r="CS35" s="17">
        <f>CS$3*temperature!$I145+CS$4*temperature!$I145^2</f>
        <v>-3.056826864956125</v>
      </c>
      <c r="CT35" s="17">
        <f>CT$3*temperature!$I145+CT$4*temperature!$I145^2</f>
        <v>-2.803896960904706</v>
      </c>
      <c r="CU35" s="17">
        <f>CU$3*temperature!$I145+CU$4*temperature!$I145^2</f>
        <v>-2.4615780315221274</v>
      </c>
      <c r="CV35" s="17"/>
      <c r="CW35" s="17"/>
      <c r="CX35" s="17"/>
    </row>
    <row r="36" spans="1:102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50"/>
        <v>6.7135178745578727E-3</v>
      </c>
      <c r="F36" s="11">
        <f t="shared" si="24"/>
        <v>1.6330021206645062E-2</v>
      </c>
      <c r="G36" s="11">
        <f t="shared" si="2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6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51"/>
        <v>2.8508342132963049E-2</v>
      </c>
      <c r="O36" s="11">
        <f t="shared" si="27"/>
        <v>3.6321432166639411E-3</v>
      </c>
      <c r="P36" s="11">
        <f t="shared" si="2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9"/>
        <v>180.71486919793657</v>
      </c>
      <c r="U36" s="1">
        <f t="shared" si="64"/>
        <v>931.01927467261214</v>
      </c>
      <c r="V36" s="1">
        <f t="shared" si="65"/>
        <v>844.47815420020129</v>
      </c>
      <c r="W36" s="11">
        <f t="shared" si="52"/>
        <v>-3.8296340831148634E-2</v>
      </c>
      <c r="X36" s="11">
        <f t="shared" si="68"/>
        <v>3.7300021340771483E-3</v>
      </c>
      <c r="Y36" s="11">
        <f t="shared" si="6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30"/>
        <v>2.2835509596639398</v>
      </c>
      <c r="AD36" s="12">
        <f t="shared" si="66"/>
        <v>2.7475569888912075</v>
      </c>
      <c r="AE36" s="12">
        <f t="shared" si="67"/>
        <v>1.9497480298762651</v>
      </c>
      <c r="AF36" s="11">
        <f t="shared" si="53"/>
        <v>-1.1186699096666142E-2</v>
      </c>
      <c r="AG36" s="11">
        <f t="shared" si="70"/>
        <v>-3.9632070314776113E-2</v>
      </c>
      <c r="AH36" s="11">
        <f t="shared" si="71"/>
        <v>-1.137445808159776E-2</v>
      </c>
      <c r="AI36" s="1">
        <f t="shared" si="54"/>
        <v>29606.084542979253</v>
      </c>
      <c r="AJ36" s="1">
        <f t="shared" si="55"/>
        <v>4643.5048429514254</v>
      </c>
      <c r="AK36" s="1">
        <f t="shared" si="56"/>
        <v>1529.5238115392863</v>
      </c>
      <c r="AL36" s="14">
        <f t="shared" si="31"/>
        <v>10.143741794841343</v>
      </c>
      <c r="AM36" s="14">
        <f t="shared" si="32"/>
        <v>1.4081213281325451</v>
      </c>
      <c r="AN36" s="14">
        <f t="shared" si="33"/>
        <v>0.56933276346388972</v>
      </c>
      <c r="AO36" s="11">
        <f t="shared" si="57"/>
        <v>2.0621120954280148E-2</v>
      </c>
      <c r="AP36" s="11">
        <f t="shared" si="34"/>
        <v>2.5977173653231045E-2</v>
      </c>
      <c r="AQ36" s="11">
        <f t="shared" si="35"/>
        <v>2.3564574154817608E-2</v>
      </c>
      <c r="AR36" s="1">
        <f t="shared" si="58"/>
        <v>19414.601595393222</v>
      </c>
      <c r="AS36" s="1">
        <f t="shared" si="59"/>
        <v>3445.5695493833528</v>
      </c>
      <c r="AT36" s="1">
        <f t="shared" si="60"/>
        <v>1165.5922721539505</v>
      </c>
      <c r="AU36" s="1">
        <f t="shared" si="61"/>
        <v>3882.9203190786448</v>
      </c>
      <c r="AV36" s="1">
        <f t="shared" si="62"/>
        <v>689.11390987667062</v>
      </c>
      <c r="AW36" s="1">
        <f t="shared" si="63"/>
        <v>233.11845443079011</v>
      </c>
      <c r="AX36" s="1">
        <f t="shared" si="36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7"/>
        <v>9348.0232244314229</v>
      </c>
      <c r="BB36" s="1">
        <f t="shared" si="38"/>
        <v>14983.52509894968</v>
      </c>
      <c r="BC36" s="1">
        <f t="shared" si="39"/>
        <v>13319.234216581222</v>
      </c>
      <c r="BD36" s="1">
        <f t="shared" si="40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41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42"/>
        <v>0</v>
      </c>
      <c r="BP36" s="2">
        <f t="shared" si="43"/>
        <v>0</v>
      </c>
      <c r="BQ36" s="2">
        <f t="shared" si="44"/>
        <v>0</v>
      </c>
      <c r="BR36" s="11">
        <f t="shared" si="45"/>
        <v>4.6800538557361299E-2</v>
      </c>
      <c r="BS36" s="17">
        <v>0</v>
      </c>
      <c r="BT36" s="17">
        <v>0</v>
      </c>
      <c r="BU36" s="12">
        <f>BU$3*temperature!$I146+BU$4*temperature!$I146^2</f>
        <v>2.6393169955261735</v>
      </c>
      <c r="BV36" s="12">
        <f>BV$3*temperature!$I146+BV$4*temperature!$I146^2</f>
        <v>1.502999904719605</v>
      </c>
      <c r="BW36" s="12">
        <f>BW$3*temperature!$I146+BW$4*temperature!$I146^2</f>
        <v>0.71455527707135424</v>
      </c>
      <c r="BX36" s="12">
        <f>BX$4*temperature!$I146^2</f>
        <v>-0.38330932793403433</v>
      </c>
      <c r="BY36" s="12">
        <f>BY$4*temperature!$I146^2</f>
        <v>-0.33515645831286389</v>
      </c>
      <c r="BZ36" s="12">
        <f>BZ$4*temperature!$I146^2</f>
        <v>-0.29423851089941466</v>
      </c>
      <c r="CA36" s="12">
        <f>CA$3*temperature!$I146</f>
        <v>-3.1794512426773793</v>
      </c>
      <c r="CB36" s="12">
        <f>CB$3*temperature!$I146</f>
        <v>-2.9386353017811406</v>
      </c>
      <c r="CC36" s="12">
        <f>CC$3*temperature!$I146</f>
        <v>-2.5798687471852118</v>
      </c>
      <c r="CD36" s="12">
        <f t="shared" si="46"/>
        <v>-3.1112911210544127</v>
      </c>
      <c r="CE36" s="12">
        <f t="shared" si="13"/>
        <v>-2.830278921795609</v>
      </c>
      <c r="CF36" s="12">
        <f t="shared" si="14"/>
        <v>-2.4847411761955889</v>
      </c>
      <c r="CG36" s="19">
        <f t="shared" si="47"/>
        <v>2.1437699911249476E-2</v>
      </c>
      <c r="CH36" s="19">
        <f t="shared" si="15"/>
        <v>3.687302739467381E-2</v>
      </c>
      <c r="CI36" s="19">
        <f t="shared" si="16"/>
        <v>3.6873027394673803E-2</v>
      </c>
      <c r="CJ36" s="12">
        <f t="shared" si="48"/>
        <v>3.4080060811483445E-2</v>
      </c>
      <c r="CK36" s="12">
        <f t="shared" si="17"/>
        <v>5.4178189992765767E-2</v>
      </c>
      <c r="CL36" s="12">
        <f t="shared" si="18"/>
        <v>4.756378549481155E-2</v>
      </c>
      <c r="CM36" s="17">
        <f t="shared" si="49"/>
        <v>-3.145371181865896</v>
      </c>
      <c r="CN36" s="17">
        <f t="shared" si="19"/>
        <v>-2.8844571117883748</v>
      </c>
      <c r="CO36" s="17">
        <f t="shared" si="20"/>
        <v>-2.5323049616904005</v>
      </c>
      <c r="CP36" s="12">
        <f t="shared" si="21"/>
        <v>7.6289856849455129</v>
      </c>
      <c r="CQ36" s="12">
        <f t="shared" si="22"/>
        <v>6.4989338218106658</v>
      </c>
      <c r="CR36" s="12">
        <f t="shared" si="23"/>
        <v>5.0089414381561603</v>
      </c>
      <c r="CS36" s="17">
        <f>CS$3*temperature!$I146+CS$4*temperature!$I146^2</f>
        <v>-3.145371181865896</v>
      </c>
      <c r="CT36" s="17">
        <f>CT$3*temperature!$I146+CT$4*temperature!$I146^2</f>
        <v>-2.884462860745769</v>
      </c>
      <c r="CU36" s="17">
        <f>CU$3*temperature!$I146+CU$4*temperature!$I146^2</f>
        <v>-2.5323078961315115</v>
      </c>
      <c r="CV36" s="17"/>
      <c r="CW36" s="17"/>
      <c r="CX36" s="17"/>
    </row>
    <row r="37" spans="1:102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50"/>
        <v>6.4419132733040119E-3</v>
      </c>
      <c r="F37" s="11">
        <f t="shared" si="24"/>
        <v>1.4658561960459116E-2</v>
      </c>
      <c r="G37" s="11">
        <f t="shared" si="2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6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51"/>
        <v>7.4530906226657478E-3</v>
      </c>
      <c r="O37" s="11">
        <f t="shared" si="27"/>
        <v>2.0536607851349364E-2</v>
      </c>
      <c r="P37" s="11">
        <f t="shared" si="2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9"/>
        <v>179.22403290080703</v>
      </c>
      <c r="U37" s="1">
        <f t="shared" si="64"/>
        <v>898.86196704348333</v>
      </c>
      <c r="V37" s="1">
        <f t="shared" si="65"/>
        <v>853.87683090177541</v>
      </c>
      <c r="W37" s="11">
        <f t="shared" si="52"/>
        <v>-8.2496603834885107E-3</v>
      </c>
      <c r="X37" s="11">
        <f t="shared" si="68"/>
        <v>-3.4539894612210631E-2</v>
      </c>
      <c r="Y37" s="11">
        <f t="shared" si="6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30"/>
        <v>2.4940307832691997</v>
      </c>
      <c r="AD37" s="12">
        <f t="shared" si="66"/>
        <v>2.770157627257464</v>
      </c>
      <c r="AE37" s="12">
        <f t="shared" si="67"/>
        <v>1.9972197592887198</v>
      </c>
      <c r="AF37" s="11">
        <f t="shared" si="53"/>
        <v>9.2172159642207152E-2</v>
      </c>
      <c r="AG37" s="11">
        <f t="shared" si="70"/>
        <v>8.2257214163834469E-3</v>
      </c>
      <c r="AH37" s="11">
        <f t="shared" si="71"/>
        <v>2.4347622710749528E-2</v>
      </c>
      <c r="AI37" s="1">
        <f t="shared" si="54"/>
        <v>30528.396407759974</v>
      </c>
      <c r="AJ37" s="1">
        <f t="shared" si="55"/>
        <v>4868.2682685329537</v>
      </c>
      <c r="AK37" s="1">
        <f t="shared" si="56"/>
        <v>1609.6898848161477</v>
      </c>
      <c r="AL37" s="14">
        <f t="shared" si="31"/>
        <v>10.352917121321754</v>
      </c>
      <c r="AM37" s="14">
        <f t="shared" si="32"/>
        <v>1.4447003403982626</v>
      </c>
      <c r="AN37" s="14">
        <f t="shared" si="33"/>
        <v>0.58274884758730183</v>
      </c>
      <c r="AO37" s="11">
        <f t="shared" si="57"/>
        <v>2.0621120954280148E-2</v>
      </c>
      <c r="AP37" s="11">
        <f t="shared" si="34"/>
        <v>2.5977173653231045E-2</v>
      </c>
      <c r="AQ37" s="11">
        <f t="shared" si="35"/>
        <v>2.3564574154817608E-2</v>
      </c>
      <c r="AR37" s="1">
        <f t="shared" si="58"/>
        <v>20039.579743064602</v>
      </c>
      <c r="AS37" s="1">
        <f t="shared" si="59"/>
        <v>3610.4420492919689</v>
      </c>
      <c r="AT37" s="1">
        <f t="shared" si="60"/>
        <v>1226.6138409998002</v>
      </c>
      <c r="AU37" s="1">
        <f t="shared" si="61"/>
        <v>4007.9159486129206</v>
      </c>
      <c r="AV37" s="1">
        <f t="shared" si="62"/>
        <v>722.08840985839379</v>
      </c>
      <c r="AW37" s="1">
        <f t="shared" si="63"/>
        <v>245.32276819996005</v>
      </c>
      <c r="AX37" s="1">
        <f t="shared" si="36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7"/>
        <v>9432.7801190311056</v>
      </c>
      <c r="BB37" s="1">
        <f t="shared" si="38"/>
        <v>15271.25305797914</v>
      </c>
      <c r="BC37" s="1">
        <f t="shared" si="39"/>
        <v>13679.703352035778</v>
      </c>
      <c r="BD37" s="1">
        <f t="shared" si="40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41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42"/>
        <v>0</v>
      </c>
      <c r="BP37" s="2">
        <f t="shared" si="43"/>
        <v>0</v>
      </c>
      <c r="BQ37" s="2">
        <f t="shared" si="44"/>
        <v>0</v>
      </c>
      <c r="BR37" s="11">
        <f t="shared" si="45"/>
        <v>3.0796148802888695E-2</v>
      </c>
      <c r="BS37" s="17">
        <v>0</v>
      </c>
      <c r="BT37" s="17">
        <v>0</v>
      </c>
      <c r="BU37" s="12">
        <f>BU$3*temperature!$I147+BU$4*temperature!$I147^2</f>
        <v>2.6925736764509827</v>
      </c>
      <c r="BV37" s="12">
        <f>BV$3*temperature!$I147+BV$4*temperature!$I147^2</f>
        <v>1.5293778315397621</v>
      </c>
      <c r="BW37" s="12">
        <f>BW$3*temperature!$I147+BW$4*temperature!$I147^2</f>
        <v>0.72253681365318623</v>
      </c>
      <c r="BX37" s="12">
        <f>BX$4*temperature!$I147^2</f>
        <v>-0.40587952858267345</v>
      </c>
      <c r="BY37" s="12">
        <f>BY$4*temperature!$I147^2</f>
        <v>-0.35489129897948712</v>
      </c>
      <c r="BZ37" s="12">
        <f>BZ$4*temperature!$I147^2</f>
        <v>-0.31156400168606069</v>
      </c>
      <c r="CA37" s="12">
        <f>CA$3*temperature!$I147</f>
        <v>-3.2717193986416735</v>
      </c>
      <c r="CB37" s="12">
        <f>CB$3*temperature!$I147</f>
        <v>-3.0239149427164729</v>
      </c>
      <c r="CC37" s="12">
        <f>CC$3*temperature!$I147</f>
        <v>-2.6547369284416238</v>
      </c>
      <c r="CD37" s="12">
        <f t="shared" si="46"/>
        <v>-3.1995458405872017</v>
      </c>
      <c r="CE37" s="12">
        <f t="shared" si="13"/>
        <v>-2.9091782712545635</v>
      </c>
      <c r="CF37" s="12">
        <f t="shared" si="14"/>
        <v>-2.5540080109467498</v>
      </c>
      <c r="CG37" s="19">
        <f t="shared" si="47"/>
        <v>2.2059825205192098E-2</v>
      </c>
      <c r="CH37" s="19">
        <f t="shared" si="15"/>
        <v>3.7943088226826245E-2</v>
      </c>
      <c r="CI37" s="19">
        <f t="shared" si="16"/>
        <v>3.7943088226826245E-2</v>
      </c>
      <c r="CJ37" s="12">
        <f t="shared" si="48"/>
        <v>3.6086779027235762E-2</v>
      </c>
      <c r="CK37" s="12">
        <f t="shared" si="17"/>
        <v>5.7368335730954671E-2</v>
      </c>
      <c r="CL37" s="12">
        <f t="shared" si="18"/>
        <v>5.036445874743712E-2</v>
      </c>
      <c r="CM37" s="17">
        <f t="shared" si="49"/>
        <v>-3.2356326196144374</v>
      </c>
      <c r="CN37" s="17">
        <f t="shared" si="19"/>
        <v>-2.966546606985518</v>
      </c>
      <c r="CO37" s="17">
        <f t="shared" si="20"/>
        <v>-2.6043724696941868</v>
      </c>
      <c r="CP37" s="12">
        <f t="shared" si="21"/>
        <v>8.0075025562038231</v>
      </c>
      <c r="CQ37" s="12">
        <f t="shared" si="22"/>
        <v>6.8207434478360751</v>
      </c>
      <c r="CR37" s="12">
        <f t="shared" si="23"/>
        <v>5.2569706709697694</v>
      </c>
      <c r="CS37" s="17">
        <f>CS$3*temperature!$I147+CS$4*temperature!$I147^2</f>
        <v>-3.2356326196144378</v>
      </c>
      <c r="CT37" s="17">
        <f>CT$3*temperature!$I147+CT$4*temperature!$I147^2</f>
        <v>-2.9665525162059079</v>
      </c>
      <c r="CU37" s="17">
        <f>CU$3*temperature!$I147+CU$4*temperature!$I147^2</f>
        <v>-2.6043754859383617</v>
      </c>
      <c r="CV37" s="17"/>
      <c r="CW37" s="17"/>
      <c r="CX37" s="17"/>
    </row>
    <row r="38" spans="1:102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50"/>
        <v>6.1882645985391616E-3</v>
      </c>
      <c r="F38" s="11">
        <f t="shared" si="24"/>
        <v>1.246241293638195E-2</v>
      </c>
      <c r="G38" s="11">
        <f t="shared" si="2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6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51"/>
        <v>1.1061956968446474E-2</v>
      </c>
      <c r="O38" s="11">
        <f t="shared" si="27"/>
        <v>1.9712489992555371E-2</v>
      </c>
      <c r="P38" s="11">
        <f t="shared" si="2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9"/>
        <v>177.55425611266796</v>
      </c>
      <c r="U38" s="1">
        <f t="shared" si="64"/>
        <v>848.05370684498394</v>
      </c>
      <c r="V38" s="1">
        <f t="shared" si="65"/>
        <v>848.93393409751468</v>
      </c>
      <c r="W38" s="11">
        <f t="shared" si="52"/>
        <v>-9.3167013436374901E-3</v>
      </c>
      <c r="X38" s="11">
        <f t="shared" si="68"/>
        <v>-5.6525097357958964E-2</v>
      </c>
      <c r="Y38" s="11">
        <f t="shared" si="6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30"/>
        <v>2.5066122179045962</v>
      </c>
      <c r="AD38" s="12">
        <f t="shared" si="66"/>
        <v>2.8705154383111862</v>
      </c>
      <c r="AE38" s="12">
        <f t="shared" si="67"/>
        <v>2.0325970830505562</v>
      </c>
      <c r="AF38" s="11">
        <f t="shared" si="53"/>
        <v>5.0446188233910227E-3</v>
      </c>
      <c r="AG38" s="11">
        <f t="shared" si="70"/>
        <v>3.6228195127321783E-2</v>
      </c>
      <c r="AH38" s="11">
        <f t="shared" si="71"/>
        <v>1.7713285479628693E-2</v>
      </c>
      <c r="AI38" s="1">
        <f t="shared" si="54"/>
        <v>31483.472715596898</v>
      </c>
      <c r="AJ38" s="1">
        <f t="shared" si="55"/>
        <v>5103.5298515380518</v>
      </c>
      <c r="AK38" s="1">
        <f t="shared" si="56"/>
        <v>1694.043664534493</v>
      </c>
      <c r="AL38" s="14">
        <f t="shared" si="31"/>
        <v>10.566405877510167</v>
      </c>
      <c r="AM38" s="14">
        <f t="shared" si="32"/>
        <v>1.4822295720176701</v>
      </c>
      <c r="AN38" s="14">
        <f t="shared" si="33"/>
        <v>0.5964810760199073</v>
      </c>
      <c r="AO38" s="11">
        <f t="shared" si="57"/>
        <v>2.0621120954280148E-2</v>
      </c>
      <c r="AP38" s="11">
        <f t="shared" si="34"/>
        <v>2.5977173653231045E-2</v>
      </c>
      <c r="AQ38" s="11">
        <f t="shared" si="35"/>
        <v>2.3564574154817608E-2</v>
      </c>
      <c r="AR38" s="1">
        <f t="shared" si="58"/>
        <v>20681.035819000379</v>
      </c>
      <c r="AS38" s="1">
        <f t="shared" si="59"/>
        <v>3776.5951924503188</v>
      </c>
      <c r="AT38" s="1">
        <f t="shared" si="60"/>
        <v>1289.9721805104373</v>
      </c>
      <c r="AU38" s="1">
        <f t="shared" si="61"/>
        <v>4136.2071638000762</v>
      </c>
      <c r="AV38" s="1">
        <f t="shared" si="62"/>
        <v>755.3190384900638</v>
      </c>
      <c r="AW38" s="1">
        <f t="shared" si="63"/>
        <v>257.99443610208749</v>
      </c>
      <c r="AX38" s="1">
        <f t="shared" si="36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7"/>
        <v>9515.9165451747613</v>
      </c>
      <c r="BB38" s="1">
        <f t="shared" si="38"/>
        <v>15531.405451950059</v>
      </c>
      <c r="BC38" s="1">
        <f t="shared" si="39"/>
        <v>14038.34138390537</v>
      </c>
      <c r="BD38" s="1">
        <f t="shared" si="40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41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42"/>
        <v>0</v>
      </c>
      <c r="BP38" s="2">
        <f t="shared" si="43"/>
        <v>0</v>
      </c>
      <c r="BQ38" s="2">
        <f t="shared" si="44"/>
        <v>0</v>
      </c>
      <c r="BR38" s="11">
        <f t="shared" si="45"/>
        <v>3.4870939747054103E-2</v>
      </c>
      <c r="BS38" s="17">
        <v>0</v>
      </c>
      <c r="BT38" s="17">
        <v>0</v>
      </c>
      <c r="BU38" s="12">
        <f>BU$3*temperature!$I148+BU$4*temperature!$I148^2</f>
        <v>2.7454968086387681</v>
      </c>
      <c r="BV38" s="12">
        <f>BV$3*temperature!$I148+BV$4*temperature!$I148^2</f>
        <v>1.5552608677621387</v>
      </c>
      <c r="BW38" s="12">
        <f>BW$3*temperature!$I148+BW$4*temperature!$I148^2</f>
        <v>0.72993109700447079</v>
      </c>
      <c r="BX38" s="12">
        <f>BX$4*temperature!$I148^2</f>
        <v>-0.42954665210985121</v>
      </c>
      <c r="BY38" s="12">
        <f>BY$4*temperature!$I148^2</f>
        <v>-0.37558526263170233</v>
      </c>
      <c r="BZ38" s="12">
        <f>BZ$4*temperature!$I148^2</f>
        <v>-0.32973151986633231</v>
      </c>
      <c r="CA38" s="12">
        <f>CA$3*temperature!$I148</f>
        <v>-3.3657561236758133</v>
      </c>
      <c r="CB38" s="12">
        <f>CB$3*temperature!$I148</f>
        <v>-3.1108291989063259</v>
      </c>
      <c r="CC38" s="12">
        <f>CC$3*temperature!$I148</f>
        <v>-2.7310401611337323</v>
      </c>
      <c r="CD38" s="12">
        <f t="shared" si="46"/>
        <v>-3.2893740742006585</v>
      </c>
      <c r="CE38" s="12">
        <f t="shared" si="13"/>
        <v>-2.9894021506568293</v>
      </c>
      <c r="CF38" s="12">
        <f t="shared" si="14"/>
        <v>-2.624437668932011</v>
      </c>
      <c r="CG38" s="19">
        <f t="shared" si="47"/>
        <v>2.2693875215099146E-2</v>
      </c>
      <c r="CH38" s="19">
        <f t="shared" si="15"/>
        <v>3.903365967253565E-2</v>
      </c>
      <c r="CI38" s="19">
        <f t="shared" si="16"/>
        <v>3.903365967253565E-2</v>
      </c>
      <c r="CJ38" s="12">
        <f t="shared" si="48"/>
        <v>3.8191024737577357E-2</v>
      </c>
      <c r="CK38" s="12">
        <f t="shared" si="17"/>
        <v>6.0713524124748112E-2</v>
      </c>
      <c r="CL38" s="12">
        <f t="shared" si="18"/>
        <v>5.3301246100860518E-2</v>
      </c>
      <c r="CM38" s="17">
        <f t="shared" si="49"/>
        <v>-3.3275650989382357</v>
      </c>
      <c r="CN38" s="17">
        <f t="shared" si="19"/>
        <v>-3.0501156747815776</v>
      </c>
      <c r="CO38" s="17">
        <f t="shared" si="20"/>
        <v>-2.6777389150328714</v>
      </c>
      <c r="CP38" s="12">
        <f t="shared" si="21"/>
        <v>8.3985109181576014</v>
      </c>
      <c r="CQ38" s="12">
        <f t="shared" si="22"/>
        <v>7.1531129255145824</v>
      </c>
      <c r="CR38" s="12">
        <f t="shared" si="23"/>
        <v>5.5131387277567558</v>
      </c>
      <c r="CS38" s="17">
        <f>CS$3*temperature!$I148+CS$4*temperature!$I148^2</f>
        <v>-3.3275650989382362</v>
      </c>
      <c r="CT38" s="17">
        <f>CT$3*temperature!$I148+CT$4*temperature!$I148^2</f>
        <v>-3.0501217469553925</v>
      </c>
      <c r="CU38" s="17">
        <f>CU$3*temperature!$I148+CU$4*temperature!$I148^2</f>
        <v>-2.6777420144533877</v>
      </c>
      <c r="CV38" s="17"/>
      <c r="CW38" s="17"/>
      <c r="CX38" s="17"/>
    </row>
    <row r="39" spans="1:102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50"/>
        <v>6.4313278720127265E-3</v>
      </c>
      <c r="F39" s="11">
        <f t="shared" si="24"/>
        <v>1.2593283935289801E-2</v>
      </c>
      <c r="G39" s="11">
        <f t="shared" si="2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6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51"/>
        <v>1.942643926323484E-3</v>
      </c>
      <c r="O39" s="11">
        <f t="shared" si="27"/>
        <v>2.3637521771912917E-2</v>
      </c>
      <c r="P39" s="11">
        <f t="shared" si="2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9"/>
        <v>178.52672604902381</v>
      </c>
      <c r="U39" s="1">
        <f t="shared" si="64"/>
        <v>809.7344341843268</v>
      </c>
      <c r="V39" s="1">
        <f t="shared" si="65"/>
        <v>848.75548948655353</v>
      </c>
      <c r="W39" s="11">
        <f t="shared" si="52"/>
        <v>5.477029712758652E-3</v>
      </c>
      <c r="X39" s="11">
        <f t="shared" si="68"/>
        <v>-4.518495981017101E-2</v>
      </c>
      <c r="Y39" s="11">
        <f t="shared" si="6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30"/>
        <v>2.5234576073225217</v>
      </c>
      <c r="AD39" s="12">
        <f t="shared" si="66"/>
        <v>2.8708353689561941</v>
      </c>
      <c r="AE39" s="12">
        <f t="shared" si="67"/>
        <v>2.0633186248030597</v>
      </c>
      <c r="AF39" s="11">
        <f t="shared" si="53"/>
        <v>6.7203811174301187E-3</v>
      </c>
      <c r="AG39" s="11">
        <f t="shared" si="70"/>
        <v>1.1145407571677701E-4</v>
      </c>
      <c r="AH39" s="11">
        <f t="shared" si="71"/>
        <v>1.5114427747970671E-2</v>
      </c>
      <c r="AI39" s="1">
        <f t="shared" si="54"/>
        <v>32471.332607837285</v>
      </c>
      <c r="AJ39" s="1">
        <f t="shared" si="55"/>
        <v>5348.4959048743103</v>
      </c>
      <c r="AK39" s="1">
        <f t="shared" si="56"/>
        <v>1782.6337341831313</v>
      </c>
      <c r="AL39" s="14">
        <f t="shared" ref="AL39:AL56" si="72">(1+AL$5)*AL38</f>
        <v>10.784297011162321</v>
      </c>
      <c r="AM39" s="14">
        <f t="shared" ref="AM39:AM56" si="73">(1+AM$5)*AM38</f>
        <v>1.5207337070039275</v>
      </c>
      <c r="AN39" s="14">
        <f t="shared" ref="AN39:AN56" si="74">(1+AN$5)*AN38</f>
        <v>0.61053689856772375</v>
      </c>
      <c r="AO39" s="11">
        <f t="shared" si="57"/>
        <v>2.0621120954280148E-2</v>
      </c>
      <c r="AP39" s="11">
        <f t="shared" si="34"/>
        <v>2.5977173653231045E-2</v>
      </c>
      <c r="AQ39" s="11">
        <f t="shared" si="35"/>
        <v>2.3564574154817608E-2</v>
      </c>
      <c r="AR39" s="1">
        <f t="shared" si="58"/>
        <v>21347.530965259215</v>
      </c>
      <c r="AS39" s="1">
        <f t="shared" si="59"/>
        <v>3950.5573444347792</v>
      </c>
      <c r="AT39" s="1">
        <f t="shared" si="60"/>
        <v>1356.2136574006256</v>
      </c>
      <c r="AU39" s="1">
        <f t="shared" si="61"/>
        <v>4269.5061930518432</v>
      </c>
      <c r="AV39" s="1">
        <f t="shared" si="62"/>
        <v>790.11146888695589</v>
      </c>
      <c r="AW39" s="1">
        <f t="shared" si="63"/>
        <v>271.24273148012514</v>
      </c>
      <c r="AX39" s="1">
        <f t="shared" si="36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7"/>
        <v>9602.00975533987</v>
      </c>
      <c r="BB39" s="1">
        <f t="shared" si="38"/>
        <v>15797.521006615118</v>
      </c>
      <c r="BC39" s="1">
        <f t="shared" si="39"/>
        <v>14401.359876753042</v>
      </c>
      <c r="BD39" s="1">
        <f t="shared" si="40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41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42"/>
        <v>0</v>
      </c>
      <c r="BP39" s="2">
        <f t="shared" si="43"/>
        <v>0</v>
      </c>
      <c r="BQ39" s="2">
        <f t="shared" si="44"/>
        <v>0</v>
      </c>
      <c r="BR39" s="11">
        <f t="shared" si="45"/>
        <v>2.8112857947955566E-2</v>
      </c>
      <c r="BS39" s="17">
        <v>0</v>
      </c>
      <c r="BT39" s="17">
        <v>0</v>
      </c>
      <c r="BU39" s="12">
        <f>BU$3*temperature!$I149+BU$4*temperature!$I149^2</f>
        <v>2.7978870998503313</v>
      </c>
      <c r="BV39" s="12">
        <f>BV$3*temperature!$I149+BV$4*temperature!$I149^2</f>
        <v>1.5805335317550351</v>
      </c>
      <c r="BW39" s="12">
        <f>BW$3*temperature!$I149+BW$4*temperature!$I149^2</f>
        <v>0.73668092621059289</v>
      </c>
      <c r="BX39" s="12">
        <f>BX$4*temperature!$I149^2</f>
        <v>-0.45428923550004641</v>
      </c>
      <c r="BY39" s="12">
        <f>BY$4*temperature!$I149^2</f>
        <v>-0.39721958252489215</v>
      </c>
      <c r="BZ39" s="12">
        <f>BZ$4*temperature!$I149^2</f>
        <v>-0.3487245898544139</v>
      </c>
      <c r="CA39" s="12">
        <f>CA$3*temperature!$I149</f>
        <v>-3.4613355151253411</v>
      </c>
      <c r="CB39" s="12">
        <f>CB$3*temperature!$I149</f>
        <v>-3.1991692778690783</v>
      </c>
      <c r="CC39" s="12">
        <f>CC$3*temperature!$I149</f>
        <v>-2.808595143441929</v>
      </c>
      <c r="CD39" s="12">
        <f t="shared" si="46"/>
        <v>-3.3805537357969322</v>
      </c>
      <c r="CE39" s="12">
        <f t="shared" si="13"/>
        <v>-3.0707478348259518</v>
      </c>
      <c r="CF39" s="12">
        <f t="shared" si="14"/>
        <v>-2.6958521749032416</v>
      </c>
      <c r="CG39" s="19">
        <f t="shared" si="47"/>
        <v>2.3338326774566803E-2</v>
      </c>
      <c r="CH39" s="19">
        <f t="shared" si="15"/>
        <v>4.0142121872546281E-2</v>
      </c>
      <c r="CI39" s="19">
        <f t="shared" si="16"/>
        <v>4.0142121872546274E-2</v>
      </c>
      <c r="CJ39" s="12">
        <f t="shared" si="48"/>
        <v>4.0390889664204357E-2</v>
      </c>
      <c r="CK39" s="12">
        <f t="shared" si="17"/>
        <v>6.4210721521563208E-2</v>
      </c>
      <c r="CL39" s="12">
        <f t="shared" si="18"/>
        <v>5.6371484269343748E-2</v>
      </c>
      <c r="CM39" s="17">
        <f t="shared" si="49"/>
        <v>-3.4209446254611366</v>
      </c>
      <c r="CN39" s="17">
        <f t="shared" si="19"/>
        <v>-3.1349585563475149</v>
      </c>
      <c r="CO39" s="17">
        <f t="shared" si="20"/>
        <v>-2.7522236591725853</v>
      </c>
      <c r="CP39" s="12">
        <f t="shared" si="21"/>
        <v>8.8010442027851887</v>
      </c>
      <c r="CQ39" s="12">
        <f t="shared" si="22"/>
        <v>7.4952146887873479</v>
      </c>
      <c r="CR39" s="12">
        <f t="shared" si="23"/>
        <v>5.7768077762133156</v>
      </c>
      <c r="CS39" s="17">
        <f>CS$3*temperature!$I149+CS$4*temperature!$I149^2</f>
        <v>-3.4209446254611366</v>
      </c>
      <c r="CT39" s="17">
        <f>CT$3*temperature!$I149+CT$4*temperature!$I149^2</f>
        <v>-3.1349647937534018</v>
      </c>
      <c r="CU39" s="17">
        <f>CU$3*temperature!$I149+CU$4*temperature!$I149^2</f>
        <v>-2.7522268429325316</v>
      </c>
      <c r="CV39" s="17"/>
      <c r="CW39" s="17"/>
      <c r="CX39" s="17"/>
    </row>
    <row r="40" spans="1:102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50"/>
        <v>5.8607091553546375E-3</v>
      </c>
      <c r="F40" s="11">
        <f t="shared" si="24"/>
        <v>1.2074447177279346E-2</v>
      </c>
      <c r="G40" s="11">
        <f t="shared" si="2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6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51"/>
        <v>2.3583191641807444E-2</v>
      </c>
      <c r="O40" s="11">
        <f t="shared" si="27"/>
        <v>2.2329565578571797E-2</v>
      </c>
      <c r="P40" s="11">
        <f t="shared" si="2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9"/>
        <v>176.03566284065784</v>
      </c>
      <c r="U40" s="1">
        <f t="shared" si="64"/>
        <v>769.31632227109981</v>
      </c>
      <c r="V40" s="1">
        <f t="shared" si="65"/>
        <v>828.1612532754807</v>
      </c>
      <c r="W40" s="11">
        <f t="shared" si="52"/>
        <v>-1.3953446990799145E-2</v>
      </c>
      <c r="X40" s="11">
        <f t="shared" si="68"/>
        <v>-4.9915268768261689E-2</v>
      </c>
      <c r="Y40" s="11">
        <f t="shared" si="6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30"/>
        <v>2.5032209020804457</v>
      </c>
      <c r="AD40" s="12">
        <f t="shared" si="66"/>
        <v>2.882563824344889</v>
      </c>
      <c r="AE40" s="12">
        <f t="shared" si="67"/>
        <v>2.0908889139613622</v>
      </c>
      <c r="AF40" s="11">
        <f t="shared" si="53"/>
        <v>-8.0194353902968141E-3</v>
      </c>
      <c r="AG40" s="11">
        <f t="shared" si="70"/>
        <v>4.0853806928535796E-3</v>
      </c>
      <c r="AH40" s="11">
        <f t="shared" si="71"/>
        <v>1.3362109383825205E-2</v>
      </c>
      <c r="AI40" s="1">
        <f t="shared" si="54"/>
        <v>33493.705540105402</v>
      </c>
      <c r="AJ40" s="1">
        <f t="shared" si="55"/>
        <v>5603.7577832738352</v>
      </c>
      <c r="AK40" s="1">
        <f t="shared" si="56"/>
        <v>1875.6130922449433</v>
      </c>
      <c r="AL40" s="14">
        <f t="shared" si="72"/>
        <v>11.006681304236382</v>
      </c>
      <c r="AM40" s="14">
        <f t="shared" si="73"/>
        <v>1.5602380705910903</v>
      </c>
      <c r="AN40" s="14">
        <f t="shared" si="74"/>
        <v>0.62492394058827527</v>
      </c>
      <c r="AO40" s="11">
        <f t="shared" si="57"/>
        <v>2.0621120954280148E-2</v>
      </c>
      <c r="AP40" s="11">
        <f t="shared" si="34"/>
        <v>2.5977173653231045E-2</v>
      </c>
      <c r="AQ40" s="11">
        <f t="shared" si="35"/>
        <v>2.3564574154817608E-2</v>
      </c>
      <c r="AR40" s="1">
        <f t="shared" si="58"/>
        <v>22025.972673419677</v>
      </c>
      <c r="AS40" s="1">
        <f t="shared" si="59"/>
        <v>4130.6231448912513</v>
      </c>
      <c r="AT40" s="1">
        <f t="shared" si="60"/>
        <v>1425.405562220285</v>
      </c>
      <c r="AU40" s="1">
        <f t="shared" si="61"/>
        <v>4405.1945346839357</v>
      </c>
      <c r="AV40" s="1">
        <f t="shared" si="62"/>
        <v>826.12462897825026</v>
      </c>
      <c r="AW40" s="1">
        <f t="shared" si="63"/>
        <v>285.081112444057</v>
      </c>
      <c r="AX40" s="1">
        <f t="shared" si="36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7"/>
        <v>9683.4564632402762</v>
      </c>
      <c r="BB40" s="1">
        <f t="shared" si="38"/>
        <v>16059.753475369531</v>
      </c>
      <c r="BC40" s="1">
        <f t="shared" si="39"/>
        <v>14768.176353659766</v>
      </c>
      <c r="BD40" s="1">
        <f t="shared" si="40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41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42"/>
        <v>0</v>
      </c>
      <c r="BP40" s="2">
        <f t="shared" si="43"/>
        <v>0</v>
      </c>
      <c r="BQ40" s="2">
        <f t="shared" si="44"/>
        <v>0</v>
      </c>
      <c r="BR40" s="11">
        <f t="shared" si="45"/>
        <v>4.6463920071268622E-2</v>
      </c>
      <c r="BS40" s="17">
        <v>0</v>
      </c>
      <c r="BT40" s="17">
        <v>0</v>
      </c>
      <c r="BU40" s="12">
        <f>BU$3*temperature!$I150+BU$4*temperature!$I150^2</f>
        <v>2.84960437853344</v>
      </c>
      <c r="BV40" s="12">
        <f>BV$3*temperature!$I150+BV$4*temperature!$I150^2</f>
        <v>1.6051114588799238</v>
      </c>
      <c r="BW40" s="12">
        <f>BW$3*temperature!$I150+BW$4*temperature!$I150^2</f>
        <v>0.74274095050896238</v>
      </c>
      <c r="BX40" s="12">
        <f>BX$4*temperature!$I150^2</f>
        <v>-0.48010398029331097</v>
      </c>
      <c r="BY40" s="12">
        <f>BY$4*temperature!$I150^2</f>
        <v>-0.41979137456500126</v>
      </c>
      <c r="BZ40" s="12">
        <f>BZ$4*temperature!$I150^2</f>
        <v>-0.36854067966406701</v>
      </c>
      <c r="CA40" s="12">
        <f>CA$3*temperature!$I150</f>
        <v>-3.5583210404209642</v>
      </c>
      <c r="CB40" s="12">
        <f>CB$3*temperature!$I150</f>
        <v>-3.2888089881970486</v>
      </c>
      <c r="CC40" s="12">
        <f>CC$3*temperature!$I150</f>
        <v>-2.8872910901766931</v>
      </c>
      <c r="CD40" s="12">
        <f t="shared" si="46"/>
        <v>-3.4729488793393681</v>
      </c>
      <c r="CE40" s="12">
        <f t="shared" si="13"/>
        <v>-3.1530900647844127</v>
      </c>
      <c r="CF40" s="12">
        <f t="shared" si="14"/>
        <v>-2.7681415622643111</v>
      </c>
      <c r="CG40" s="19">
        <f t="shared" si="47"/>
        <v>2.3992259302015043E-2</v>
      </c>
      <c r="CH40" s="19">
        <f t="shared" si="15"/>
        <v>4.1266891418658552E-2</v>
      </c>
      <c r="CI40" s="19">
        <f t="shared" si="16"/>
        <v>4.1266891418658545E-2</v>
      </c>
      <c r="CJ40" s="12">
        <f t="shared" si="48"/>
        <v>4.2686080540797866E-2</v>
      </c>
      <c r="CK40" s="12">
        <f t="shared" si="17"/>
        <v>6.7859461706317958E-2</v>
      </c>
      <c r="CL40" s="12">
        <f t="shared" si="18"/>
        <v>5.9574763956190921E-2</v>
      </c>
      <c r="CM40" s="17">
        <f t="shared" si="49"/>
        <v>-3.5156349598801659</v>
      </c>
      <c r="CN40" s="17">
        <f t="shared" si="19"/>
        <v>-3.2209495264907306</v>
      </c>
      <c r="CO40" s="17">
        <f t="shared" si="20"/>
        <v>-2.8277163262205018</v>
      </c>
      <c r="CP40" s="12">
        <f t="shared" si="21"/>
        <v>9.2144483280315299</v>
      </c>
      <c r="CQ40" s="12">
        <f t="shared" si="22"/>
        <v>7.8464869920999671</v>
      </c>
      <c r="CR40" s="12">
        <f t="shared" si="23"/>
        <v>6.0475448606162585</v>
      </c>
      <c r="CS40" s="17">
        <f>CS$3*temperature!$I150+CS$4*temperature!$I150^2</f>
        <v>-3.5156349598801664</v>
      </c>
      <c r="CT40" s="17">
        <f>CT$3*temperature!$I150+CT$4*temperature!$I150^2</f>
        <v>-3.2209559311529055</v>
      </c>
      <c r="CU40" s="17">
        <f>CU$3*temperature!$I150+CU$4*temperature!$I150^2</f>
        <v>-2.8277195953531007</v>
      </c>
      <c r="CV40" s="17"/>
      <c r="CW40" s="17"/>
      <c r="CX40" s="17"/>
    </row>
    <row r="41" spans="1:102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50"/>
        <v>5.7810995316500691E-3</v>
      </c>
      <c r="F41" s="11">
        <f t="shared" si="24"/>
        <v>1.2319281691468786E-2</v>
      </c>
      <c r="G41" s="11">
        <f t="shared" si="2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6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51"/>
        <v>1.9840949040141886E-2</v>
      </c>
      <c r="O41" s="11">
        <f t="shared" si="27"/>
        <v>1.7723899912576169E-2</v>
      </c>
      <c r="P41" s="11">
        <f t="shared" si="2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9"/>
        <v>175.44939229898932</v>
      </c>
      <c r="U41" s="1">
        <f t="shared" si="64"/>
        <v>758.7894364238</v>
      </c>
      <c r="V41" s="1">
        <f t="shared" si="65"/>
        <v>828.5351055881282</v>
      </c>
      <c r="W41" s="11">
        <f t="shared" si="52"/>
        <v>-3.3304077833318235E-3</v>
      </c>
      <c r="X41" s="11">
        <f t="shared" si="68"/>
        <v>-1.3683429744767883E-2</v>
      </c>
      <c r="Y41" s="11">
        <f t="shared" si="69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30"/>
        <v>2.481453543375975</v>
      </c>
      <c r="AD41" s="12">
        <f t="shared" si="66"/>
        <v>2.8768331091109078</v>
      </c>
      <c r="AE41" s="12">
        <f t="shared" si="67"/>
        <v>2.0728401776911358</v>
      </c>
      <c r="AF41" s="11">
        <f t="shared" si="53"/>
        <v>-8.6957402306683251E-3</v>
      </c>
      <c r="AG41" s="11">
        <f t="shared" si="70"/>
        <v>-1.9880618724144039E-3</v>
      </c>
      <c r="AH41" s="11">
        <f t="shared" si="71"/>
        <v>-8.632087601455396E-3</v>
      </c>
      <c r="AI41" s="1">
        <f t="shared" si="54"/>
        <v>34549.5295207788</v>
      </c>
      <c r="AJ41" s="1">
        <f t="shared" si="55"/>
        <v>5869.5066339247023</v>
      </c>
      <c r="AK41" s="1">
        <f t="shared" si="56"/>
        <v>1973.132895464506</v>
      </c>
      <c r="AL41" s="14">
        <f t="shared" si="72"/>
        <v>11.233651410716254</v>
      </c>
      <c r="AM41" s="14">
        <f t="shared" si="73"/>
        <v>1.6007686458912171</v>
      </c>
      <c r="AN41" s="14">
        <f t="shared" si="74"/>
        <v>0.63965000712738851</v>
      </c>
      <c r="AO41" s="11">
        <f t="shared" si="57"/>
        <v>2.0621120954280148E-2</v>
      </c>
      <c r="AP41" s="11">
        <f t="shared" si="34"/>
        <v>2.5977173653231045E-2</v>
      </c>
      <c r="AQ41" s="11">
        <f t="shared" si="35"/>
        <v>2.3564574154817608E-2</v>
      </c>
      <c r="AR41" s="1">
        <f t="shared" si="58"/>
        <v>22724.702776484522</v>
      </c>
      <c r="AS41" s="1">
        <f t="shared" si="59"/>
        <v>4319.48259514238</v>
      </c>
      <c r="AT41" s="1">
        <f t="shared" si="60"/>
        <v>1497.856068219344</v>
      </c>
      <c r="AU41" s="1">
        <f t="shared" si="61"/>
        <v>4544.9405552969047</v>
      </c>
      <c r="AV41" s="1">
        <f t="shared" si="62"/>
        <v>863.89651902847606</v>
      </c>
      <c r="AW41" s="1">
        <f t="shared" si="63"/>
        <v>299.57121364386882</v>
      </c>
      <c r="AX41" s="1">
        <f t="shared" si="36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7"/>
        <v>9764.7781500703095</v>
      </c>
      <c r="BB41" s="1">
        <f t="shared" si="38"/>
        <v>16329.729047359398</v>
      </c>
      <c r="BC41" s="1">
        <f t="shared" si="39"/>
        <v>15141.170069265349</v>
      </c>
      <c r="BD41" s="1">
        <f t="shared" si="40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41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42"/>
        <v>0</v>
      </c>
      <c r="BP41" s="2">
        <f t="shared" si="43"/>
        <v>0</v>
      </c>
      <c r="BQ41" s="2">
        <f t="shared" si="44"/>
        <v>0</v>
      </c>
      <c r="BR41" s="11">
        <f t="shared" si="45"/>
        <v>4.2982472566384516E-2</v>
      </c>
      <c r="BS41" s="17">
        <v>0</v>
      </c>
      <c r="BT41" s="17">
        <v>0</v>
      </c>
      <c r="BU41" s="12">
        <f>BU$3*temperature!$I151+BU$4*temperature!$I151^2</f>
        <v>2.9005947607402609</v>
      </c>
      <c r="BV41" s="12">
        <f>BV$3*temperature!$I151+BV$4*temperature!$I151^2</f>
        <v>1.6289522647698707</v>
      </c>
      <c r="BW41" s="12">
        <f>BW$3*temperature!$I151+BW$4*temperature!$I151^2</f>
        <v>0.74807751604844064</v>
      </c>
      <c r="BX41" s="12">
        <f>BX$4*temperature!$I151^2</f>
        <v>-0.50702700303072401</v>
      </c>
      <c r="BY41" s="12">
        <f>BY$4*temperature!$I151^2</f>
        <v>-0.44333221818699869</v>
      </c>
      <c r="BZ41" s="12">
        <f>BZ$4*temperature!$I151^2</f>
        <v>-0.38920751331996689</v>
      </c>
      <c r="CA41" s="12">
        <f>CA$3*temperature!$I151</f>
        <v>-3.6567310553073211</v>
      </c>
      <c r="CB41" s="12">
        <f>CB$3*temperature!$I151</f>
        <v>-3.3797652953459303</v>
      </c>
      <c r="CC41" s="12">
        <f>CC$3*temperature!$I151</f>
        <v>-2.9671428955472168</v>
      </c>
      <c r="CD41" s="12">
        <f t="shared" si="46"/>
        <v>-3.5665714383239067</v>
      </c>
      <c r="CE41" s="12">
        <f t="shared" si="13"/>
        <v>-3.2364355963285947</v>
      </c>
      <c r="CF41" s="12">
        <f t="shared" si="14"/>
        <v>-2.841311762022698</v>
      </c>
      <c r="CG41" s="19">
        <f t="shared" si="47"/>
        <v>2.4655796562494864E-2</v>
      </c>
      <c r="CH41" s="19">
        <f t="shared" si="15"/>
        <v>4.240818118781986E-2</v>
      </c>
      <c r="CI41" s="19">
        <f t="shared" si="16"/>
        <v>4.2408181187819853E-2</v>
      </c>
      <c r="CJ41" s="12">
        <f t="shared" si="48"/>
        <v>4.5079808491707229E-2</v>
      </c>
      <c r="CK41" s="12">
        <f t="shared" si="17"/>
        <v>7.1664849508667847E-2</v>
      </c>
      <c r="CL41" s="12">
        <f t="shared" si="18"/>
        <v>6.2915566762259401E-2</v>
      </c>
      <c r="CM41" s="17">
        <f t="shared" si="49"/>
        <v>-3.6116512468156139</v>
      </c>
      <c r="CN41" s="17">
        <f t="shared" si="19"/>
        <v>-3.3081004458372627</v>
      </c>
      <c r="CO41" s="17">
        <f t="shared" si="20"/>
        <v>-2.9042273287849572</v>
      </c>
      <c r="CP41" s="12">
        <f t="shared" si="21"/>
        <v>9.6386916950968988</v>
      </c>
      <c r="CQ41" s="12">
        <f t="shared" si="22"/>
        <v>8.206896998154436</v>
      </c>
      <c r="CR41" s="12">
        <f t="shared" si="23"/>
        <v>6.3253246721815541</v>
      </c>
      <c r="CS41" s="17">
        <f>CS$3*temperature!$I151+CS$4*temperature!$I151^2</f>
        <v>-3.6116512468156139</v>
      </c>
      <c r="CT41" s="17">
        <f>CT$3*temperature!$I151+CT$4*temperature!$I151^2</f>
        <v>-3.3081070197936651</v>
      </c>
      <c r="CU41" s="17">
        <f>CU$3*temperature!$I151+CU$4*temperature!$I151^2</f>
        <v>-2.9042306843304337</v>
      </c>
      <c r="CV41" s="17"/>
      <c r="CW41" s="17"/>
      <c r="CX41" s="17"/>
    </row>
    <row r="42" spans="1:102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50"/>
        <v>5.3138957956262445E-3</v>
      </c>
      <c r="F42" s="11">
        <f t="shared" si="24"/>
        <v>1.1294017092817743E-2</v>
      </c>
      <c r="G42" s="11">
        <f t="shared" si="2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6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51"/>
        <v>2.079703416733536E-2</v>
      </c>
      <c r="O42" s="11">
        <f t="shared" si="27"/>
        <v>3.4958300484184024E-2</v>
      </c>
      <c r="P42" s="11">
        <f t="shared" si="2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9"/>
        <v>176.00179241408657</v>
      </c>
      <c r="U42" s="1">
        <f t="shared" si="64"/>
        <v>737.34655045426848</v>
      </c>
      <c r="V42" s="1">
        <f t="shared" si="65"/>
        <v>805.08355118898066</v>
      </c>
      <c r="W42" s="11">
        <f t="shared" si="52"/>
        <v>3.1484869104354551E-3</v>
      </c>
      <c r="X42" s="11">
        <f t="shared" si="68"/>
        <v>-2.8259336438040794E-2</v>
      </c>
      <c r="Y42" s="11">
        <f t="shared" si="69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30"/>
        <v>2.4730972206074497</v>
      </c>
      <c r="AD42" s="12">
        <f t="shared" si="66"/>
        <v>2.8631502910465834</v>
      </c>
      <c r="AE42" s="12">
        <f t="shared" si="67"/>
        <v>2.1511802606194173</v>
      </c>
      <c r="AF42" s="11">
        <f t="shared" si="53"/>
        <v>-3.3675112680757735E-3</v>
      </c>
      <c r="AG42" s="11">
        <f t="shared" si="70"/>
        <v>-4.7562084922448955E-3</v>
      </c>
      <c r="AH42" s="11">
        <f t="shared" si="71"/>
        <v>3.7793595363218913E-2</v>
      </c>
      <c r="AI42" s="1">
        <f t="shared" si="54"/>
        <v>35639.51712399783</v>
      </c>
      <c r="AJ42" s="1">
        <f t="shared" si="55"/>
        <v>6146.4524895607083</v>
      </c>
      <c r="AK42" s="1">
        <f t="shared" si="56"/>
        <v>2075.3908195619242</v>
      </c>
      <c r="AL42" s="14">
        <f t="shared" si="72"/>
        <v>11.465301895214854</v>
      </c>
      <c r="AM42" s="14">
        <f t="shared" si="73"/>
        <v>1.6423520909841809</v>
      </c>
      <c r="AN42" s="14">
        <f t="shared" si="74"/>
        <v>0.65472308715347149</v>
      </c>
      <c r="AO42" s="11">
        <f t="shared" si="57"/>
        <v>2.0621120954280148E-2</v>
      </c>
      <c r="AP42" s="11">
        <f t="shared" si="34"/>
        <v>2.5977173653231045E-2</v>
      </c>
      <c r="AQ42" s="11">
        <f t="shared" si="35"/>
        <v>2.3564574154817608E-2</v>
      </c>
      <c r="AR42" s="1">
        <f t="shared" si="58"/>
        <v>23437.001416640374</v>
      </c>
      <c r="AS42" s="1">
        <f t="shared" si="59"/>
        <v>4513.1104635571901</v>
      </c>
      <c r="AT42" s="1">
        <f t="shared" si="60"/>
        <v>1573.6982981308186</v>
      </c>
      <c r="AU42" s="1">
        <f t="shared" si="61"/>
        <v>4687.4002833280747</v>
      </c>
      <c r="AV42" s="1">
        <f t="shared" si="62"/>
        <v>902.62209271143809</v>
      </c>
      <c r="AW42" s="1">
        <f t="shared" si="63"/>
        <v>314.73965962616376</v>
      </c>
      <c r="AX42" s="1">
        <f t="shared" si="36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7"/>
        <v>9842.2403874113825</v>
      </c>
      <c r="BB42" s="1">
        <f t="shared" si="38"/>
        <v>16587.45549355392</v>
      </c>
      <c r="BC42" s="1">
        <f t="shared" si="39"/>
        <v>15520.286690361929</v>
      </c>
      <c r="BD42" s="1">
        <f t="shared" si="40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41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42"/>
        <v>0</v>
      </c>
      <c r="BP42" s="2">
        <f t="shared" si="43"/>
        <v>0</v>
      </c>
      <c r="BQ42" s="2">
        <f t="shared" si="44"/>
        <v>0</v>
      </c>
      <c r="BR42" s="11">
        <f t="shared" si="45"/>
        <v>4.61427456650296E-2</v>
      </c>
      <c r="BS42" s="17">
        <v>0</v>
      </c>
      <c r="BT42" s="17">
        <v>0</v>
      </c>
      <c r="BU42" s="12">
        <f>BU$3*temperature!$I152+BU$4*temperature!$I152^2</f>
        <v>2.9508147063188179</v>
      </c>
      <c r="BV42" s="12">
        <f>BV$3*temperature!$I152+BV$4*temperature!$I152^2</f>
        <v>1.6520176889112932</v>
      </c>
      <c r="BW42" s="12">
        <f>BW$3*temperature!$I152+BW$4*temperature!$I152^2</f>
        <v>0.75265689052725993</v>
      </c>
      <c r="BX42" s="12">
        <f>BX$4*temperature!$I152^2</f>
        <v>-0.53510255769045834</v>
      </c>
      <c r="BY42" s="12">
        <f>BY$4*temperature!$I152^2</f>
        <v>-0.46788080800515508</v>
      </c>
      <c r="BZ42" s="12">
        <f>BZ$4*temperature!$I152^2</f>
        <v>-0.410759061361545</v>
      </c>
      <c r="CA42" s="12">
        <f>CA$3*temperature!$I152</f>
        <v>-3.7566089493790624</v>
      </c>
      <c r="CB42" s="12">
        <f>CB$3*temperature!$I152</f>
        <v>-3.4720783025237405</v>
      </c>
      <c r="CC42" s="12">
        <f>CC$3*temperature!$I152</f>
        <v>-3.0481857667168271</v>
      </c>
      <c r="CD42" s="12">
        <f t="shared" si="46"/>
        <v>-3.6614569330962263</v>
      </c>
      <c r="CE42" s="12">
        <f t="shared" si="13"/>
        <v>-3.3208120226634303</v>
      </c>
      <c r="CF42" s="12">
        <f t="shared" si="14"/>
        <v>-2.915386998636265</v>
      </c>
      <c r="CG42" s="19">
        <f t="shared" si="47"/>
        <v>2.5329231113758659E-2</v>
      </c>
      <c r="CH42" s="19">
        <f t="shared" si="15"/>
        <v>4.3566494381869152E-2</v>
      </c>
      <c r="CI42" s="19">
        <f t="shared" si="16"/>
        <v>4.3566494381869152E-2</v>
      </c>
      <c r="CJ42" s="12">
        <f t="shared" si="48"/>
        <v>4.7576008141418193E-2</v>
      </c>
      <c r="CK42" s="12">
        <f t="shared" si="17"/>
        <v>7.5633139930155163E-2</v>
      </c>
      <c r="CL42" s="12">
        <f t="shared" si="18"/>
        <v>6.6399384040281076E-2</v>
      </c>
      <c r="CM42" s="17">
        <f t="shared" si="49"/>
        <v>-3.7090329412376444</v>
      </c>
      <c r="CN42" s="17">
        <f t="shared" si="19"/>
        <v>-3.3964451625935856</v>
      </c>
      <c r="CO42" s="17">
        <f t="shared" si="20"/>
        <v>-2.9817863826765461</v>
      </c>
      <c r="CP42" s="12">
        <f t="shared" si="21"/>
        <v>10.073834079603987</v>
      </c>
      <c r="CQ42" s="12">
        <f t="shared" si="22"/>
        <v>8.5764891789659501</v>
      </c>
      <c r="CR42" s="12">
        <f t="shared" si="23"/>
        <v>6.610181486948191</v>
      </c>
      <c r="CS42" s="17">
        <f>CS$3*temperature!$I152+CS$4*temperature!$I152^2</f>
        <v>-3.7090329412376444</v>
      </c>
      <c r="CT42" s="17">
        <f>CT$3*temperature!$I152+CT$4*temperature!$I152^2</f>
        <v>-3.3964519079382032</v>
      </c>
      <c r="CU42" s="17">
        <f>CU$3*temperature!$I152+CU$4*temperature!$I152^2</f>
        <v>-2.9817898257037347</v>
      </c>
      <c r="CV42" s="17"/>
      <c r="CW42" s="17"/>
      <c r="CX42" s="17"/>
    </row>
    <row r="43" spans="1:102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50"/>
        <v>5.6420769798790626E-3</v>
      </c>
      <c r="F43" s="11">
        <f t="shared" si="24"/>
        <v>1.0971471739061212E-2</v>
      </c>
      <c r="G43" s="11">
        <f t="shared" si="2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6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51"/>
        <v>2.6929718211903264E-2</v>
      </c>
      <c r="O43" s="11">
        <f t="shared" si="27"/>
        <v>5.0765530651725621E-2</v>
      </c>
      <c r="P43" s="11">
        <f t="shared" si="2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9"/>
        <v>171.623391932289</v>
      </c>
      <c r="U43" s="1">
        <f t="shared" si="64"/>
        <v>689.80970911035058</v>
      </c>
      <c r="V43" s="1">
        <f t="shared" si="65"/>
        <v>804.35740114786302</v>
      </c>
      <c r="W43" s="11">
        <f t="shared" si="52"/>
        <v>-2.4877022112913094E-2</v>
      </c>
      <c r="X43" s="11">
        <f t="shared" si="68"/>
        <v>-6.447014814761276E-2</v>
      </c>
      <c r="Y43" s="11">
        <f t="shared" si="6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30"/>
        <v>2.4755464706454462</v>
      </c>
      <c r="AD43" s="12">
        <f t="shared" si="66"/>
        <v>2.8303909353791314</v>
      </c>
      <c r="AE43" s="12">
        <f t="shared" si="67"/>
        <v>2.1734776131873805</v>
      </c>
      <c r="AF43" s="11">
        <f t="shared" si="53"/>
        <v>9.9035736144448272E-4</v>
      </c>
      <c r="AG43" s="11">
        <f t="shared" si="70"/>
        <v>-1.1441717107863458E-2</v>
      </c>
      <c r="AH43" s="11">
        <f t="shared" si="71"/>
        <v>1.0365171611207868E-2</v>
      </c>
      <c r="AI43" s="1">
        <f t="shared" si="54"/>
        <v>36762.965694926119</v>
      </c>
      <c r="AJ43" s="1">
        <f t="shared" si="55"/>
        <v>6434.4293333160758</v>
      </c>
      <c r="AK43" s="1">
        <f t="shared" si="56"/>
        <v>2182.5913972318958</v>
      </c>
      <c r="AL43" s="14">
        <f t="shared" si="72"/>
        <v>11.701729272373417</v>
      </c>
      <c r="AM43" s="14">
        <f t="shared" si="73"/>
        <v>1.6850157564514241</v>
      </c>
      <c r="AN43" s="14">
        <f t="shared" si="74"/>
        <v>0.67015135789157054</v>
      </c>
      <c r="AO43" s="11">
        <f t="shared" si="57"/>
        <v>2.0621120954280148E-2</v>
      </c>
      <c r="AP43" s="11">
        <f t="shared" si="34"/>
        <v>2.5977173653231045E-2</v>
      </c>
      <c r="AQ43" s="11">
        <f t="shared" si="35"/>
        <v>2.3564574154817608E-2</v>
      </c>
      <c r="AR43" s="1">
        <f t="shared" si="58"/>
        <v>24177.81734819313</v>
      </c>
      <c r="AS43" s="1">
        <f t="shared" si="59"/>
        <v>4713.9164827962522</v>
      </c>
      <c r="AT43" s="1">
        <f t="shared" si="60"/>
        <v>1653.0702030024202</v>
      </c>
      <c r="AU43" s="1">
        <f t="shared" si="61"/>
        <v>4835.563469638626</v>
      </c>
      <c r="AV43" s="1">
        <f t="shared" si="62"/>
        <v>942.78329655925052</v>
      </c>
      <c r="AW43" s="1">
        <f t="shared" si="63"/>
        <v>330.61404060048403</v>
      </c>
      <c r="AX43" s="1">
        <f t="shared" si="36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7"/>
        <v>9923.417832648076</v>
      </c>
      <c r="BB43" s="1">
        <f t="shared" si="38"/>
        <v>16843.547853253342</v>
      </c>
      <c r="BC43" s="1">
        <f t="shared" si="39"/>
        <v>15905.472148045763</v>
      </c>
      <c r="BD43" s="1">
        <f t="shared" si="40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41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42"/>
        <v>0</v>
      </c>
      <c r="BP43" s="2">
        <f t="shared" si="43"/>
        <v>0</v>
      </c>
      <c r="BQ43" s="2">
        <f t="shared" si="44"/>
        <v>0</v>
      </c>
      <c r="BR43" s="11">
        <f t="shared" si="45"/>
        <v>5.2327866650176941E-2</v>
      </c>
      <c r="BS43" s="17">
        <v>0</v>
      </c>
      <c r="BT43" s="17">
        <v>0</v>
      </c>
      <c r="BU43" s="12">
        <f>BU$3*temperature!$I153+BU$4*temperature!$I153^2</f>
        <v>3.0002073296220075</v>
      </c>
      <c r="BV43" s="12">
        <f>BV$3*temperature!$I153+BV$4*temperature!$I153^2</f>
        <v>1.6742624506653017</v>
      </c>
      <c r="BW43" s="12">
        <f>BW$3*temperature!$I153+BW$4*temperature!$I153^2</f>
        <v>0.756442673206428</v>
      </c>
      <c r="BX43" s="12">
        <f>BX$4*temperature!$I153^2</f>
        <v>-0.56437078284963293</v>
      </c>
      <c r="BY43" s="12">
        <f>BY$4*temperature!$I153^2</f>
        <v>-0.49347224022602854</v>
      </c>
      <c r="BZ43" s="12">
        <f>BZ$4*temperature!$I153^2</f>
        <v>-0.43322613523611131</v>
      </c>
      <c r="CA43" s="12">
        <f>CA$3*temperature!$I153</f>
        <v>-3.8579779099084011</v>
      </c>
      <c r="CB43" s="12">
        <f>CB$3*temperature!$I153</f>
        <v>-3.5657694407673097</v>
      </c>
      <c r="CC43" s="12">
        <f>CC$3*temperature!$I153</f>
        <v>-3.1304385182904193</v>
      </c>
      <c r="CD43" s="12">
        <f t="shared" si="46"/>
        <v>-3.7576214134807948</v>
      </c>
      <c r="CE43" s="12">
        <f t="shared" si="13"/>
        <v>-3.4062294281910677</v>
      </c>
      <c r="CF43" s="12">
        <f t="shared" si="14"/>
        <v>-2.9903761253417227</v>
      </c>
      <c r="CG43" s="19">
        <f t="shared" si="47"/>
        <v>2.6012719297811859E-2</v>
      </c>
      <c r="CH43" s="19">
        <f t="shared" si="15"/>
        <v>4.4742099910394378E-2</v>
      </c>
      <c r="CI43" s="19">
        <f t="shared" si="16"/>
        <v>4.4742099910394371E-2</v>
      </c>
      <c r="CJ43" s="12">
        <f t="shared" si="48"/>
        <v>5.017824821380306E-2</v>
      </c>
      <c r="CK43" s="12">
        <f t="shared" si="17"/>
        <v>7.9770006288121031E-2</v>
      </c>
      <c r="CL43" s="12">
        <f t="shared" si="18"/>
        <v>7.0031196474348426E-2</v>
      </c>
      <c r="CM43" s="17">
        <f t="shared" si="49"/>
        <v>-3.8077996616945979</v>
      </c>
      <c r="CN43" s="17">
        <f t="shared" si="19"/>
        <v>-3.4859994344791887</v>
      </c>
      <c r="CO43" s="17">
        <f t="shared" si="20"/>
        <v>-3.0604073218160712</v>
      </c>
      <c r="CP43" s="12">
        <f t="shared" si="21"/>
        <v>10.519830892125507</v>
      </c>
      <c r="CQ43" s="12">
        <f t="shared" si="22"/>
        <v>8.9552190083446916</v>
      </c>
      <c r="CR43" s="12">
        <f t="shared" si="23"/>
        <v>6.9020809871196853</v>
      </c>
      <c r="CS43" s="17">
        <f>CS$3*temperature!$I153+CS$4*temperature!$I153^2</f>
        <v>-3.8077996616945979</v>
      </c>
      <c r="CT43" s="17">
        <f>CT$3*temperature!$I153+CT$4*temperature!$I153^2</f>
        <v>-3.4860063533264922</v>
      </c>
      <c r="CU43" s="17">
        <f>CU$3*temperature!$I153+CU$4*temperature!$I153^2</f>
        <v>-3.0604108534042616</v>
      </c>
      <c r="CV43" s="17"/>
      <c r="CW43" s="17"/>
      <c r="CX43" s="17"/>
    </row>
    <row r="44" spans="1:102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50"/>
        <v>4.949025180586597E-3</v>
      </c>
      <c r="F44" s="11">
        <f t="shared" si="24"/>
        <v>1.0535666758227036E-2</v>
      </c>
      <c r="G44" s="11">
        <f t="shared" si="2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6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51"/>
        <v>1.9572843685802921E-2</v>
      </c>
      <c r="O44" s="11">
        <f t="shared" si="27"/>
        <v>2.0073859041340292E-2</v>
      </c>
      <c r="P44" s="11">
        <f t="shared" si="2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9"/>
        <v>167.75711169562331</v>
      </c>
      <c r="U44" s="1">
        <f t="shared" si="64"/>
        <v>675.62399492262864</v>
      </c>
      <c r="V44" s="1">
        <f t="shared" si="65"/>
        <v>807.31845876176374</v>
      </c>
      <c r="W44" s="11">
        <f t="shared" si="52"/>
        <v>-2.252769971002011E-2</v>
      </c>
      <c r="X44" s="11">
        <f t="shared" si="68"/>
        <v>-2.0564677476078597E-2</v>
      </c>
      <c r="Y44" s="11">
        <f t="shared" si="6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30"/>
        <v>2.4456886797812856</v>
      </c>
      <c r="AD44" s="12">
        <f t="shared" si="66"/>
        <v>2.7175457818006472</v>
      </c>
      <c r="AE44" s="12">
        <f t="shared" si="67"/>
        <v>2.122670576096306</v>
      </c>
      <c r="AF44" s="11">
        <f t="shared" si="53"/>
        <v>-1.2061090841237965E-2</v>
      </c>
      <c r="AG44" s="11">
        <f t="shared" si="70"/>
        <v>-3.9869105065293287E-2</v>
      </c>
      <c r="AH44" s="11">
        <f t="shared" si="71"/>
        <v>-2.337591921021287E-2</v>
      </c>
      <c r="AI44" s="1">
        <f t="shared" si="54"/>
        <v>37922.232595072135</v>
      </c>
      <c r="AJ44" s="1">
        <f t="shared" si="55"/>
        <v>6733.769696543719</v>
      </c>
      <c r="AK44" s="1">
        <f t="shared" si="56"/>
        <v>2294.9462981091901</v>
      </c>
      <c r="AL44" s="14">
        <f t="shared" si="72"/>
        <v>11.94303204707327</v>
      </c>
      <c r="AM44" s="14">
        <f t="shared" si="73"/>
        <v>1.7287877033651933</v>
      </c>
      <c r="AN44" s="14">
        <f t="shared" si="74"/>
        <v>0.68594318925955822</v>
      </c>
      <c r="AO44" s="11">
        <f t="shared" si="57"/>
        <v>2.0621120954280148E-2</v>
      </c>
      <c r="AP44" s="11">
        <f t="shared" si="34"/>
        <v>2.5977173653231045E-2</v>
      </c>
      <c r="AQ44" s="11">
        <f t="shared" si="35"/>
        <v>2.3564574154817608E-2</v>
      </c>
      <c r="AR44" s="1">
        <f t="shared" si="58"/>
        <v>24928.350490542522</v>
      </c>
      <c r="AS44" s="1">
        <f t="shared" si="59"/>
        <v>4921.6479408485302</v>
      </c>
      <c r="AT44" s="1">
        <f t="shared" si="60"/>
        <v>1736.109108197119</v>
      </c>
      <c r="AU44" s="1">
        <f t="shared" si="61"/>
        <v>4985.670098108505</v>
      </c>
      <c r="AV44" s="1">
        <f t="shared" si="62"/>
        <v>984.32958816970608</v>
      </c>
      <c r="AW44" s="1">
        <f t="shared" si="63"/>
        <v>347.22182163942381</v>
      </c>
      <c r="AX44" s="1">
        <f t="shared" si="36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7"/>
        <v>9998.4443238348631</v>
      </c>
      <c r="BB44" s="1">
        <f t="shared" si="38"/>
        <v>17095.942978722283</v>
      </c>
      <c r="BC44" s="1">
        <f t="shared" si="39"/>
        <v>16296.608724106947</v>
      </c>
      <c r="BD44" s="1">
        <f t="shared" si="40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41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42"/>
        <v>0</v>
      </c>
      <c r="BP44" s="2">
        <f t="shared" si="43"/>
        <v>0</v>
      </c>
      <c r="BQ44" s="2">
        <f t="shared" si="44"/>
        <v>0</v>
      </c>
      <c r="BR44" s="11">
        <f t="shared" si="45"/>
        <v>4.0538539895418974E-2</v>
      </c>
      <c r="BS44" s="17">
        <v>0</v>
      </c>
      <c r="BT44" s="17">
        <v>0</v>
      </c>
      <c r="BU44" s="12">
        <f>BU$3*temperature!$I154+BU$4*temperature!$I154^2</f>
        <v>3.0487026330652585</v>
      </c>
      <c r="BV44" s="12">
        <f>BV$3*temperature!$I154+BV$4*temperature!$I154^2</f>
        <v>1.6956348078671231</v>
      </c>
      <c r="BW44" s="12">
        <f>BW$3*temperature!$I154+BW$4*temperature!$I154^2</f>
        <v>0.75939655170746145</v>
      </c>
      <c r="BX44" s="12">
        <f>BX$4*temperature!$I154^2</f>
        <v>-0.59486613708242675</v>
      </c>
      <c r="BY44" s="12">
        <f>BY$4*temperature!$I154^2</f>
        <v>-0.52013664459820264</v>
      </c>
      <c r="BZ44" s="12">
        <f>BZ$4*temperature!$I154^2</f>
        <v>-0.45663518626852351</v>
      </c>
      <c r="CA44" s="12">
        <f>CA$3*temperature!$I154</f>
        <v>-3.9608381741233321</v>
      </c>
      <c r="CB44" s="12">
        <f>CB$3*temperature!$I154</f>
        <v>-3.6608389293366623</v>
      </c>
      <c r="CC44" s="12">
        <f>CC$3*temperature!$I154</f>
        <v>-3.2139013427594154</v>
      </c>
      <c r="CD44" s="12">
        <f t="shared" si="46"/>
        <v>-3.8550589892768299</v>
      </c>
      <c r="CE44" s="12">
        <f t="shared" si="13"/>
        <v>-3.4926782911971137</v>
      </c>
      <c r="CF44" s="12">
        <f t="shared" si="14"/>
        <v>-3.066270782893755</v>
      </c>
      <c r="CG44" s="19">
        <f t="shared" si="47"/>
        <v>2.6706262714182871E-2</v>
      </c>
      <c r="CH44" s="19">
        <f t="shared" si="15"/>
        <v>4.593500052459807E-2</v>
      </c>
      <c r="CI44" s="19">
        <f t="shared" si="16"/>
        <v>4.5935000524598063E-2</v>
      </c>
      <c r="CJ44" s="12">
        <f t="shared" si="48"/>
        <v>5.2889592423251051E-2</v>
      </c>
      <c r="CK44" s="12">
        <f t="shared" si="17"/>
        <v>8.4080319069774326E-2</v>
      </c>
      <c r="CL44" s="12">
        <f t="shared" si="18"/>
        <v>7.3815279932830088E-2</v>
      </c>
      <c r="CM44" s="17">
        <f t="shared" si="49"/>
        <v>-3.9079485817000807</v>
      </c>
      <c r="CN44" s="17">
        <f t="shared" si="19"/>
        <v>-3.576758610266888</v>
      </c>
      <c r="CO44" s="17">
        <f t="shared" si="20"/>
        <v>-3.140086062826585</v>
      </c>
      <c r="CP44" s="12">
        <f t="shared" si="21"/>
        <v>10.97651528483369</v>
      </c>
      <c r="CQ44" s="12">
        <f t="shared" si="22"/>
        <v>9.3429378410082968</v>
      </c>
      <c r="CR44" s="12">
        <f t="shared" si="23"/>
        <v>7.2009086069002279</v>
      </c>
      <c r="CS44" s="17">
        <f>CS$3*temperature!$I154+CS$4*temperature!$I154^2</f>
        <v>-3.9079485817000812</v>
      </c>
      <c r="CT44" s="17">
        <f>CT$3*temperature!$I154+CT$4*temperature!$I154^2</f>
        <v>-3.5767657047120083</v>
      </c>
      <c r="CU44" s="17">
        <f>CU$3*temperature!$I154+CU$4*temperature!$I154^2</f>
        <v>-3.1400896840451962</v>
      </c>
      <c r="CV44" s="17"/>
      <c r="CW44" s="17"/>
      <c r="CX44" s="17"/>
    </row>
    <row r="45" spans="1:102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50"/>
        <v>5.0461581002705369E-3</v>
      </c>
      <c r="F45" s="11">
        <f t="shared" si="24"/>
        <v>9.9070939245591294E-3</v>
      </c>
      <c r="G45" s="11">
        <f t="shared" si="2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6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51"/>
        <v>2.7359512403899E-2</v>
      </c>
      <c r="O45" s="11">
        <f t="shared" si="27"/>
        <v>1.4888187542058562E-2</v>
      </c>
      <c r="P45" s="11">
        <f t="shared" si="2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9"/>
        <v>165.10632261113358</v>
      </c>
      <c r="U45" s="1">
        <f t="shared" si="64"/>
        <v>671.17417898722408</v>
      </c>
      <c r="V45" s="1">
        <f t="shared" si="65"/>
        <v>796.29855538743095</v>
      </c>
      <c r="W45" s="11">
        <f t="shared" si="52"/>
        <v>-1.580135147593198E-2</v>
      </c>
      <c r="X45" s="11">
        <f t="shared" si="68"/>
        <v>-6.5862313488646018E-3</v>
      </c>
      <c r="Y45" s="11">
        <f t="shared" si="6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30"/>
        <v>2.3919360266608938</v>
      </c>
      <c r="AD45" s="12">
        <f t="shared" si="66"/>
        <v>2.6903682010478107</v>
      </c>
      <c r="AE45" s="12">
        <f t="shared" si="67"/>
        <v>2.0888168511936764</v>
      </c>
      <c r="AF45" s="11">
        <f t="shared" si="53"/>
        <v>-2.1978534539072614E-2</v>
      </c>
      <c r="AG45" s="11">
        <f t="shared" si="70"/>
        <v>-1.0000781195608321E-2</v>
      </c>
      <c r="AH45" s="11">
        <f t="shared" si="71"/>
        <v>-1.5948647559287488E-2</v>
      </c>
      <c r="AI45" s="1">
        <f t="shared" si="54"/>
        <v>39115.679433673431</v>
      </c>
      <c r="AJ45" s="1">
        <f t="shared" si="55"/>
        <v>7044.7223150590535</v>
      </c>
      <c r="AK45" s="1">
        <f t="shared" si="56"/>
        <v>2412.6734899376952</v>
      </c>
      <c r="AL45" s="14">
        <f t="shared" si="72"/>
        <v>12.189310755476813</v>
      </c>
      <c r="AM45" s="14">
        <f t="shared" si="73"/>
        <v>1.7736967217450814</v>
      </c>
      <c r="AN45" s="14">
        <f t="shared" si="74"/>
        <v>0.70210714840885713</v>
      </c>
      <c r="AO45" s="11">
        <f t="shared" si="57"/>
        <v>2.0621120954280148E-2</v>
      </c>
      <c r="AP45" s="11">
        <f t="shared" si="34"/>
        <v>2.5977173653231045E-2</v>
      </c>
      <c r="AQ45" s="11">
        <f t="shared" si="35"/>
        <v>2.3564574154817608E-2</v>
      </c>
      <c r="AR45" s="1">
        <f t="shared" si="58"/>
        <v>25703.85697583104</v>
      </c>
      <c r="AS45" s="1">
        <f t="shared" si="59"/>
        <v>5135.6391984713746</v>
      </c>
      <c r="AT45" s="1">
        <f t="shared" si="60"/>
        <v>1822.8596256349915</v>
      </c>
      <c r="AU45" s="1">
        <f t="shared" si="61"/>
        <v>5140.7713951662081</v>
      </c>
      <c r="AV45" s="1">
        <f t="shared" si="62"/>
        <v>1027.1278396942751</v>
      </c>
      <c r="AW45" s="1">
        <f t="shared" si="63"/>
        <v>364.57192512699834</v>
      </c>
      <c r="AX45" s="1">
        <f t="shared" si="36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7"/>
        <v>10074.912089263667</v>
      </c>
      <c r="BB45" s="1">
        <f t="shared" si="38"/>
        <v>17341.129871206693</v>
      </c>
      <c r="BC45" s="1">
        <f t="shared" si="39"/>
        <v>16692.501779750004</v>
      </c>
      <c r="BD45" s="1">
        <f t="shared" si="40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41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42"/>
        <v>0</v>
      </c>
      <c r="BP45" s="2">
        <f t="shared" si="43"/>
        <v>0</v>
      </c>
      <c r="BQ45" s="2">
        <f t="shared" si="44"/>
        <v>0</v>
      </c>
      <c r="BR45" s="11">
        <f t="shared" si="45"/>
        <v>4.9542836593907874E-2</v>
      </c>
      <c r="BS45" s="17">
        <v>0</v>
      </c>
      <c r="BT45" s="17">
        <v>0</v>
      </c>
      <c r="BU45" s="12">
        <f>BU$3*temperature!$I155+BU$4*temperature!$I155^2</f>
        <v>3.0961544612134202</v>
      </c>
      <c r="BV45" s="12">
        <f>BV$3*temperature!$I155+BV$4*temperature!$I155^2</f>
        <v>1.7160503473642046</v>
      </c>
      <c r="BW45" s="12">
        <f>BW$3*temperature!$I155+BW$4*temperature!$I155^2</f>
        <v>0.76147702931973449</v>
      </c>
      <c r="BX45" s="12">
        <f>BX$4*temperature!$I155^2</f>
        <v>-0.62657183625035062</v>
      </c>
      <c r="BY45" s="12">
        <f>BY$4*temperature!$I155^2</f>
        <v>-0.54785934547461657</v>
      </c>
      <c r="BZ45" s="12">
        <f>BZ$4*temperature!$I155^2</f>
        <v>-0.48097333050434604</v>
      </c>
      <c r="CA45" s="12">
        <f>CA$3*temperature!$I155</f>
        <v>-4.0650220934082295</v>
      </c>
      <c r="CB45" s="12">
        <f>CB$3*temperature!$I155</f>
        <v>-3.7571318175492534</v>
      </c>
      <c r="CC45" s="12">
        <f>CC$3*temperature!$I155</f>
        <v>-3.2984382067674436</v>
      </c>
      <c r="CD45" s="12">
        <f t="shared" si="46"/>
        <v>-3.9536049964267042</v>
      </c>
      <c r="CE45" s="12">
        <f t="shared" si="13"/>
        <v>-3.5800084056487234</v>
      </c>
      <c r="CF45" s="12">
        <f t="shared" si="14"/>
        <v>-3.1429391033298635</v>
      </c>
      <c r="CG45" s="19">
        <f t="shared" si="47"/>
        <v>2.7408730978903513E-2</v>
      </c>
      <c r="CH45" s="19">
        <f t="shared" si="15"/>
        <v>4.7143251954376734E-2</v>
      </c>
      <c r="CI45" s="19">
        <f t="shared" si="16"/>
        <v>4.7143251954376728E-2</v>
      </c>
      <c r="CJ45" s="12">
        <f t="shared" si="48"/>
        <v>5.5708548490762677E-2</v>
      </c>
      <c r="CK45" s="12">
        <f t="shared" si="17"/>
        <v>8.8561705950264913E-2</v>
      </c>
      <c r="CL45" s="12">
        <f t="shared" si="18"/>
        <v>7.7749551718790083E-2</v>
      </c>
      <c r="CM45" s="17">
        <f t="shared" si="49"/>
        <v>-4.0093135449174664</v>
      </c>
      <c r="CN45" s="17">
        <f t="shared" si="19"/>
        <v>-3.6685701115989882</v>
      </c>
      <c r="CO45" s="17">
        <f t="shared" si="20"/>
        <v>-3.2206886550486535</v>
      </c>
      <c r="CP45" s="12">
        <f t="shared" si="21"/>
        <v>11.442941467556119</v>
      </c>
      <c r="CQ45" s="12">
        <f t="shared" si="22"/>
        <v>9.7388356858045633</v>
      </c>
      <c r="CR45" s="12">
        <f t="shared" si="23"/>
        <v>7.5060400595429195</v>
      </c>
      <c r="CS45" s="17">
        <f>CS$3*temperature!$I155+CS$4*temperature!$I155^2</f>
        <v>-4.0093135449174673</v>
      </c>
      <c r="CT45" s="17">
        <f>CT$3*temperature!$I155+CT$4*temperature!$I155^2</f>
        <v>-3.6685773834319524</v>
      </c>
      <c r="CU45" s="17">
        <f>CU$3*temperature!$I155+CU$4*temperature!$I155^2</f>
        <v>-3.2206923668113681</v>
      </c>
      <c r="CV45" s="17"/>
      <c r="CW45" s="17"/>
      <c r="CX45" s="17"/>
    </row>
    <row r="46" spans="1:102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50"/>
        <v>5.2037039583325839E-3</v>
      </c>
      <c r="F46" s="11">
        <f t="shared" si="24"/>
        <v>9.6601701710541388E-3</v>
      </c>
      <c r="G46" s="11">
        <f t="shared" si="2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6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51"/>
        <v>3.3721781268760465E-2</v>
      </c>
      <c r="O46" s="11">
        <f t="shared" si="27"/>
        <v>5.3442657858149278E-2</v>
      </c>
      <c r="P46" s="11">
        <f t="shared" si="2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9"/>
        <v>162.32174399813118</v>
      </c>
      <c r="U46" s="1">
        <f t="shared" si="64"/>
        <v>638.42352768132957</v>
      </c>
      <c r="V46" s="1">
        <f t="shared" si="65"/>
        <v>779.94831820855222</v>
      </c>
      <c r="W46" s="11">
        <f t="shared" si="52"/>
        <v>-1.6865366322528885E-2</v>
      </c>
      <c r="X46" s="11">
        <f t="shared" si="68"/>
        <v>-4.8796053738708989E-2</v>
      </c>
      <c r="Y46" s="11">
        <f t="shared" si="69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30"/>
        <v>2.3673145145870551</v>
      </c>
      <c r="AD46" s="12">
        <f t="shared" si="66"/>
        <v>2.7418723028144973</v>
      </c>
      <c r="AE46" s="12">
        <f t="shared" si="67"/>
        <v>2.1498916534983441</v>
      </c>
      <c r="AF46" s="11">
        <f t="shared" si="53"/>
        <v>-1.0293549576327887E-2</v>
      </c>
      <c r="AG46" s="11">
        <f t="shared" si="70"/>
        <v>1.9143885861655496E-2</v>
      </c>
      <c r="AH46" s="11">
        <f t="shared" si="71"/>
        <v>2.9238945611610667E-2</v>
      </c>
      <c r="AI46" s="1">
        <f t="shared" si="54"/>
        <v>40344.882885472296</v>
      </c>
      <c r="AJ46" s="1">
        <f t="shared" si="55"/>
        <v>7367.3779232474235</v>
      </c>
      <c r="AK46" s="1">
        <f t="shared" si="56"/>
        <v>2535.9780660709243</v>
      </c>
      <c r="AL46" s="14">
        <f t="shared" si="72"/>
        <v>12.440668006914807</v>
      </c>
      <c r="AM46" s="14">
        <f t="shared" si="73"/>
        <v>1.8197723494940201</v>
      </c>
      <c r="AN46" s="14">
        <f t="shared" si="74"/>
        <v>0.71865200437216514</v>
      </c>
      <c r="AO46" s="11">
        <f t="shared" si="57"/>
        <v>2.0621120954280148E-2</v>
      </c>
      <c r="AP46" s="11">
        <f t="shared" si="34"/>
        <v>2.5977173653231045E-2</v>
      </c>
      <c r="AQ46" s="11">
        <f t="shared" si="35"/>
        <v>2.3564574154817608E-2</v>
      </c>
      <c r="AR46" s="1">
        <f t="shared" si="58"/>
        <v>26506.57579579583</v>
      </c>
      <c r="AS46" s="1">
        <f t="shared" si="59"/>
        <v>5357.5002106462607</v>
      </c>
      <c r="AT46" s="1">
        <f t="shared" si="60"/>
        <v>1913.4415533132769</v>
      </c>
      <c r="AU46" s="1">
        <f t="shared" si="61"/>
        <v>5301.3151591591668</v>
      </c>
      <c r="AV46" s="1">
        <f t="shared" si="62"/>
        <v>1071.5000421292523</v>
      </c>
      <c r="AW46" s="1">
        <f t="shared" si="63"/>
        <v>382.6883106626554</v>
      </c>
      <c r="AX46" s="1">
        <f t="shared" si="36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7"/>
        <v>10153.447209158827</v>
      </c>
      <c r="BB46" s="1">
        <f t="shared" si="38"/>
        <v>17585.142032592743</v>
      </c>
      <c r="BC46" s="1">
        <f t="shared" si="39"/>
        <v>17092.852573762491</v>
      </c>
      <c r="BD46" s="1">
        <f t="shared" si="40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41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42"/>
        <v>0</v>
      </c>
      <c r="BP46" s="2">
        <f t="shared" si="43"/>
        <v>0</v>
      </c>
      <c r="BQ46" s="2">
        <f t="shared" si="44"/>
        <v>0</v>
      </c>
      <c r="BR46" s="11">
        <f t="shared" si="45"/>
        <v>5.901072102361879E-2</v>
      </c>
      <c r="BS46" s="17">
        <v>0</v>
      </c>
      <c r="BT46" s="17">
        <v>0</v>
      </c>
      <c r="BU46" s="12">
        <f>BU$3*temperature!$I156+BU$4*temperature!$I156^2</f>
        <v>3.1424185262713076</v>
      </c>
      <c r="BV46" s="12">
        <f>BV$3*temperature!$I156+BV$4*temperature!$I156^2</f>
        <v>1.7354286587510508</v>
      </c>
      <c r="BW46" s="12">
        <f>BW$3*temperature!$I156+BW$4*temperature!$I156^2</f>
        <v>0.76264790476704158</v>
      </c>
      <c r="BX46" s="12">
        <f>BX$4*temperature!$I156^2</f>
        <v>-0.65946032798111442</v>
      </c>
      <c r="BY46" s="12">
        <f>BY$4*temperature!$I156^2</f>
        <v>-0.57661625172353437</v>
      </c>
      <c r="BZ46" s="12">
        <f>BZ$4*temperature!$I156^2</f>
        <v>-0.506219418004343</v>
      </c>
      <c r="CA46" s="12">
        <f>CA$3*temperature!$I156</f>
        <v>-4.1703433500384115</v>
      </c>
      <c r="CB46" s="12">
        <f>CB$3*temperature!$I156</f>
        <v>-3.8544758996370723</v>
      </c>
      <c r="CC46" s="12">
        <f>CC$3*temperature!$I156</f>
        <v>-3.3838979284789401</v>
      </c>
      <c r="CD46" s="12">
        <f t="shared" si="46"/>
        <v>-4.0530780165726688</v>
      </c>
      <c r="CE46" s="12">
        <f t="shared" si="13"/>
        <v>-3.6680553544621262</v>
      </c>
      <c r="CF46" s="12">
        <f t="shared" si="14"/>
        <v>-3.2202367426085567</v>
      </c>
      <c r="CG46" s="19">
        <f t="shared" si="47"/>
        <v>2.8118867830070393E-2</v>
      </c>
      <c r="CH46" s="19">
        <f t="shared" si="15"/>
        <v>4.8364693418500568E-2</v>
      </c>
      <c r="CI46" s="19">
        <f t="shared" si="16"/>
        <v>4.8364693418500561E-2</v>
      </c>
      <c r="CJ46" s="12">
        <f t="shared" si="48"/>
        <v>5.8632666732871548E-2</v>
      </c>
      <c r="CK46" s="12">
        <f t="shared" si="17"/>
        <v>9.3210272587473081E-2</v>
      </c>
      <c r="CL46" s="12">
        <f t="shared" si="18"/>
        <v>8.1830592935191543E-2</v>
      </c>
      <c r="CM46" s="17">
        <f t="shared" si="49"/>
        <v>-4.1117106833055406</v>
      </c>
      <c r="CN46" s="17">
        <f t="shared" si="19"/>
        <v>-3.7612656270495992</v>
      </c>
      <c r="CO46" s="17">
        <f t="shared" si="20"/>
        <v>-3.3020673355437484</v>
      </c>
      <c r="CP46" s="12">
        <f t="shared" si="21"/>
        <v>11.918032515837627</v>
      </c>
      <c r="CQ46" s="12">
        <f t="shared" si="22"/>
        <v>10.141991643764694</v>
      </c>
      <c r="CR46" s="12">
        <f t="shared" si="23"/>
        <v>7.8167655780094307</v>
      </c>
      <c r="CS46" s="17">
        <f>CS$3*temperature!$I156+CS$4*temperature!$I156^2</f>
        <v>-4.1117106833055397</v>
      </c>
      <c r="CT46" s="17">
        <f>CT$3*temperature!$I156+CT$4*temperature!$I156^2</f>
        <v>-3.761273077726464</v>
      </c>
      <c r="CU46" s="17">
        <f>CU$3*temperature!$I156+CU$4*temperature!$I156^2</f>
        <v>-3.3020711385937824</v>
      </c>
      <c r="CV46" s="17"/>
      <c r="CW46" s="17"/>
      <c r="CX46" s="17"/>
    </row>
    <row r="47" spans="1:102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50"/>
        <v>5.1361628961192896E-3</v>
      </c>
      <c r="F47" s="11">
        <f t="shared" si="24"/>
        <v>9.0965036346561945E-3</v>
      </c>
      <c r="G47" s="11">
        <f t="shared" si="2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6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51"/>
        <v>9.8766071969917935E-3</v>
      </c>
      <c r="O47" s="11">
        <f t="shared" si="27"/>
        <v>1.586951016649385E-2</v>
      </c>
      <c r="P47" s="11">
        <f t="shared" si="2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9"/>
        <v>159.57492227734659</v>
      </c>
      <c r="U47" s="1">
        <f t="shared" si="64"/>
        <v>627.8075767908158</v>
      </c>
      <c r="V47" s="1">
        <f t="shared" si="65"/>
        <v>772.83249999518864</v>
      </c>
      <c r="W47" s="11">
        <f t="shared" si="52"/>
        <v>-1.6922081128060151E-2</v>
      </c>
      <c r="X47" s="11">
        <f t="shared" si="68"/>
        <v>-1.6628382931107688E-2</v>
      </c>
      <c r="Y47" s="11">
        <f t="shared" si="69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30"/>
        <v>2.3617291537136604</v>
      </c>
      <c r="AD47" s="12">
        <f t="shared" si="66"/>
        <v>2.7584318673499464</v>
      </c>
      <c r="AE47" s="12">
        <f t="shared" si="67"/>
        <v>2.146501845743741</v>
      </c>
      <c r="AF47" s="11">
        <f t="shared" si="53"/>
        <v>-2.3593657872574836E-3</v>
      </c>
      <c r="AG47" s="11">
        <f t="shared" si="70"/>
        <v>6.039509760702888E-3</v>
      </c>
      <c r="AH47" s="11">
        <f t="shared" si="71"/>
        <v>-1.5767342270887053E-3</v>
      </c>
      <c r="AI47" s="1">
        <f t="shared" si="54"/>
        <v>41611.709756084238</v>
      </c>
      <c r="AJ47" s="1">
        <f t="shared" si="55"/>
        <v>7702.1401730519337</v>
      </c>
      <c r="AK47" s="1">
        <f t="shared" si="56"/>
        <v>2665.0685701264874</v>
      </c>
      <c r="AL47" s="14">
        <f t="shared" si="72"/>
        <v>12.697208526637441</v>
      </c>
      <c r="AM47" s="14">
        <f t="shared" si="73"/>
        <v>1.8670448918261746</v>
      </c>
      <c r="AN47" s="14">
        <f t="shared" si="74"/>
        <v>0.73558673282070131</v>
      </c>
      <c r="AO47" s="11">
        <f t="shared" si="57"/>
        <v>2.0621120954280148E-2</v>
      </c>
      <c r="AP47" s="11">
        <f t="shared" si="34"/>
        <v>2.5977173653231045E-2</v>
      </c>
      <c r="AQ47" s="11">
        <f t="shared" si="35"/>
        <v>2.3564574154817608E-2</v>
      </c>
      <c r="AR47" s="1">
        <f t="shared" si="58"/>
        <v>27332.761906267424</v>
      </c>
      <c r="AS47" s="1">
        <f t="shared" si="59"/>
        <v>5586.0619840749941</v>
      </c>
      <c r="AT47" s="1">
        <f t="shared" si="60"/>
        <v>2007.6764529415955</v>
      </c>
      <c r="AU47" s="1">
        <f t="shared" si="61"/>
        <v>5466.5523812534848</v>
      </c>
      <c r="AV47" s="1">
        <f t="shared" si="62"/>
        <v>1117.2123968149988</v>
      </c>
      <c r="AW47" s="1">
        <f t="shared" si="63"/>
        <v>401.53529058831913</v>
      </c>
      <c r="AX47" s="1">
        <f t="shared" si="36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7"/>
        <v>10231.84816643072</v>
      </c>
      <c r="BB47" s="1">
        <f t="shared" si="38"/>
        <v>17822.395053995115</v>
      </c>
      <c r="BC47" s="1">
        <f t="shared" si="39"/>
        <v>17494.192273332028</v>
      </c>
      <c r="BD47" s="1">
        <f t="shared" si="40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41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42"/>
        <v>0</v>
      </c>
      <c r="BP47" s="2">
        <f t="shared" si="43"/>
        <v>0</v>
      </c>
      <c r="BQ47" s="2">
        <f t="shared" si="44"/>
        <v>0</v>
      </c>
      <c r="BR47" s="11">
        <f t="shared" si="45"/>
        <v>3.4458438866883351E-2</v>
      </c>
      <c r="BS47" s="17">
        <v>0</v>
      </c>
      <c r="BT47" s="17">
        <v>0</v>
      </c>
      <c r="BU47" s="12">
        <f>BU$3*temperature!$I157+BU$4*temperature!$I157^2</f>
        <v>3.1874774734808913</v>
      </c>
      <c r="BV47" s="12">
        <f>BV$3*temperature!$I157+BV$4*temperature!$I157^2</f>
        <v>1.7537439758428846</v>
      </c>
      <c r="BW47" s="12">
        <f>BW$3*temperature!$I157+BW$4*temperature!$I157^2</f>
        <v>0.7628785956588815</v>
      </c>
      <c r="BX47" s="12">
        <f>BX$4*temperature!$I157^2</f>
        <v>-0.69358874862846698</v>
      </c>
      <c r="BY47" s="12">
        <f>BY$4*temperature!$I157^2</f>
        <v>-0.60645732199862756</v>
      </c>
      <c r="BZ47" s="12">
        <f>BZ$4*temperature!$I157^2</f>
        <v>-0.53241730816462107</v>
      </c>
      <c r="CA47" s="12">
        <f>CA$3*temperature!$I157</f>
        <v>-4.2768940827056809</v>
      </c>
      <c r="CB47" s="12">
        <f>CB$3*temperature!$I157</f>
        <v>-3.9529563355826833</v>
      </c>
      <c r="CC47" s="12">
        <f>CC$3*temperature!$I157</f>
        <v>-3.4703552710254155</v>
      </c>
      <c r="CD47" s="12">
        <f t="shared" si="46"/>
        <v>-4.1535600284116159</v>
      </c>
      <c r="CE47" s="12">
        <f t="shared" si="13"/>
        <v>-3.7568881459428809</v>
      </c>
      <c r="CF47" s="12">
        <f t="shared" si="14"/>
        <v>-3.2982242840797675</v>
      </c>
      <c r="CG47" s="19">
        <f t="shared" si="47"/>
        <v>2.8837294520055165E-2</v>
      </c>
      <c r="CH47" s="19">
        <f t="shared" si="15"/>
        <v>4.9600393476367896E-2</v>
      </c>
      <c r="CI47" s="19">
        <f t="shared" si="16"/>
        <v>4.9600393476367889E-2</v>
      </c>
      <c r="CJ47" s="12">
        <f t="shared" si="48"/>
        <v>6.1667027147032441E-2</v>
      </c>
      <c r="CK47" s="12">
        <f t="shared" si="17"/>
        <v>9.8034094819901232E-2</v>
      </c>
      <c r="CL47" s="12">
        <f t="shared" si="18"/>
        <v>8.6065493472823967E-2</v>
      </c>
      <c r="CM47" s="17">
        <f t="shared" si="49"/>
        <v>-4.215227055558648</v>
      </c>
      <c r="CN47" s="17">
        <f t="shared" si="19"/>
        <v>-3.8549222407627823</v>
      </c>
      <c r="CO47" s="17">
        <f t="shared" si="20"/>
        <v>-3.3842897775525915</v>
      </c>
      <c r="CP47" s="12">
        <f t="shared" si="21"/>
        <v>12.401936364838072</v>
      </c>
      <c r="CQ47" s="12">
        <f t="shared" si="22"/>
        <v>10.552524328441407</v>
      </c>
      <c r="CR47" s="12">
        <f t="shared" si="23"/>
        <v>8.133176581653041</v>
      </c>
      <c r="CS47" s="17">
        <f>CS$3*temperature!$I157+CS$4*temperature!$I157^2</f>
        <v>-4.2152270555586488</v>
      </c>
      <c r="CT47" s="17">
        <f>CT$3*temperature!$I157+CT$4*temperature!$I157^2</f>
        <v>-3.8549298718797771</v>
      </c>
      <c r="CU47" s="17">
        <f>CU$3*temperature!$I157+CU$4*temperature!$I157^2</f>
        <v>-3.3842936727047088</v>
      </c>
      <c r="CV47" s="17"/>
      <c r="CW47" s="17"/>
      <c r="CX47" s="17"/>
    </row>
    <row r="48" spans="1:102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50"/>
        <v>5.4964173080269685E-3</v>
      </c>
      <c r="F48" s="11">
        <f t="shared" si="24"/>
        <v>8.5885929137337058E-3</v>
      </c>
      <c r="G48" s="11">
        <f t="shared" si="2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6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51"/>
        <v>8.6370088528000544E-3</v>
      </c>
      <c r="O48" s="11">
        <f t="shared" si="27"/>
        <v>1.1755319086833138E-2</v>
      </c>
      <c r="P48" s="11">
        <f t="shared" si="2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9"/>
        <v>158.32408224141182</v>
      </c>
      <c r="U48" s="1">
        <f t="shared" si="64"/>
        <v>640.77071315297712</v>
      </c>
      <c r="V48" s="1">
        <f t="shared" si="65"/>
        <v>767.02933827513027</v>
      </c>
      <c r="W48" s="11">
        <f t="shared" si="52"/>
        <v>-7.838575247812285E-3</v>
      </c>
      <c r="X48" s="11">
        <f t="shared" si="68"/>
        <v>2.0648263642222053E-2</v>
      </c>
      <c r="Y48" s="11">
        <f t="shared" si="6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30"/>
        <v>2.3607141356840198</v>
      </c>
      <c r="AD48" s="12">
        <f t="shared" si="66"/>
        <v>2.725952338571509</v>
      </c>
      <c r="AE48" s="12">
        <f t="shared" si="67"/>
        <v>2.1343413981287398</v>
      </c>
      <c r="AF48" s="11">
        <f t="shared" si="53"/>
        <v>-4.2977749080352901E-4</v>
      </c>
      <c r="AG48" s="11">
        <f t="shared" si="70"/>
        <v>-1.1774635133417588E-2</v>
      </c>
      <c r="AH48" s="11">
        <f t="shared" si="71"/>
        <v>-5.6652397663267129E-3</v>
      </c>
      <c r="AI48" s="1">
        <f t="shared" si="54"/>
        <v>42917.091161729302</v>
      </c>
      <c r="AJ48" s="1">
        <f t="shared" si="55"/>
        <v>8049.1385525617397</v>
      </c>
      <c r="AK48" s="1">
        <f t="shared" si="56"/>
        <v>2800.097003702158</v>
      </c>
      <c r="AL48" s="14">
        <f t="shared" si="72"/>
        <v>12.959039199446948</v>
      </c>
      <c r="AM48" s="14">
        <f t="shared" si="73"/>
        <v>1.9155454411995212</v>
      </c>
      <c r="AN48" s="14">
        <f t="shared" si="74"/>
        <v>0.75292052093355477</v>
      </c>
      <c r="AO48" s="11">
        <f t="shared" si="57"/>
        <v>2.0621120954280148E-2</v>
      </c>
      <c r="AP48" s="11">
        <f t="shared" si="34"/>
        <v>2.5977173653231045E-2</v>
      </c>
      <c r="AQ48" s="11">
        <f t="shared" si="35"/>
        <v>2.3564574154817608E-2</v>
      </c>
      <c r="AR48" s="1">
        <f t="shared" si="58"/>
        <v>28192.619850113704</v>
      </c>
      <c r="AS48" s="1">
        <f t="shared" si="59"/>
        <v>5821.5990028613178</v>
      </c>
      <c r="AT48" s="1">
        <f t="shared" si="60"/>
        <v>2105.5340680257759</v>
      </c>
      <c r="AU48" s="1">
        <f t="shared" si="61"/>
        <v>5638.5239700227412</v>
      </c>
      <c r="AV48" s="1">
        <f t="shared" si="62"/>
        <v>1164.3198005722636</v>
      </c>
      <c r="AW48" s="1">
        <f t="shared" si="63"/>
        <v>421.1068136051552</v>
      </c>
      <c r="AX48" s="1">
        <f t="shared" si="36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7"/>
        <v>10314.40228986824</v>
      </c>
      <c r="BB48" s="1">
        <f t="shared" si="38"/>
        <v>18053.481684933788</v>
      </c>
      <c r="BC48" s="1">
        <f t="shared" si="39"/>
        <v>17894.945278233794</v>
      </c>
      <c r="BD48" s="1">
        <f t="shared" si="40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41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42"/>
        <v>0</v>
      </c>
      <c r="BP48" s="2">
        <f t="shared" si="43"/>
        <v>0</v>
      </c>
      <c r="BQ48" s="2">
        <f t="shared" si="44"/>
        <v>0</v>
      </c>
      <c r="BR48" s="11">
        <f t="shared" si="45"/>
        <v>3.3734789113614133E-2</v>
      </c>
      <c r="BS48" s="17">
        <v>0</v>
      </c>
      <c r="BT48" s="17">
        <v>0</v>
      </c>
      <c r="BU48" s="12">
        <f>BU$3*temperature!$I158+BU$4*temperature!$I158^2</f>
        <v>3.2313015239468408</v>
      </c>
      <c r="BV48" s="12">
        <f>BV$3*temperature!$I158+BV$4*temperature!$I158^2</f>
        <v>1.7709633615934013</v>
      </c>
      <c r="BW48" s="12">
        <f>BW$3*temperature!$I158+BW$4*temperature!$I158^2</f>
        <v>0.76213499992897693</v>
      </c>
      <c r="BX48" s="12">
        <f>BX$4*temperature!$I158^2</f>
        <v>-0.72901278979384943</v>
      </c>
      <c r="BY48" s="12">
        <f>BY$4*temperature!$I158^2</f>
        <v>-0.63743125169689441</v>
      </c>
      <c r="BZ48" s="12">
        <f>BZ$4*temperature!$I158^2</f>
        <v>-0.55960975135070357</v>
      </c>
      <c r="CA48" s="12">
        <f>CA$3*temperature!$I158</f>
        <v>-4.3847521448103404</v>
      </c>
      <c r="CB48" s="12">
        <f>CB$3*temperature!$I158</f>
        <v>-4.0526450820644664</v>
      </c>
      <c r="CC48" s="12">
        <f>CC$3*temperature!$I158</f>
        <v>-3.5578734061742514</v>
      </c>
      <c r="CD48" s="12">
        <f t="shared" si="46"/>
        <v>-4.2551189822550093</v>
      </c>
      <c r="CE48" s="12">
        <f t="shared" si="13"/>
        <v>-3.8465629935043646</v>
      </c>
      <c r="CF48" s="12">
        <f t="shared" si="14"/>
        <v>-3.3769510782798666</v>
      </c>
      <c r="CG48" s="19">
        <f t="shared" si="47"/>
        <v>2.9564535981528719E-2</v>
      </c>
      <c r="CH48" s="19">
        <f t="shared" si="15"/>
        <v>5.0851255016667068E-2</v>
      </c>
      <c r="CI48" s="19">
        <f t="shared" si="16"/>
        <v>5.0851255016667062E-2</v>
      </c>
      <c r="CJ48" s="12">
        <f t="shared" si="48"/>
        <v>6.4816581277665264E-2</v>
      </c>
      <c r="CK48" s="12">
        <f t="shared" si="17"/>
        <v>0.10304104428005091</v>
      </c>
      <c r="CL48" s="12">
        <f t="shared" si="18"/>
        <v>9.0461163947192363E-2</v>
      </c>
      <c r="CM48" s="17">
        <f t="shared" si="49"/>
        <v>-4.3199355635326748</v>
      </c>
      <c r="CN48" s="17">
        <f t="shared" si="19"/>
        <v>-3.9496040377844155</v>
      </c>
      <c r="CO48" s="17">
        <f t="shared" si="20"/>
        <v>-3.4674122422270588</v>
      </c>
      <c r="CP48" s="12">
        <f t="shared" si="21"/>
        <v>12.894726366956139</v>
      </c>
      <c r="CQ48" s="12">
        <f t="shared" si="22"/>
        <v>10.970488564898773</v>
      </c>
      <c r="CR48" s="12">
        <f t="shared" si="23"/>
        <v>8.4553153259467368</v>
      </c>
      <c r="CS48" s="17">
        <f>CS$3*temperature!$I158+CS$4*temperature!$I158^2</f>
        <v>-4.3199355635326748</v>
      </c>
      <c r="CT48" s="17">
        <f>CT$3*temperature!$I158+CT$4*temperature!$I158^2</f>
        <v>-3.9496118510519524</v>
      </c>
      <c r="CU48" s="17">
        <f>CU$3*temperature!$I158+CU$4*temperature!$I158^2</f>
        <v>-3.467416230354305</v>
      </c>
      <c r="CV48" s="17"/>
      <c r="CW48" s="17"/>
      <c r="CX48" s="17"/>
    </row>
    <row r="49" spans="1:102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50"/>
        <v>5.692077919426719E-3</v>
      </c>
      <c r="F49" s="11">
        <f t="shared" si="24"/>
        <v>8.3063244179379936E-3</v>
      </c>
      <c r="G49" s="11">
        <f t="shared" si="2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6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51"/>
        <v>1.088282622402903E-2</v>
      </c>
      <c r="O49" s="11">
        <f t="shared" si="27"/>
        <v>4.5419366484862334E-2</v>
      </c>
      <c r="P49" s="11">
        <f t="shared" si="2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9"/>
        <v>157.63166935970503</v>
      </c>
      <c r="U49" s="1">
        <f t="shared" si="64"/>
        <v>650.85913114958009</v>
      </c>
      <c r="V49" s="1">
        <f t="shared" si="65"/>
        <v>745.46786082046196</v>
      </c>
      <c r="W49" s="11">
        <f t="shared" si="52"/>
        <v>-4.3733895179066673E-3</v>
      </c>
      <c r="X49" s="11">
        <f t="shared" si="68"/>
        <v>1.5744193343297352E-2</v>
      </c>
      <c r="Y49" s="11">
        <f t="shared" si="69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30"/>
        <v>2.3691541875089199</v>
      </c>
      <c r="AD49" s="12">
        <f t="shared" si="66"/>
        <v>2.8505990233612173</v>
      </c>
      <c r="AE49" s="12">
        <f t="shared" si="67"/>
        <v>2.1840804821604887</v>
      </c>
      <c r="AF49" s="11">
        <f t="shared" si="53"/>
        <v>3.57521128768723E-3</v>
      </c>
      <c r="AG49" s="11">
        <f t="shared" si="70"/>
        <v>4.5725922286310894E-2</v>
      </c>
      <c r="AH49" s="11">
        <f t="shared" si="71"/>
        <v>2.3304183705267212E-2</v>
      </c>
      <c r="AI49" s="1">
        <f t="shared" si="54"/>
        <v>44263.906015579116</v>
      </c>
      <c r="AJ49" s="1">
        <f t="shared" si="55"/>
        <v>8408.5444978778305</v>
      </c>
      <c r="AK49" s="1">
        <f t="shared" si="56"/>
        <v>2941.1941169370975</v>
      </c>
      <c r="AL49" s="14">
        <f t="shared" si="72"/>
        <v>13.226269114230002</v>
      </c>
      <c r="AM49" s="14">
        <f t="shared" si="73"/>
        <v>1.9653058977662163</v>
      </c>
      <c r="AN49" s="14">
        <f t="shared" si="74"/>
        <v>0.77066277238177738</v>
      </c>
      <c r="AO49" s="11">
        <f t="shared" si="57"/>
        <v>2.0621120954280148E-2</v>
      </c>
      <c r="AP49" s="11">
        <f t="shared" si="34"/>
        <v>2.5977173653231045E-2</v>
      </c>
      <c r="AQ49" s="11">
        <f t="shared" si="35"/>
        <v>2.3564574154817608E-2</v>
      </c>
      <c r="AR49" s="1">
        <f t="shared" si="58"/>
        <v>29084.118227152823</v>
      </c>
      <c r="AS49" s="1">
        <f t="shared" si="59"/>
        <v>6065.2438169985398</v>
      </c>
      <c r="AT49" s="1">
        <f t="shared" si="60"/>
        <v>2207.2496945686739</v>
      </c>
      <c r="AU49" s="1">
        <f t="shared" si="61"/>
        <v>5816.8236454305652</v>
      </c>
      <c r="AV49" s="1">
        <f t="shared" si="62"/>
        <v>1213.0487633997079</v>
      </c>
      <c r="AW49" s="1">
        <f t="shared" si="63"/>
        <v>441.4499389137348</v>
      </c>
      <c r="AX49" s="1">
        <f t="shared" si="36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7"/>
        <v>10399.539944305612</v>
      </c>
      <c r="BB49" s="1">
        <f t="shared" si="38"/>
        <v>18282.055353019696</v>
      </c>
      <c r="BC49" s="1">
        <f t="shared" si="39"/>
        <v>18296.349526187096</v>
      </c>
      <c r="BD49" s="1">
        <f t="shared" si="40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41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42"/>
        <v>0</v>
      </c>
      <c r="BP49" s="2">
        <f t="shared" si="43"/>
        <v>0</v>
      </c>
      <c r="BQ49" s="2">
        <f t="shared" si="44"/>
        <v>0</v>
      </c>
      <c r="BR49" s="11">
        <f t="shared" si="45"/>
        <v>4.135893874752436E-2</v>
      </c>
      <c r="BS49" s="17">
        <v>0</v>
      </c>
      <c r="BT49" s="17">
        <v>0</v>
      </c>
      <c r="BU49" s="12">
        <f>BU$3*temperature!$I159+BU$4*temperature!$I159^2</f>
        <v>3.2738054707265096</v>
      </c>
      <c r="BV49" s="12">
        <f>BV$3*temperature!$I159+BV$4*temperature!$I159^2</f>
        <v>1.7870311728157209</v>
      </c>
      <c r="BW49" s="12">
        <f>BW$3*temperature!$I159+BW$4*temperature!$I159^2</f>
        <v>0.76038244483979933</v>
      </c>
      <c r="BX49" s="12">
        <f>BX$4*temperature!$I159^2</f>
        <v>-0.76574682215127821</v>
      </c>
      <c r="BY49" s="12">
        <f>BY$4*temperature!$I159^2</f>
        <v>-0.66955060619010087</v>
      </c>
      <c r="BZ49" s="12">
        <f>BZ$4*temperature!$I159^2</f>
        <v>-0.58780777887702784</v>
      </c>
      <c r="CA49" s="12">
        <f>CA$3*temperature!$I159</f>
        <v>-4.4938655722221084</v>
      </c>
      <c r="CB49" s="12">
        <f>CB$3*temperature!$I159</f>
        <v>-4.1534941107857071</v>
      </c>
      <c r="CC49" s="12">
        <f>CC$3*temperature!$I159</f>
        <v>-3.6464101692166797</v>
      </c>
      <c r="CD49" s="12">
        <f t="shared" si="46"/>
        <v>-4.3577003585771807</v>
      </c>
      <c r="CE49" s="12">
        <f t="shared" si="13"/>
        <v>-3.9370278064540356</v>
      </c>
      <c r="CF49" s="12">
        <f t="shared" si="14"/>
        <v>-3.4563713940663656</v>
      </c>
      <c r="CG49" s="19">
        <f t="shared" si="47"/>
        <v>3.0300241842258199E-2</v>
      </c>
      <c r="CH49" s="19">
        <f t="shared" si="15"/>
        <v>5.2116675396157733E-2</v>
      </c>
      <c r="CI49" s="19">
        <f t="shared" si="16"/>
        <v>5.2116675396157719E-2</v>
      </c>
      <c r="CJ49" s="12">
        <f t="shared" si="48"/>
        <v>6.8082606822463948E-2</v>
      </c>
      <c r="CK49" s="12">
        <f t="shared" si="17"/>
        <v>0.10823315216583576</v>
      </c>
      <c r="CL49" s="12">
        <f t="shared" si="18"/>
        <v>9.5019387575157113E-2</v>
      </c>
      <c r="CM49" s="17">
        <f t="shared" si="49"/>
        <v>-4.4257829653996446</v>
      </c>
      <c r="CN49" s="17">
        <f t="shared" si="19"/>
        <v>-4.0452609586198713</v>
      </c>
      <c r="CO49" s="17">
        <f t="shared" si="20"/>
        <v>-3.5513907816415227</v>
      </c>
      <c r="CP49" s="12">
        <f t="shared" si="21"/>
        <v>13.395864569884376</v>
      </c>
      <c r="CQ49" s="12">
        <f t="shared" si="22"/>
        <v>11.395420383501525</v>
      </c>
      <c r="CR49" s="12">
        <f t="shared" si="23"/>
        <v>8.7828242142746191</v>
      </c>
      <c r="CS49" s="17">
        <f>CS$3*temperature!$I159+CS$4*temperature!$I159^2</f>
        <v>-4.4257829653996446</v>
      </c>
      <c r="CT49" s="17">
        <f>CT$3*temperature!$I159+CT$4*temperature!$I159^2</f>
        <v>-4.0452689556425536</v>
      </c>
      <c r="CU49" s="17">
        <f>CU$3*temperature!$I159+CU$4*temperature!$I159^2</f>
        <v>-3.551394863562936</v>
      </c>
      <c r="CV49" s="17"/>
      <c r="CW49" s="17"/>
      <c r="CX49" s="17"/>
    </row>
    <row r="50" spans="1:102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50"/>
        <v>5.7154259211955605E-3</v>
      </c>
      <c r="F50" s="11">
        <f t="shared" si="24"/>
        <v>8.1920930794385782E-3</v>
      </c>
      <c r="G50" s="11">
        <f t="shared" si="2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6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51"/>
        <v>2.3345824611354482E-2</v>
      </c>
      <c r="O50" s="11">
        <f t="shared" si="27"/>
        <v>6.9793483828880509E-2</v>
      </c>
      <c r="P50" s="11">
        <f t="shared" si="2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9"/>
        <v>155.92887982857243</v>
      </c>
      <c r="U50" s="1">
        <f t="shared" si="64"/>
        <v>659.2426856397459</v>
      </c>
      <c r="V50" s="1">
        <f t="shared" si="65"/>
        <v>740.04755533355137</v>
      </c>
      <c r="W50" s="11">
        <f t="shared" si="52"/>
        <v>-1.0802331397296472E-2</v>
      </c>
      <c r="X50" s="11">
        <f t="shared" si="68"/>
        <v>1.2880751131751689E-2</v>
      </c>
      <c r="Y50" s="11">
        <f t="shared" si="69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30"/>
        <v>2.3563375646650235</v>
      </c>
      <c r="AD50" s="12">
        <f t="shared" si="66"/>
        <v>2.8460274542755997</v>
      </c>
      <c r="AE50" s="12">
        <f t="shared" si="67"/>
        <v>2.2028024729330009</v>
      </c>
      <c r="AF50" s="11">
        <f t="shared" si="53"/>
        <v>-5.4097884010548825E-3</v>
      </c>
      <c r="AG50" s="11">
        <f t="shared" si="70"/>
        <v>-1.6037222521135819E-3</v>
      </c>
      <c r="AH50" s="11">
        <f t="shared" si="71"/>
        <v>8.5720242113020984E-3</v>
      </c>
      <c r="AI50" s="1">
        <f t="shared" si="54"/>
        <v>45654.33905945177</v>
      </c>
      <c r="AJ50" s="1">
        <f t="shared" si="55"/>
        <v>8780.7388114897549</v>
      </c>
      <c r="AK50" s="1">
        <f t="shared" si="56"/>
        <v>3088.524644157123</v>
      </c>
      <c r="AL50" s="14">
        <f t="shared" si="72"/>
        <v>13.499009609408398</v>
      </c>
      <c r="AM50" s="14">
        <f t="shared" si="73"/>
        <v>2.0163589903542083</v>
      </c>
      <c r="AN50" s="14">
        <f t="shared" si="74"/>
        <v>0.78882311242992509</v>
      </c>
      <c r="AO50" s="11">
        <f t="shared" si="57"/>
        <v>2.0621120954280148E-2</v>
      </c>
      <c r="AP50" s="11">
        <f t="shared" si="34"/>
        <v>2.5977173653231045E-2</v>
      </c>
      <c r="AQ50" s="11">
        <f t="shared" si="35"/>
        <v>2.3564574154817608E-2</v>
      </c>
      <c r="AR50" s="1">
        <f t="shared" si="58"/>
        <v>30004.542351393924</v>
      </c>
      <c r="AS50" s="1">
        <f t="shared" si="59"/>
        <v>6318.0438883377183</v>
      </c>
      <c r="AT50" s="1">
        <f t="shared" si="60"/>
        <v>2313.1287472214703</v>
      </c>
      <c r="AU50" s="1">
        <f t="shared" si="61"/>
        <v>6000.908470278785</v>
      </c>
      <c r="AV50" s="1">
        <f t="shared" si="62"/>
        <v>1263.6087776675438</v>
      </c>
      <c r="AW50" s="1">
        <f t="shared" si="63"/>
        <v>462.62574944429412</v>
      </c>
      <c r="AX50" s="1">
        <f t="shared" si="36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7"/>
        <v>10485.557400034393</v>
      </c>
      <c r="BB50" s="1">
        <f t="shared" si="38"/>
        <v>18510.958374204063</v>
      </c>
      <c r="BC50" s="1">
        <f t="shared" si="39"/>
        <v>18700.134865444226</v>
      </c>
      <c r="BD50" s="1">
        <f t="shared" si="40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41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42"/>
        <v>0</v>
      </c>
      <c r="BP50" s="2">
        <f t="shared" si="43"/>
        <v>0</v>
      </c>
      <c r="BQ50" s="2">
        <f t="shared" si="44"/>
        <v>0</v>
      </c>
      <c r="BR50" s="11">
        <f t="shared" si="45"/>
        <v>5.5408121957962936E-2</v>
      </c>
      <c r="BS50" s="17">
        <v>0</v>
      </c>
      <c r="BT50" s="17">
        <v>0</v>
      </c>
      <c r="BU50" s="12">
        <f>BU$3*temperature!$I160+BU$4*temperature!$I160^2</f>
        <v>3.3150582273989135</v>
      </c>
      <c r="BV50" s="12">
        <f>BV$3*temperature!$I160+BV$4*temperature!$I160^2</f>
        <v>1.8019471942749679</v>
      </c>
      <c r="BW50" s="12">
        <f>BW$3*temperature!$I160+BW$4*temperature!$I160^2</f>
        <v>0.75757528382785555</v>
      </c>
      <c r="BX50" s="12">
        <f>BX$4*temperature!$I160^2</f>
        <v>-0.80394906086485485</v>
      </c>
      <c r="BY50" s="12">
        <f>BY$4*temperature!$I160^2</f>
        <v>-0.70295372501289244</v>
      </c>
      <c r="BZ50" s="12">
        <f>BZ$4*temperature!$I160^2</f>
        <v>-0.61713284094293519</v>
      </c>
      <c r="CA50" s="12">
        <f>CA$3*temperature!$I160</f>
        <v>-4.6045982222683071</v>
      </c>
      <c r="CB50" s="12">
        <f>CB$3*temperature!$I160</f>
        <v>-4.2558397200272307</v>
      </c>
      <c r="CC50" s="12">
        <f>CC$3*temperature!$I160</f>
        <v>-3.7362608010844043</v>
      </c>
      <c r="CD50" s="12">
        <f t="shared" si="46"/>
        <v>-4.4616398808614708</v>
      </c>
      <c r="CE50" s="12">
        <f t="shared" si="13"/>
        <v>-4.0285741577785732</v>
      </c>
      <c r="CF50" s="12">
        <f t="shared" si="14"/>
        <v>-3.5367412074140314</v>
      </c>
      <c r="CG50" s="19">
        <f t="shared" si="47"/>
        <v>3.104686543887257E-2</v>
      </c>
      <c r="CH50" s="19">
        <f t="shared" si="15"/>
        <v>5.3400874374846904E-2</v>
      </c>
      <c r="CI50" s="19">
        <f t="shared" si="16"/>
        <v>5.3400874374846891E-2</v>
      </c>
      <c r="CJ50" s="12">
        <f t="shared" si="48"/>
        <v>7.1479170703417985E-2</v>
      </c>
      <c r="CK50" s="12">
        <f t="shared" si="17"/>
        <v>0.1136327811243289</v>
      </c>
      <c r="CL50" s="12">
        <f t="shared" si="18"/>
        <v>9.9759796835186529E-2</v>
      </c>
      <c r="CM50" s="17">
        <f t="shared" si="49"/>
        <v>-4.5331190515648885</v>
      </c>
      <c r="CN50" s="17">
        <f t="shared" si="19"/>
        <v>-4.1422069389029019</v>
      </c>
      <c r="CO50" s="17">
        <f t="shared" si="20"/>
        <v>-3.6365010042492178</v>
      </c>
      <c r="CP50" s="12">
        <f t="shared" si="21"/>
        <v>13.906708819537689</v>
      </c>
      <c r="CQ50" s="12">
        <f t="shared" si="22"/>
        <v>11.82846266925276</v>
      </c>
      <c r="CR50" s="12">
        <f t="shared" si="23"/>
        <v>9.1165841055875561</v>
      </c>
      <c r="CS50" s="17">
        <f>CS$3*temperature!$I160+CS$4*temperature!$I160^2</f>
        <v>-4.5331190515648894</v>
      </c>
      <c r="CT50" s="17">
        <f>CT$3*temperature!$I160+CT$4*temperature!$I160^2</f>
        <v>-4.1422151218775856</v>
      </c>
      <c r="CU50" s="17">
        <f>CU$3*temperature!$I160+CU$4*temperature!$I160^2</f>
        <v>-3.63650518108614</v>
      </c>
      <c r="CV50" s="17"/>
      <c r="CW50" s="17"/>
      <c r="CX50" s="17"/>
    </row>
    <row r="51" spans="1:102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50"/>
        <v>5.5451977384386453E-3</v>
      </c>
      <c r="F51" s="11">
        <f t="shared" si="24"/>
        <v>8.2128220658019835E-3</v>
      </c>
      <c r="G51" s="11">
        <f t="shared" si="2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6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51"/>
        <v>1.7685495252261374E-2</v>
      </c>
      <c r="O51" s="11">
        <f t="shared" si="27"/>
        <v>6.4412973631277071E-2</v>
      </c>
      <c r="P51" s="11">
        <f t="shared" si="2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9"/>
        <v>153.02376199191656</v>
      </c>
      <c r="U51" s="1">
        <f t="shared" si="64"/>
        <v>646.21647871792322</v>
      </c>
      <c r="V51" s="1">
        <f t="shared" si="65"/>
        <v>715.40687160768516</v>
      </c>
      <c r="W51" s="11">
        <f t="shared" si="52"/>
        <v>-1.8631044100680727E-2</v>
      </c>
      <c r="X51" s="11">
        <f t="shared" si="68"/>
        <v>-1.9759349941337212E-2</v>
      </c>
      <c r="Y51" s="11">
        <f t="shared" si="6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30"/>
        <v>2.3432536955324719</v>
      </c>
      <c r="AD51" s="12">
        <f t="shared" si="66"/>
        <v>2.8628978785670416</v>
      </c>
      <c r="AE51" s="12">
        <f t="shared" si="67"/>
        <v>2.2281980989767489</v>
      </c>
      <c r="AF51" s="11">
        <f t="shared" si="53"/>
        <v>-5.552629355298544E-3</v>
      </c>
      <c r="AG51" s="11">
        <f t="shared" si="70"/>
        <v>5.92770961014355E-3</v>
      </c>
      <c r="AH51" s="11">
        <f t="shared" si="71"/>
        <v>1.1528780431199648E-2</v>
      </c>
      <c r="AI51" s="1">
        <f t="shared" si="54"/>
        <v>47089.813623785383</v>
      </c>
      <c r="AJ51" s="1">
        <f t="shared" si="55"/>
        <v>9166.2737080083225</v>
      </c>
      <c r="AK51" s="1">
        <f t="shared" si="56"/>
        <v>3242.2979291857046</v>
      </c>
      <c r="AL51" s="14">
        <f t="shared" si="72"/>
        <v>13.777374319326999</v>
      </c>
      <c r="AM51" s="14">
        <f t="shared" si="73"/>
        <v>2.0687382979938933</v>
      </c>
      <c r="AN51" s="14">
        <f t="shared" si="74"/>
        <v>0.80741139315781407</v>
      </c>
      <c r="AO51" s="11">
        <f t="shared" si="57"/>
        <v>2.0621120954280148E-2</v>
      </c>
      <c r="AP51" s="11">
        <f t="shared" si="34"/>
        <v>2.5977173653231045E-2</v>
      </c>
      <c r="AQ51" s="11">
        <f t="shared" si="35"/>
        <v>2.3564574154817608E-2</v>
      </c>
      <c r="AR51" s="1">
        <f t="shared" si="58"/>
        <v>30950.082986290967</v>
      </c>
      <c r="AS51" s="1">
        <f t="shared" si="59"/>
        <v>6581.038969262434</v>
      </c>
      <c r="AT51" s="1">
        <f t="shared" si="60"/>
        <v>2423.2196271173834</v>
      </c>
      <c r="AU51" s="1">
        <f t="shared" si="61"/>
        <v>6190.0165972581935</v>
      </c>
      <c r="AV51" s="1">
        <f t="shared" si="62"/>
        <v>1316.2077938524869</v>
      </c>
      <c r="AW51" s="1">
        <f t="shared" si="63"/>
        <v>484.64392542347673</v>
      </c>
      <c r="AX51" s="1">
        <f t="shared" si="36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7"/>
        <v>10570.470563346355</v>
      </c>
      <c r="BB51" s="1">
        <f t="shared" si="38"/>
        <v>18742.593238247198</v>
      </c>
      <c r="BC51" s="1">
        <f t="shared" si="39"/>
        <v>19105.315843382268</v>
      </c>
      <c r="BD51" s="1">
        <f t="shared" si="40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41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42"/>
        <v>0</v>
      </c>
      <c r="BP51" s="2">
        <f t="shared" si="43"/>
        <v>0</v>
      </c>
      <c r="BQ51" s="2">
        <f t="shared" si="44"/>
        <v>0</v>
      </c>
      <c r="BR51" s="11">
        <f t="shared" si="45"/>
        <v>5.0456056851588355E-2</v>
      </c>
      <c r="BS51" s="17">
        <v>0</v>
      </c>
      <c r="BT51" s="17">
        <v>0</v>
      </c>
      <c r="BU51" s="12">
        <f>BU$3*temperature!$I161+BU$4*temperature!$I161^2</f>
        <v>3.3550759560635575</v>
      </c>
      <c r="BV51" s="12">
        <f>BV$3*temperature!$I161+BV$4*temperature!$I161^2</f>
        <v>1.8156830989137382</v>
      </c>
      <c r="BW51" s="12">
        <f>BW$3*temperature!$I161+BW$4*temperature!$I161^2</f>
        <v>0.75365673112019138</v>
      </c>
      <c r="BX51" s="12">
        <f>BX$4*temperature!$I161^2</f>
        <v>-0.84376281727462421</v>
      </c>
      <c r="BY51" s="12">
        <f>BY$4*temperature!$I161^2</f>
        <v>-0.73776591615457476</v>
      </c>
      <c r="BZ51" s="12">
        <f>BZ$4*temperature!$I161^2</f>
        <v>-0.64769494717307263</v>
      </c>
      <c r="CA51" s="12">
        <f>CA$3*temperature!$I161</f>
        <v>-4.7172366808796582</v>
      </c>
      <c r="CB51" s="12">
        <f>CB$3*temperature!$I161</f>
        <v>-4.3599467893134376</v>
      </c>
      <c r="CC51" s="12">
        <f>CC$3*temperature!$I161</f>
        <v>-3.8276578431909019</v>
      </c>
      <c r="CD51" s="12">
        <f t="shared" si="46"/>
        <v>-4.5671986513948317</v>
      </c>
      <c r="CE51" s="12">
        <f t="shared" si="13"/>
        <v>-4.1214264148183872</v>
      </c>
      <c r="CF51" s="12">
        <f t="shared" si="14"/>
        <v>-3.6182574935273282</v>
      </c>
      <c r="CG51" s="19">
        <f t="shared" si="47"/>
        <v>3.1806339099535612E-2</v>
      </c>
      <c r="CH51" s="19">
        <f t="shared" si="15"/>
        <v>5.4707175573720679E-2</v>
      </c>
      <c r="CI51" s="19">
        <f t="shared" si="16"/>
        <v>5.4707175573720672E-2</v>
      </c>
      <c r="CJ51" s="12">
        <f t="shared" si="48"/>
        <v>7.5019014742413126E-2</v>
      </c>
      <c r="CK51" s="12">
        <f t="shared" si="17"/>
        <v>0.11926018724752499</v>
      </c>
      <c r="CL51" s="12">
        <f t="shared" si="18"/>
        <v>0.10470017483178683</v>
      </c>
      <c r="CM51" s="17">
        <f t="shared" si="49"/>
        <v>-4.6422176661372445</v>
      </c>
      <c r="CN51" s="17">
        <f t="shared" si="19"/>
        <v>-4.240686602065912</v>
      </c>
      <c r="CO51" s="17">
        <f t="shared" si="20"/>
        <v>-3.7229576683591148</v>
      </c>
      <c r="CP51" s="12">
        <f t="shared" si="21"/>
        <v>14.42825923884795</v>
      </c>
      <c r="CQ51" s="12">
        <f t="shared" si="22"/>
        <v>12.270453331785552</v>
      </c>
      <c r="CR51" s="12">
        <f t="shared" si="23"/>
        <v>9.4572408043165801</v>
      </c>
      <c r="CS51" s="17">
        <f>CS$3*temperature!$I161+CS$4*temperature!$I161^2</f>
        <v>-4.6422176661372454</v>
      </c>
      <c r="CT51" s="17">
        <f>CT$3*temperature!$I161+CT$4*temperature!$I161^2</f>
        <v>-4.2406949736451969</v>
      </c>
      <c r="CU51" s="17">
        <f>CU$3*temperature!$I161+CU$4*temperature!$I161^2</f>
        <v>-3.7229619414655124</v>
      </c>
      <c r="CV51" s="17"/>
      <c r="CW51" s="17"/>
      <c r="CX51" s="17"/>
    </row>
    <row r="52" spans="1:102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50"/>
        <v>5.6189487943716365E-3</v>
      </c>
      <c r="F52" s="11">
        <f t="shared" si="24"/>
        <v>8.1453534478015399E-3</v>
      </c>
      <c r="G52" s="11">
        <f t="shared" si="2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6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51"/>
        <v>2.3462387645812433E-2</v>
      </c>
      <c r="O52" s="11">
        <f t="shared" si="27"/>
        <v>7.3997005066261501E-2</v>
      </c>
      <c r="P52" s="11">
        <f t="shared" si="2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9"/>
        <v>148.21095550926216</v>
      </c>
      <c r="U52" s="1">
        <f t="shared" si="64"/>
        <v>634.29732229691115</v>
      </c>
      <c r="V52" s="1">
        <f t="shared" si="65"/>
        <v>691.71563413523154</v>
      </c>
      <c r="W52" s="11">
        <f t="shared" si="52"/>
        <v>-3.1451366898878286E-2</v>
      </c>
      <c r="X52" s="11">
        <f t="shared" si="68"/>
        <v>-1.8444525655952559E-2</v>
      </c>
      <c r="Y52" s="11">
        <f t="shared" si="69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30"/>
        <v>2.3387955022900764</v>
      </c>
      <c r="AD52" s="12">
        <f t="shared" si="66"/>
        <v>2.8897620504912451</v>
      </c>
      <c r="AE52" s="12">
        <f t="shared" si="67"/>
        <v>2.2061797953892048</v>
      </c>
      <c r="AF52" s="11">
        <f t="shared" si="53"/>
        <v>-1.9025653308027968E-3</v>
      </c>
      <c r="AG52" s="11">
        <f t="shared" si="70"/>
        <v>9.3835592688515934E-3</v>
      </c>
      <c r="AH52" s="11">
        <f t="shared" si="71"/>
        <v>-9.8816633932393705E-3</v>
      </c>
      <c r="AI52" s="1">
        <f t="shared" si="54"/>
        <v>48570.848858665042</v>
      </c>
      <c r="AJ52" s="1">
        <f t="shared" si="55"/>
        <v>9565.8541310599776</v>
      </c>
      <c r="AK52" s="1">
        <f t="shared" si="56"/>
        <v>3402.7120616906113</v>
      </c>
      <c r="AL52" s="14">
        <f t="shared" si="72"/>
        <v>14.061479221598233</v>
      </c>
      <c r="AM52" s="14">
        <f t="shared" si="73"/>
        <v>2.1224782720039701</v>
      </c>
      <c r="AN52" s="14">
        <f t="shared" si="74"/>
        <v>0.82643769880532603</v>
      </c>
      <c r="AO52" s="11">
        <f t="shared" si="57"/>
        <v>2.0621120954280148E-2</v>
      </c>
      <c r="AP52" s="11">
        <f t="shared" si="34"/>
        <v>2.5977173653231045E-2</v>
      </c>
      <c r="AQ52" s="11">
        <f t="shared" si="35"/>
        <v>2.3564574154817608E-2</v>
      </c>
      <c r="AR52" s="1">
        <f t="shared" si="58"/>
        <v>31927.349928287691</v>
      </c>
      <c r="AS52" s="1">
        <f t="shared" si="59"/>
        <v>6854.2015330672539</v>
      </c>
      <c r="AT52" s="1">
        <f t="shared" si="60"/>
        <v>2538.1812614470864</v>
      </c>
      <c r="AU52" s="1">
        <f t="shared" si="61"/>
        <v>6385.4699856575389</v>
      </c>
      <c r="AV52" s="1">
        <f t="shared" si="62"/>
        <v>1370.8403066134508</v>
      </c>
      <c r="AW52" s="1">
        <f t="shared" si="63"/>
        <v>507.63625228941731</v>
      </c>
      <c r="AX52" s="1">
        <f t="shared" si="36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7"/>
        <v>10656.770948257836</v>
      </c>
      <c r="BB52" s="1">
        <f t="shared" si="38"/>
        <v>18975.399012756217</v>
      </c>
      <c r="BC52" s="1">
        <f t="shared" si="39"/>
        <v>19516.664477881535</v>
      </c>
      <c r="BD52" s="1">
        <f t="shared" si="40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41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42"/>
        <v>0</v>
      </c>
      <c r="BP52" s="2">
        <f t="shared" si="43"/>
        <v>0</v>
      </c>
      <c r="BQ52" s="2">
        <f t="shared" si="44"/>
        <v>0</v>
      </c>
      <c r="BR52" s="11">
        <f t="shared" si="45"/>
        <v>5.7020783818685555E-2</v>
      </c>
      <c r="BS52" s="17">
        <v>0</v>
      </c>
      <c r="BT52" s="17">
        <v>0</v>
      </c>
      <c r="BU52" s="12">
        <f>BU$3*temperature!$I162+BU$4*temperature!$I162^2</f>
        <v>3.3938127733314616</v>
      </c>
      <c r="BV52" s="12">
        <f>BV$3*temperature!$I162+BV$4*temperature!$I162^2</f>
        <v>1.8281820532859954</v>
      </c>
      <c r="BW52" s="12">
        <f>BW$3*temperature!$I162+BW$4*temperature!$I162^2</f>
        <v>0.74856432754251523</v>
      </c>
      <c r="BX52" s="12">
        <f>BX$4*temperature!$I162^2</f>
        <v>-0.88529675225587046</v>
      </c>
      <c r="BY52" s="12">
        <f>BY$4*temperature!$I162^2</f>
        <v>-0.77408219007136003</v>
      </c>
      <c r="BZ52" s="12">
        <f>BZ$4*temperature!$I162^2</f>
        <v>-0.67957750856687771</v>
      </c>
      <c r="CA52" s="12">
        <f>CA$3*temperature!$I162</f>
        <v>-4.8319442059050672</v>
      </c>
      <c r="CB52" s="12">
        <f>CB$3*temperature!$I162</f>
        <v>-4.4659662111227671</v>
      </c>
      <c r="CC52" s="12">
        <f>CC$3*temperature!$I162</f>
        <v>-3.9207337661387935</v>
      </c>
      <c r="CD52" s="12">
        <f t="shared" si="46"/>
        <v>-4.6745206059331865</v>
      </c>
      <c r="CE52" s="12">
        <f t="shared" si="13"/>
        <v>-4.2157047530872278</v>
      </c>
      <c r="CF52" s="12">
        <f t="shared" si="14"/>
        <v>-3.7010257561589364</v>
      </c>
      <c r="CG52" s="19">
        <f t="shared" si="47"/>
        <v>3.2579763603125769E-2</v>
      </c>
      <c r="CH52" s="19">
        <f t="shared" si="15"/>
        <v>5.6037472341874742E-2</v>
      </c>
      <c r="CI52" s="19">
        <f t="shared" si="16"/>
        <v>5.6037472341874735E-2</v>
      </c>
      <c r="CJ52" s="12">
        <f t="shared" si="48"/>
        <v>7.871179998594019E-2</v>
      </c>
      <c r="CK52" s="12">
        <f t="shared" si="17"/>
        <v>0.12513072901776959</v>
      </c>
      <c r="CL52" s="12">
        <f t="shared" si="18"/>
        <v>0.10985400498992851</v>
      </c>
      <c r="CM52" s="17">
        <f t="shared" si="49"/>
        <v>-4.7532324059191264</v>
      </c>
      <c r="CN52" s="17">
        <f t="shared" si="19"/>
        <v>-4.340835482104997</v>
      </c>
      <c r="CO52" s="17">
        <f t="shared" si="20"/>
        <v>-3.8108797611488647</v>
      </c>
      <c r="CP52" s="12">
        <f t="shared" si="21"/>
        <v>14.960926220879401</v>
      </c>
      <c r="CQ52" s="12">
        <f t="shared" si="22"/>
        <v>12.721729046232788</v>
      </c>
      <c r="CR52" s="12">
        <f t="shared" si="23"/>
        <v>9.8050537970250264</v>
      </c>
      <c r="CS52" s="17">
        <f>CS$3*temperature!$I162+CS$4*temperature!$I162^2</f>
        <v>-4.7532324059191273</v>
      </c>
      <c r="CT52" s="17">
        <f>CT$3*temperature!$I162+CT$4*temperature!$I162^2</f>
        <v>-4.3408440451855856</v>
      </c>
      <c r="CU52" s="17">
        <f>CU$3*temperature!$I162+CU$4*temperature!$I162^2</f>
        <v>-3.8108841320033031</v>
      </c>
      <c r="CV52" s="17"/>
      <c r="CW52" s="17"/>
      <c r="CX52" s="17"/>
    </row>
    <row r="53" spans="1:102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50"/>
        <v>5.9575399981963706E-3</v>
      </c>
      <c r="F53" s="11">
        <f t="shared" si="24"/>
        <v>8.1044756914163685E-3</v>
      </c>
      <c r="G53" s="11">
        <f t="shared" si="2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6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51"/>
        <v>2.0470395087995197E-2</v>
      </c>
      <c r="O53" s="11">
        <f t="shared" si="27"/>
        <v>7.8402451038241505E-2</v>
      </c>
      <c r="P53" s="11">
        <f t="shared" si="2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9"/>
        <v>145.11508502616257</v>
      </c>
      <c r="U53" s="1">
        <f t="shared" si="64"/>
        <v>604.17834263666111</v>
      </c>
      <c r="V53" s="1">
        <f t="shared" si="65"/>
        <v>672.98973661232958</v>
      </c>
      <c r="W53" s="11">
        <f t="shared" si="52"/>
        <v>-2.088827018530437E-2</v>
      </c>
      <c r="X53" s="11">
        <f t="shared" si="68"/>
        <v>-4.7484008841758074E-2</v>
      </c>
      <c r="Y53" s="11">
        <f t="shared" si="6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30"/>
        <v>2.3365257523444609</v>
      </c>
      <c r="AD53" s="12">
        <f t="shared" si="66"/>
        <v>2.9121314785809065</v>
      </c>
      <c r="AE53" s="12">
        <f t="shared" si="67"/>
        <v>2.2542764742919856</v>
      </c>
      <c r="AF53" s="11">
        <f t="shared" si="53"/>
        <v>-9.7047815569728524E-4</v>
      </c>
      <c r="AG53" s="11">
        <f t="shared" si="70"/>
        <v>7.7409238888228593E-3</v>
      </c>
      <c r="AH53" s="11">
        <f t="shared" si="71"/>
        <v>2.1800888124938966E-2</v>
      </c>
      <c r="AI53" s="1">
        <f t="shared" si="54"/>
        <v>50099.233958456076</v>
      </c>
      <c r="AJ53" s="1">
        <f t="shared" si="55"/>
        <v>9980.1090245674313</v>
      </c>
      <c r="AK53" s="1">
        <f t="shared" si="56"/>
        <v>3570.0771078109678</v>
      </c>
      <c r="AL53" s="14">
        <f t="shared" si="72"/>
        <v>14.351442685422908</v>
      </c>
      <c r="AM53" s="14">
        <f t="shared" si="73"/>
        <v>2.177614258651027</v>
      </c>
      <c r="AN53" s="14">
        <f t="shared" si="74"/>
        <v>0.845912351243161</v>
      </c>
      <c r="AO53" s="11">
        <f t="shared" si="57"/>
        <v>2.0621120954280148E-2</v>
      </c>
      <c r="AP53" s="11">
        <f t="shared" si="34"/>
        <v>2.5977173653231045E-2</v>
      </c>
      <c r="AQ53" s="11">
        <f t="shared" si="35"/>
        <v>2.3564574154817608E-2</v>
      </c>
      <c r="AR53" s="1">
        <f t="shared" si="58"/>
        <v>32944.447016896374</v>
      </c>
      <c r="AS53" s="1">
        <f t="shared" si="59"/>
        <v>7138.0783223378066</v>
      </c>
      <c r="AT53" s="1">
        <f t="shared" si="60"/>
        <v>2657.8534183072488</v>
      </c>
      <c r="AU53" s="1">
        <f t="shared" si="61"/>
        <v>6588.8894033792749</v>
      </c>
      <c r="AV53" s="1">
        <f t="shared" si="62"/>
        <v>1427.6156644675614</v>
      </c>
      <c r="AW53" s="1">
        <f t="shared" si="63"/>
        <v>531.57068366144983</v>
      </c>
      <c r="AX53" s="1">
        <f t="shared" si="36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7"/>
        <v>10747.256584802913</v>
      </c>
      <c r="BB53" s="1">
        <f t="shared" si="38"/>
        <v>19209.858574433252</v>
      </c>
      <c r="BC53" s="1">
        <f t="shared" si="39"/>
        <v>19930.868381151759</v>
      </c>
      <c r="BD53" s="1">
        <f t="shared" si="40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41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42"/>
        <v>0</v>
      </c>
      <c r="BP53" s="2">
        <f t="shared" si="43"/>
        <v>0</v>
      </c>
      <c r="BQ53" s="2">
        <f t="shared" si="44"/>
        <v>0</v>
      </c>
      <c r="BR53" s="11">
        <f t="shared" si="45"/>
        <v>5.6209829446846243E-2</v>
      </c>
      <c r="BS53" s="17">
        <v>0</v>
      </c>
      <c r="BT53" s="17">
        <v>0</v>
      </c>
      <c r="BU53" s="12">
        <f>BU$3*temperature!$I163+BU$4*temperature!$I163^2</f>
        <v>3.4311904130072799</v>
      </c>
      <c r="BV53" s="12">
        <f>BV$3*temperature!$I163+BV$4*temperature!$I163^2</f>
        <v>1.8393718545020428</v>
      </c>
      <c r="BW53" s="12">
        <f>BW$3*temperature!$I163+BW$4*temperature!$I163^2</f>
        <v>0.74223185209161224</v>
      </c>
      <c r="BX53" s="12">
        <f>BX$4*temperature!$I163^2</f>
        <v>-0.92864328749303371</v>
      </c>
      <c r="BY53" s="12">
        <f>BY$4*temperature!$I163^2</f>
        <v>-0.81198335806151534</v>
      </c>
      <c r="BZ53" s="12">
        <f>BZ$4*temperature!$I163^2</f>
        <v>-0.71285147048576647</v>
      </c>
      <c r="CA53" s="12">
        <f>CA$3*temperature!$I163</f>
        <v>-4.9488231850109585</v>
      </c>
      <c r="CB53" s="12">
        <f>CB$3*temperature!$I163</f>
        <v>-4.5739926181411947</v>
      </c>
      <c r="CC53" s="12">
        <f>CC$3*temperature!$I163</f>
        <v>-4.0155716492774838</v>
      </c>
      <c r="CD53" s="12">
        <f t="shared" si="46"/>
        <v>-4.7836916977053061</v>
      </c>
      <c r="CE53" s="12">
        <f t="shared" si="13"/>
        <v>-4.3114776789067255</v>
      </c>
      <c r="CF53" s="12">
        <f t="shared" si="14"/>
        <v>-3.7851061379601245</v>
      </c>
      <c r="CG53" s="19">
        <f t="shared" si="47"/>
        <v>3.3367829306531663E-2</v>
      </c>
      <c r="CH53" s="19">
        <f t="shared" si="15"/>
        <v>5.7392952099068278E-2</v>
      </c>
      <c r="CI53" s="19">
        <f t="shared" si="16"/>
        <v>5.7392952099068271E-2</v>
      </c>
      <c r="CJ53" s="12">
        <f t="shared" si="48"/>
        <v>8.2565743652826012E-2</v>
      </c>
      <c r="CK53" s="12">
        <f t="shared" si="17"/>
        <v>0.13125746961723475</v>
      </c>
      <c r="CL53" s="12">
        <f t="shared" si="18"/>
        <v>0.1152327556586796</v>
      </c>
      <c r="CM53" s="17">
        <f t="shared" si="49"/>
        <v>-4.8662574413581323</v>
      </c>
      <c r="CN53" s="17">
        <f t="shared" si="19"/>
        <v>-4.4427351485239601</v>
      </c>
      <c r="CO53" s="17">
        <f t="shared" si="20"/>
        <v>-3.9003388936188039</v>
      </c>
      <c r="CP53" s="12">
        <f t="shared" si="21"/>
        <v>15.504805224718755</v>
      </c>
      <c r="CQ53" s="12">
        <f t="shared" si="22"/>
        <v>13.182358563946249</v>
      </c>
      <c r="CR53" s="12">
        <f t="shared" si="23"/>
        <v>10.160076072631291</v>
      </c>
      <c r="CS53" s="17">
        <f>CS$3*temperature!$I163+CS$4*temperature!$I163^2</f>
        <v>-4.8662574413581323</v>
      </c>
      <c r="CT53" s="17">
        <f>CT$3*temperature!$I163+CT$4*temperature!$I163^2</f>
        <v>-4.4427439061417067</v>
      </c>
      <c r="CU53" s="17">
        <f>CU$3*temperature!$I163+CU$4*temperature!$I163^2</f>
        <v>-3.9003433637708746</v>
      </c>
      <c r="CV53" s="17"/>
      <c r="CW53" s="17"/>
      <c r="CX53" s="17"/>
    </row>
    <row r="54" spans="1:102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50"/>
        <v>5.7120049793621952E-3</v>
      </c>
      <c r="F54" s="11">
        <f t="shared" si="24"/>
        <v>8.1531947903412672E-3</v>
      </c>
      <c r="G54" s="11">
        <f t="shared" si="2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6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51"/>
        <v>-4.648633033494165E-3</v>
      </c>
      <c r="O54" s="11">
        <f t="shared" si="27"/>
        <v>4.2789525278652762E-2</v>
      </c>
      <c r="P54" s="11">
        <f t="shared" si="2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9"/>
        <v>142.84695667407644</v>
      </c>
      <c r="U54" s="1">
        <f t="shared" si="64"/>
        <v>604.67001308648867</v>
      </c>
      <c r="V54" s="1">
        <f t="shared" si="65"/>
        <v>665.92165165765812</v>
      </c>
      <c r="W54" s="11">
        <f t="shared" si="52"/>
        <v>-1.5629859236737653E-2</v>
      </c>
      <c r="X54" s="11">
        <f t="shared" si="68"/>
        <v>8.1378363825801436E-4</v>
      </c>
      <c r="Y54" s="11">
        <f t="shared" si="69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30"/>
        <v>2.3337186594678334</v>
      </c>
      <c r="AD54" s="12">
        <f t="shared" si="66"/>
        <v>2.8737358406172713</v>
      </c>
      <c r="AE54" s="12">
        <f t="shared" si="67"/>
        <v>2.3022859575808767</v>
      </c>
      <c r="AF54" s="11">
        <f t="shared" si="53"/>
        <v>-1.2013960786911859E-3</v>
      </c>
      <c r="AG54" s="11">
        <f t="shared" si="70"/>
        <v>-1.3184719936596201E-2</v>
      </c>
      <c r="AH54" s="11">
        <f t="shared" si="71"/>
        <v>2.1297069741176955E-2</v>
      </c>
      <c r="AI54" s="1">
        <f t="shared" si="54"/>
        <v>51678.199965989741</v>
      </c>
      <c r="AJ54" s="1">
        <f t="shared" si="55"/>
        <v>10409.71378657825</v>
      </c>
      <c r="AK54" s="1">
        <f t="shared" si="56"/>
        <v>3744.6400806913211</v>
      </c>
      <c r="AL54" s="14">
        <f t="shared" si="72"/>
        <v>14.647385520907433</v>
      </c>
      <c r="AM54" s="14">
        <f t="shared" si="73"/>
        <v>2.2341825223977567</v>
      </c>
      <c r="AN54" s="14">
        <f t="shared" si="74"/>
        <v>0.86584591557250656</v>
      </c>
      <c r="AO54" s="11">
        <f t="shared" si="57"/>
        <v>2.0621120954280148E-2</v>
      </c>
      <c r="AP54" s="11">
        <f t="shared" si="34"/>
        <v>2.5977173653231045E-2</v>
      </c>
      <c r="AQ54" s="11">
        <f t="shared" si="35"/>
        <v>2.3564574154817608E-2</v>
      </c>
      <c r="AR54" s="1">
        <f t="shared" si="58"/>
        <v>33987.634527119866</v>
      </c>
      <c r="AS54" s="1">
        <f t="shared" si="59"/>
        <v>7433.6298606039227</v>
      </c>
      <c r="AT54" s="1">
        <f t="shared" si="60"/>
        <v>2782.8872036418302</v>
      </c>
      <c r="AU54" s="1">
        <f t="shared" si="61"/>
        <v>6797.5269054239734</v>
      </c>
      <c r="AV54" s="1">
        <f t="shared" si="62"/>
        <v>1486.7259721207847</v>
      </c>
      <c r="AW54" s="1">
        <f t="shared" si="63"/>
        <v>556.57744072836601</v>
      </c>
      <c r="AX54" s="1">
        <f t="shared" si="36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7"/>
        <v>10835.859104560468</v>
      </c>
      <c r="BB54" s="1">
        <f t="shared" si="38"/>
        <v>19447.663305855185</v>
      </c>
      <c r="BC54" s="1">
        <f t="shared" si="39"/>
        <v>20352.1499229398</v>
      </c>
      <c r="BD54" s="1">
        <f t="shared" si="40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41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42"/>
        <v>0</v>
      </c>
      <c r="BP54" s="2">
        <f t="shared" si="43"/>
        <v>0</v>
      </c>
      <c r="BQ54" s="2">
        <f t="shared" si="44"/>
        <v>0</v>
      </c>
      <c r="BR54" s="11">
        <f t="shared" si="45"/>
        <v>2.9851806401616859E-2</v>
      </c>
      <c r="BS54" s="17">
        <v>0</v>
      </c>
      <c r="BT54" s="17">
        <v>0</v>
      </c>
      <c r="BU54" s="12">
        <f>BU$3*temperature!$I164+BU$4*temperature!$I164^2</f>
        <v>3.467094818904191</v>
      </c>
      <c r="BV54" s="12">
        <f>BV$3*temperature!$I164+BV$4*temperature!$I164^2</f>
        <v>1.8491664858752412</v>
      </c>
      <c r="BW54" s="12">
        <f>BW$3*temperature!$I164+BW$4*temperature!$I164^2</f>
        <v>0.73459409655613173</v>
      </c>
      <c r="BX54" s="12">
        <f>BX$4*temperature!$I164^2</f>
        <v>-0.97386498012517342</v>
      </c>
      <c r="BY54" s="12">
        <f>BY$4*temperature!$I164^2</f>
        <v>-0.85152411858302612</v>
      </c>
      <c r="BZ54" s="12">
        <f>BZ$4*temperature!$I164^2</f>
        <v>-0.74756485346590029</v>
      </c>
      <c r="CA54" s="12">
        <f>CA$3*temperature!$I164</f>
        <v>-5.0678861498674577</v>
      </c>
      <c r="CB54" s="12">
        <f>CB$3*temperature!$I164</f>
        <v>-4.6840375928731879</v>
      </c>
      <c r="CC54" s="12">
        <f>CC$3*temperature!$I164</f>
        <v>-4.1121816610485196</v>
      </c>
      <c r="CD54" s="12">
        <f t="shared" si="46"/>
        <v>-4.8947133344615574</v>
      </c>
      <c r="CE54" s="12">
        <f t="shared" si="13"/>
        <v>-4.408739090721407</v>
      </c>
      <c r="CF54" s="12">
        <f t="shared" si="14"/>
        <v>-3.8704932822905977</v>
      </c>
      <c r="CG54" s="19">
        <f t="shared" si="47"/>
        <v>3.4170620705524117E-2</v>
      </c>
      <c r="CH54" s="19">
        <f t="shared" si="15"/>
        <v>5.8773760178750557E-2</v>
      </c>
      <c r="CI54" s="19">
        <f t="shared" si="16"/>
        <v>5.8773760178750557E-2</v>
      </c>
      <c r="CJ54" s="12">
        <f t="shared" si="48"/>
        <v>8.6586407702949925E-2</v>
      </c>
      <c r="CK54" s="12">
        <f t="shared" si="17"/>
        <v>0.13764925107589038</v>
      </c>
      <c r="CL54" s="12">
        <f t="shared" si="18"/>
        <v>0.1208441893789609</v>
      </c>
      <c r="CM54" s="17">
        <f t="shared" si="49"/>
        <v>-4.9812997421645075</v>
      </c>
      <c r="CN54" s="17">
        <f t="shared" si="19"/>
        <v>-4.5463883417972974</v>
      </c>
      <c r="CO54" s="17">
        <f t="shared" si="20"/>
        <v>-3.9913374716695587</v>
      </c>
      <c r="CP54" s="12">
        <f t="shared" si="21"/>
        <v>16.059533372001251</v>
      </c>
      <c r="CQ54" s="12">
        <f t="shared" si="22"/>
        <v>13.652021627988802</v>
      </c>
      <c r="CR54" s="12">
        <f t="shared" si="23"/>
        <v>10.522060798607816</v>
      </c>
      <c r="CS54" s="17">
        <f>CS$3*temperature!$I164+CS$4*temperature!$I164^2</f>
        <v>-4.9812997421645075</v>
      </c>
      <c r="CT54" s="17">
        <f>CT$3*temperature!$I164+CT$4*temperature!$I164^2</f>
        <v>-4.5463972969756643</v>
      </c>
      <c r="CU54" s="17">
        <f>CU$3*temperature!$I164+CU$4*temperature!$I164^2</f>
        <v>-3.9913420426625268</v>
      </c>
      <c r="CV54" s="17"/>
      <c r="CW54" s="17"/>
      <c r="CX54" s="17"/>
    </row>
    <row r="55" spans="1:102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50"/>
        <v>5.0995244411160545E-3</v>
      </c>
      <c r="F55" s="11">
        <f t="shared" si="24"/>
        <v>8.1161002345619959E-3</v>
      </c>
      <c r="G55" s="11">
        <f t="shared" si="2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6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51"/>
        <v>-4.541462181660294E-2</v>
      </c>
      <c r="O55" s="11">
        <f t="shared" si="27"/>
        <v>2.1828133538632777E-3</v>
      </c>
      <c r="P55" s="11">
        <f t="shared" si="2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9"/>
        <v>141.93819766837814</v>
      </c>
      <c r="U55" s="1">
        <f t="shared" si="64"/>
        <v>606.72180992229414</v>
      </c>
      <c r="V55" s="1">
        <f t="shared" si="65"/>
        <v>663.64450671499844</v>
      </c>
      <c r="W55" s="11">
        <f t="shared" si="52"/>
        <v>-6.3617666547265417E-3</v>
      </c>
      <c r="X55" s="11">
        <f t="shared" si="68"/>
        <v>3.3932505191256457E-3</v>
      </c>
      <c r="Y55" s="11">
        <f t="shared" si="69"/>
        <v>-3.4195388256129666E-3</v>
      </c>
      <c r="Z55" s="5">
        <f t="shared" ref="Z55:AB57" si="75">Q54*AC55</f>
        <v>12188.303444360248</v>
      </c>
      <c r="AA55" s="5">
        <f t="shared" si="75"/>
        <v>13336.262456993791</v>
      </c>
      <c r="AB55" s="5">
        <f t="shared" si="75"/>
        <v>4319.0487389807877</v>
      </c>
      <c r="AC55" s="16">
        <f t="shared" ref="AC55:AC57" si="76">AC54*(1+AF55)</f>
        <v>2.324266156668239</v>
      </c>
      <c r="AD55" s="16">
        <f t="shared" ref="AD55:AD57" si="77">AD54*(1+AG55)</f>
        <v>2.8745885881272062</v>
      </c>
      <c r="AE55" s="16">
        <f t="shared" ref="AE55:AE57" si="78">AE54*(1+AH55)</f>
        <v>2.324833886965608</v>
      </c>
      <c r="AF55" s="15">
        <f t="shared" ref="AF55:AH57" si="79">AC$5-1</f>
        <v>-4.0504037456468023E-3</v>
      </c>
      <c r="AG55" s="15">
        <f t="shared" si="79"/>
        <v>2.9673830763510267E-4</v>
      </c>
      <c r="AH55" s="15">
        <f t="shared" si="79"/>
        <v>9.7937136394747881E-3</v>
      </c>
      <c r="AI55" s="1">
        <f t="shared" si="54"/>
        <v>53307.906874814747</v>
      </c>
      <c r="AJ55" s="1">
        <f t="shared" si="55"/>
        <v>10855.468380041209</v>
      </c>
      <c r="AK55" s="1">
        <f t="shared" si="56"/>
        <v>3926.7535133505553</v>
      </c>
      <c r="AL55" s="14">
        <f t="shared" si="72"/>
        <v>14.949431029398037</v>
      </c>
      <c r="AM55" s="14">
        <f t="shared" si="73"/>
        <v>2.2922202697550969</v>
      </c>
      <c r="AN55" s="14">
        <f t="shared" si="74"/>
        <v>0.88624920585666089</v>
      </c>
      <c r="AO55" s="11">
        <f t="shared" si="57"/>
        <v>2.0621120954280148E-2</v>
      </c>
      <c r="AP55" s="11">
        <f t="shared" si="34"/>
        <v>2.5977173653231045E-2</v>
      </c>
      <c r="AQ55" s="11">
        <f t="shared" si="35"/>
        <v>2.3564574154817608E-2</v>
      </c>
      <c r="AR55" s="1">
        <f t="shared" si="58"/>
        <v>35046.898880452107</v>
      </c>
      <c r="AS55" s="1">
        <f t="shared" si="59"/>
        <v>7740.8566921998518</v>
      </c>
      <c r="AT55" s="1">
        <f t="shared" si="60"/>
        <v>2913.5578118777248</v>
      </c>
      <c r="AU55" s="1">
        <f t="shared" si="61"/>
        <v>7009.3797760904217</v>
      </c>
      <c r="AV55" s="1">
        <f t="shared" si="62"/>
        <v>1548.1713384399704</v>
      </c>
      <c r="AW55" s="1">
        <f t="shared" si="63"/>
        <v>582.71156237554499</v>
      </c>
      <c r="AX55" s="1">
        <f t="shared" si="36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7"/>
        <v>10918.604485835911</v>
      </c>
      <c r="BB55" s="1">
        <f t="shared" si="38"/>
        <v>19687.254095481232</v>
      </c>
      <c r="BC55" s="1">
        <f t="shared" si="39"/>
        <v>20780.902990932656</v>
      </c>
      <c r="BD55" s="1">
        <f t="shared" si="40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41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42"/>
        <v>0</v>
      </c>
      <c r="BP55" s="2">
        <f t="shared" si="43"/>
        <v>0</v>
      </c>
      <c r="BQ55" s="2">
        <f t="shared" si="44"/>
        <v>0</v>
      </c>
      <c r="BR55" s="11">
        <f t="shared" si="45"/>
        <v>-8.519125488337026E-3</v>
      </c>
      <c r="BS55" s="17">
        <v>0</v>
      </c>
      <c r="BT55" s="17">
        <v>0</v>
      </c>
      <c r="BU55" s="12">
        <f>BU$3*temperature!$I165+BU$4*temperature!$I165^2</f>
        <v>3.501412922334584</v>
      </c>
      <c r="BV55" s="12">
        <f>BV$3*temperature!$I165+BV$4*temperature!$I165^2</f>
        <v>1.8574785474448257</v>
      </c>
      <c r="BW55" s="12">
        <f>BW$3*temperature!$I165+BW$4*temperature!$I165^2</f>
        <v>0.72558294942924983</v>
      </c>
      <c r="BX55" s="12">
        <f>BX$4*temperature!$I165^2</f>
        <v>-1.0210318383736428</v>
      </c>
      <c r="BY55" s="12">
        <f>BY$4*temperature!$I165^2</f>
        <v>-0.89276568514104737</v>
      </c>
      <c r="BZ55" s="12">
        <f>BZ$4*temperature!$I165^2</f>
        <v>-0.78377139769386062</v>
      </c>
      <c r="CA55" s="12">
        <f>CA$3*temperature!$I165</f>
        <v>-5.1891606692086967</v>
      </c>
      <c r="CB55" s="12">
        <f>CB$3*temperature!$I165</f>
        <v>-4.7961266159596372</v>
      </c>
      <c r="CC55" s="12">
        <f>CC$3*temperature!$I165</f>
        <v>-4.2105861712604469</v>
      </c>
      <c r="CD55" s="12">
        <f t="shared" si="46"/>
        <v>-5.0076006360637537</v>
      </c>
      <c r="CE55" s="12">
        <f t="shared" si="13"/>
        <v>-4.5074946787917005</v>
      </c>
      <c r="CF55" s="12">
        <f t="shared" si="14"/>
        <v>-3.9571921847090175</v>
      </c>
      <c r="CG55" s="19">
        <f t="shared" si="47"/>
        <v>3.4988323684459942E-2</v>
      </c>
      <c r="CH55" s="19">
        <f t="shared" si="15"/>
        <v>6.0180216303606808E-2</v>
      </c>
      <c r="CI55" s="19">
        <f t="shared" si="16"/>
        <v>6.0180216303606801E-2</v>
      </c>
      <c r="CJ55" s="12">
        <f t="shared" si="48"/>
        <v>9.0780016572471325E-2</v>
      </c>
      <c r="CK55" s="12">
        <f t="shared" si="17"/>
        <v>0.14431596858396836</v>
      </c>
      <c r="CL55" s="12">
        <f t="shared" si="18"/>
        <v>0.12669699327571463</v>
      </c>
      <c r="CM55" s="17">
        <f t="shared" si="49"/>
        <v>-5.0983806526362248</v>
      </c>
      <c r="CN55" s="17">
        <f t="shared" si="19"/>
        <v>-4.6518106473756689</v>
      </c>
      <c r="CO55" s="17">
        <f t="shared" si="20"/>
        <v>-4.0838891779847319</v>
      </c>
      <c r="CP55" s="12">
        <f t="shared" si="21"/>
        <v>16.624773353168479</v>
      </c>
      <c r="CQ55" s="12">
        <f t="shared" si="22"/>
        <v>14.130419028101487</v>
      </c>
      <c r="CR55" s="12">
        <f t="shared" si="23"/>
        <v>10.890777363791948</v>
      </c>
      <c r="CS55" s="17">
        <f>CS$3*temperature!$I165+CS$4*temperature!$I165^2</f>
        <v>-5.0983806526362256</v>
      </c>
      <c r="CT55" s="17">
        <f>CT$3*temperature!$I165+CT$4*temperature!$I165^2</f>
        <v>-4.6518198031496754</v>
      </c>
      <c r="CU55" s="17">
        <f>CU$3*temperature!$I165+CU$4*temperature!$I165^2</f>
        <v>-4.0838938513677645</v>
      </c>
      <c r="CV55" s="17"/>
      <c r="CW55" s="17"/>
      <c r="CX55" s="17"/>
    </row>
    <row r="56" spans="1:102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50"/>
        <v>4.1079767039275961E-3</v>
      </c>
      <c r="F56" s="11">
        <f t="shared" si="24"/>
        <v>8.0929895690897702E-3</v>
      </c>
      <c r="G56" s="11">
        <f t="shared" si="2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6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51"/>
        <v>2.1035151553658649E-2</v>
      </c>
      <c r="O56" s="11">
        <f t="shared" si="27"/>
        <v>3.1463911881298268E-2</v>
      </c>
      <c r="P56" s="11">
        <f t="shared" si="28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9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52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75"/>
        <v>11572.648363264367</v>
      </c>
      <c r="AA56" s="5">
        <f t="shared" si="75"/>
        <v>13523.579650465739</v>
      </c>
      <c r="AB56" s="5">
        <f t="shared" si="75"/>
        <v>4525.7999835111077</v>
      </c>
      <c r="AC56" s="16">
        <f t="shared" si="76"/>
        <v>2.3148519403213901</v>
      </c>
      <c r="AD56" s="16">
        <f t="shared" si="77"/>
        <v>2.8754415886799944</v>
      </c>
      <c r="AE56" s="16">
        <f t="shared" si="78"/>
        <v>2.3476026443138962</v>
      </c>
      <c r="AF56" s="15">
        <f t="shared" si="79"/>
        <v>-4.0504037456468023E-3</v>
      </c>
      <c r="AG56" s="15">
        <f t="shared" si="79"/>
        <v>2.9673830763510267E-4</v>
      </c>
      <c r="AH56" s="15">
        <f t="shared" si="79"/>
        <v>9.7937136394747881E-3</v>
      </c>
      <c r="AI56" s="1">
        <f t="shared" si="54"/>
        <v>54986.495963423695</v>
      </c>
      <c r="AJ56" s="1">
        <f t="shared" si="55"/>
        <v>11318.092880477059</v>
      </c>
      <c r="AK56" s="1">
        <f t="shared" si="56"/>
        <v>4116.7897243910447</v>
      </c>
      <c r="AL56" s="14">
        <f t="shared" si="72"/>
        <v>15.257705054852922</v>
      </c>
      <c r="AM56" s="14">
        <f t="shared" si="73"/>
        <v>2.3517656737539809</v>
      </c>
      <c r="AN56" s="14">
        <f t="shared" si="74"/>
        <v>0.90713329098771844</v>
      </c>
      <c r="AO56" s="11">
        <f t="shared" si="57"/>
        <v>2.0621120954280148E-2</v>
      </c>
      <c r="AP56" s="11">
        <f t="shared" si="34"/>
        <v>2.5977173653231045E-2</v>
      </c>
      <c r="AQ56" s="11">
        <f t="shared" si="35"/>
        <v>2.3564574154817608E-2</v>
      </c>
      <c r="AR56" s="1">
        <f t="shared" si="58"/>
        <v>36110.322211354614</v>
      </c>
      <c r="AS56" s="1">
        <f t="shared" si="59"/>
        <v>8060.3173095367674</v>
      </c>
      <c r="AT56" s="1">
        <f t="shared" si="60"/>
        <v>3050.2621608647241</v>
      </c>
      <c r="AU56" s="1">
        <f t="shared" si="61"/>
        <v>7222.0644422709229</v>
      </c>
      <c r="AV56" s="1">
        <f t="shared" si="62"/>
        <v>1612.0634619073535</v>
      </c>
      <c r="AW56" s="1">
        <f t="shared" si="63"/>
        <v>610.0524321729448</v>
      </c>
      <c r="AX56" s="1">
        <f t="shared" si="36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7"/>
        <v>10991.261377771345</v>
      </c>
      <c r="BB56" s="1">
        <f t="shared" si="38"/>
        <v>19928.908086024163</v>
      </c>
      <c r="BC56" s="1">
        <f t="shared" si="39"/>
        <v>21218.427858576128</v>
      </c>
      <c r="BD56" s="1">
        <f t="shared" si="40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41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42"/>
        <v>0</v>
      </c>
      <c r="BP56" s="2">
        <f t="shared" si="43"/>
        <v>0</v>
      </c>
      <c r="BQ56" s="2">
        <f t="shared" si="44"/>
        <v>0</v>
      </c>
      <c r="BR56" s="11">
        <f t="shared" si="45"/>
        <v>4.7671804232349374E-2</v>
      </c>
      <c r="BS56" s="17">
        <v>0</v>
      </c>
      <c r="BT56" s="17">
        <v>0</v>
      </c>
      <c r="BU56" s="12">
        <f>BU$3*temperature!$I166+BU$4*temperature!$I166^2</f>
        <v>3.5339671067500422</v>
      </c>
      <c r="BV56" s="12">
        <f>BV$3*temperature!$I166+BV$4*temperature!$I166^2</f>
        <v>1.8642062047450121</v>
      </c>
      <c r="BW56" s="12">
        <f>BW$3*temperature!$I166+BW$4*temperature!$I166^2</f>
        <v>0.71514920256472636</v>
      </c>
      <c r="BX56" s="12">
        <f>BX$4*temperature!$I166^2</f>
        <v>-1.0701206508979046</v>
      </c>
      <c r="BY56" s="12">
        <f>BY$4*temperature!$I166^2</f>
        <v>-0.93568776229761264</v>
      </c>
      <c r="BZ56" s="12">
        <f>BZ$4*temperature!$I166^2</f>
        <v>-0.82145328552270336</v>
      </c>
      <c r="CA56" s="12">
        <f>CA$3*temperature!$I166</f>
        <v>-5.3124376738754737</v>
      </c>
      <c r="CB56" s="12">
        <f>CB$3*temperature!$I166</f>
        <v>-4.9100664534224601</v>
      </c>
      <c r="CC56" s="12">
        <f>CC$3*temperature!$I166</f>
        <v>-4.3106155371200119</v>
      </c>
      <c r="CD56" s="12">
        <f t="shared" si="46"/>
        <v>-5.1221486607967153</v>
      </c>
      <c r="CE56" s="12">
        <f t="shared" si="13"/>
        <v>-4.607557770672603</v>
      </c>
      <c r="CF56" s="12">
        <f t="shared" si="14"/>
        <v>-4.0450389628831571</v>
      </c>
      <c r="CG56" s="19">
        <f t="shared" si="47"/>
        <v>3.581952857810021E-2</v>
      </c>
      <c r="CH56" s="19">
        <f t="shared" si="15"/>
        <v>6.1609895837356668E-2</v>
      </c>
      <c r="CI56" s="19">
        <f t="shared" si="16"/>
        <v>6.1609895837356661E-2</v>
      </c>
      <c r="CJ56" s="12">
        <f t="shared" si="48"/>
        <v>9.5144506539379378E-2</v>
      </c>
      <c r="CK56" s="12">
        <f t="shared" si="17"/>
        <v>0.15125434137492852</v>
      </c>
      <c r="CL56" s="12">
        <f t="shared" si="18"/>
        <v>0.13278828711842758</v>
      </c>
      <c r="CM56" s="17">
        <f t="shared" si="49"/>
        <v>-5.2172931673360949</v>
      </c>
      <c r="CN56" s="17">
        <f t="shared" si="19"/>
        <v>-4.7588121120475311</v>
      </c>
      <c r="CO56" s="17">
        <f t="shared" si="20"/>
        <v>-4.1778272500015845</v>
      </c>
      <c r="CP56" s="12">
        <f t="shared" si="21"/>
        <v>17.199039881100273</v>
      </c>
      <c r="CQ56" s="12">
        <f t="shared" si="22"/>
        <v>14.616279793650737</v>
      </c>
      <c r="CR56" s="12">
        <f t="shared" si="23"/>
        <v>11.265246189431682</v>
      </c>
      <c r="CS56" s="17">
        <f>CS$3*temperature!$I166+CS$4*temperature!$I166^2</f>
        <v>-5.2172931673360941</v>
      </c>
      <c r="CT56" s="17">
        <f>CT$3*temperature!$I166+CT$4*temperature!$I166^2</f>
        <v>-4.7588214710730226</v>
      </c>
      <c r="CU56" s="17">
        <f>CU$3*temperature!$I166+CU$4*temperature!$I166^2</f>
        <v>-4.1778320271303047</v>
      </c>
      <c r="CV56" s="17"/>
      <c r="CW56" s="17"/>
      <c r="CX56" s="17"/>
    </row>
    <row r="57" spans="1:102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80">H57/B57*1000</f>
        <v>34366.614800887306</v>
      </c>
      <c r="L57" s="5">
        <f t="shared" ref="L57" si="81">I57/C57*1000</f>
        <v>3273.9338274738834</v>
      </c>
      <c r="M57" s="5">
        <f t="shared" ref="M57" si="82">J57/D57*1000</f>
        <v>982.64017688906665</v>
      </c>
      <c r="N57" s="15">
        <f t="shared" ref="N57" si="83">K57/K56-1</f>
        <v>2.5933156236528365E-2</v>
      </c>
      <c r="O57" s="15">
        <f t="shared" ref="O57" si="84">L57/L56-1</f>
        <v>3.2694965195487979E-2</v>
      </c>
      <c r="P57" s="15">
        <f t="shared" ref="P57" si="85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75"/>
        <v>11710.753949059279</v>
      </c>
      <c r="AA57" s="5">
        <f t="shared" si="75"/>
        <v>13894.821479715458</v>
      </c>
      <c r="AB57" s="5">
        <f t="shared" si="75"/>
        <v>4752.017687831225</v>
      </c>
      <c r="AC57" s="16">
        <f t="shared" si="76"/>
        <v>2.3054758553516947</v>
      </c>
      <c r="AD57" s="16">
        <f t="shared" si="77"/>
        <v>2.8762948423507231</v>
      </c>
      <c r="AE57" s="16">
        <f t="shared" si="78"/>
        <v>2.3705943923515802</v>
      </c>
      <c r="AF57" s="15">
        <f t="shared" si="79"/>
        <v>-4.0504037456468023E-3</v>
      </c>
      <c r="AG57" s="15">
        <f t="shared" si="79"/>
        <v>2.9673830763510267E-4</v>
      </c>
      <c r="AH57" s="15">
        <f t="shared" si="79"/>
        <v>9.7937136394747881E-3</v>
      </c>
      <c r="AI57" s="1">
        <f t="shared" ref="AI57:AI120" si="86">(1-$AI$5)*AI56+AU56</f>
        <v>56709.910809352252</v>
      </c>
      <c r="AJ57" s="1">
        <f t="shared" ref="AJ57:AJ120" si="87">(1-$AI$5)*AJ56+AV56</f>
        <v>11798.347054336708</v>
      </c>
      <c r="AK57" s="1">
        <f t="shared" ref="AK57:AK120" si="88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89">AL57*AI57^$AR$5*B57^(1-$AR$5)</f>
        <v>37191.354770352256</v>
      </c>
      <c r="AS57" s="1">
        <f t="shared" ref="AS57:AS60" si="90">AM57*AJ57^$AR$5*C57^(1-$AR$5)</f>
        <v>8387.8456859616163</v>
      </c>
      <c r="AT57" s="1">
        <f t="shared" ref="AT57:AT60" si="91">AN57*AK57^$AR$5*D57^(1-$AR$5)</f>
        <v>3190.4426309979572</v>
      </c>
      <c r="AU57" s="1">
        <f t="shared" ref="AU57:AU120" si="92">$AU$5*AR57</f>
        <v>7438.2709540704518</v>
      </c>
      <c r="AV57" s="1">
        <f t="shared" ref="AV57:AV120" si="93">$AU$5*AS57</f>
        <v>1677.5691371923233</v>
      </c>
      <c r="AW57" s="1">
        <f t="shared" ref="AW57:AW120" si="94">$AU$5*AT57</f>
        <v>638.08852619959146</v>
      </c>
      <c r="AX57" s="1">
        <f t="shared" si="36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7"/>
        <v>11061.862613376927</v>
      </c>
      <c r="BB57" s="1">
        <f t="shared" si="38"/>
        <v>20164.552872281358</v>
      </c>
      <c r="BC57" s="1">
        <f t="shared" si="39"/>
        <v>21646.782646977012</v>
      </c>
      <c r="BD57" s="1">
        <f t="shared" si="40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41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42"/>
        <v>0</v>
      </c>
      <c r="BP57" s="2">
        <f t="shared" si="43"/>
        <v>0</v>
      </c>
      <c r="BQ57" s="2">
        <f t="shared" si="44"/>
        <v>0</v>
      </c>
      <c r="BR57" s="11">
        <f t="shared" si="45"/>
        <v>5.171791401868428E-2</v>
      </c>
      <c r="BS57" s="17">
        <v>0</v>
      </c>
      <c r="BT57" s="17">
        <v>0</v>
      </c>
      <c r="BU57" s="12">
        <f>BU$3*temperature!$I167+BU$4*temperature!$I167^2</f>
        <v>3.5645821154403623</v>
      </c>
      <c r="BV57" s="12">
        <f>BV$3*temperature!$I167+BV$4*temperature!$I167^2</f>
        <v>1.8692562860019573</v>
      </c>
      <c r="BW57" s="12">
        <f>BW$3*temperature!$I167+BW$4*temperature!$I167^2</f>
        <v>0.7032562137319387</v>
      </c>
      <c r="BX57" s="12">
        <f>BX$4*temperature!$I167^2</f>
        <v>-1.1210810598121004</v>
      </c>
      <c r="BY57" s="12">
        <f>BY$4*temperature!$I167^2</f>
        <v>-0.98024631832836073</v>
      </c>
      <c r="BZ57" s="12">
        <f>BZ$4*temperature!$I167^2</f>
        <v>-0.86057186088990301</v>
      </c>
      <c r="CA57" s="12">
        <f>CA$3*temperature!$I167</f>
        <v>-5.4374588474175773</v>
      </c>
      <c r="CB57" s="12">
        <f>CB$3*temperature!$I167</f>
        <v>-5.0256183540490449</v>
      </c>
      <c r="CC57" s="12">
        <f>CC$3*temperature!$I167</f>
        <v>-4.4120601556215631</v>
      </c>
      <c r="CD57" s="12">
        <f t="shared" si="46"/>
        <v>-5.2381080468569712</v>
      </c>
      <c r="CE57" s="12">
        <f t="shared" si="13"/>
        <v>-4.7087038506470096</v>
      </c>
      <c r="CF57" s="12">
        <f t="shared" si="14"/>
        <v>-4.1338365113465905</v>
      </c>
      <c r="CG57" s="19">
        <f t="shared" si="47"/>
        <v>3.6662493667475482E-2</v>
      </c>
      <c r="CH57" s="19">
        <f t="shared" si="15"/>
        <v>6.3059803008460272E-2</v>
      </c>
      <c r="CI57" s="19">
        <f t="shared" si="16"/>
        <v>6.3059803008460272E-2</v>
      </c>
      <c r="CJ57" s="12">
        <f t="shared" si="48"/>
        <v>9.9675400280302737E-2</v>
      </c>
      <c r="CK57" s="12">
        <f t="shared" si="17"/>
        <v>0.15845725170101754</v>
      </c>
      <c r="CL57" s="12">
        <f t="shared" si="18"/>
        <v>0.13911182213748616</v>
      </c>
      <c r="CM57" s="17">
        <f t="shared" si="49"/>
        <v>-5.3377834471372738</v>
      </c>
      <c r="CN57" s="17">
        <f t="shared" si="19"/>
        <v>-4.8671611023480272</v>
      </c>
      <c r="CO57" s="17">
        <f t="shared" si="20"/>
        <v>-4.2729483334840763</v>
      </c>
      <c r="CP57" s="12">
        <f t="shared" si="21"/>
        <v>17.780579023273816</v>
      </c>
      <c r="CQ57" s="12">
        <f t="shared" si="22"/>
        <v>15.108106538230651</v>
      </c>
      <c r="CR57" s="12">
        <f t="shared" si="23"/>
        <v>11.644313190714252</v>
      </c>
      <c r="CS57" s="17">
        <f>CS$3*temperature!$I167+CS$4*temperature!$I167^2</f>
        <v>-5.3377834471372747</v>
      </c>
      <c r="CT57" s="17">
        <f>CT$3*temperature!$I167+CT$4*temperature!$I167^2</f>
        <v>-4.8671706668248049</v>
      </c>
      <c r="CU57" s="17">
        <f>CU$3*temperature!$I167+CU$4*temperature!$I167^2</f>
        <v>-4.2729532154813299</v>
      </c>
      <c r="CV57" s="17"/>
      <c r="CW57" s="17"/>
      <c r="CX57" s="17"/>
    </row>
    <row r="58" spans="1:102">
      <c r="A58" s="2">
        <f t="shared" ref="A58:A121" si="95">1+A57</f>
        <v>2012</v>
      </c>
      <c r="B58" s="5">
        <f t="shared" ref="B58:B121" si="96">B57*(1+E58)</f>
        <v>1086.2064837273883</v>
      </c>
      <c r="C58" s="5">
        <f t="shared" ref="C58:C121" si="97">C57*(1+F58)</f>
        <v>2580.7210258214618</v>
      </c>
      <c r="D58" s="5">
        <f t="shared" ref="D58:D121" si="98">D57*(1+G58)</f>
        <v>3295.2187763382026</v>
      </c>
      <c r="E58" s="15">
        <f t="shared" ref="E58:E121" si="99">E57*$E$5</f>
        <v>3.7074489752946553E-3</v>
      </c>
      <c r="F58" s="15">
        <f t="shared" ref="F58:F121" si="100">F57*$E$5</f>
        <v>7.303923086103517E-3</v>
      </c>
      <c r="G58" s="15">
        <f t="shared" ref="G58:G121" si="101">G57*$E$5</f>
        <v>1.4910699164118045E-2</v>
      </c>
      <c r="H58" s="5">
        <f t="shared" ref="H58:H121" si="102">AR58</f>
        <v>38289.802272710556</v>
      </c>
      <c r="I58" s="5">
        <f t="shared" ref="I58:I121" si="103">AS58</f>
        <v>8723.4200775481604</v>
      </c>
      <c r="J58" s="5">
        <f t="shared" ref="J58:J121" si="104">AT58</f>
        <v>3334.0416588395269</v>
      </c>
      <c r="K58" s="5">
        <f t="shared" ref="K58:K121" si="105">H58/B58*1000</f>
        <v>35250.942473954492</v>
      </c>
      <c r="L58" s="5">
        <f t="shared" ref="L58:L121" si="106">I58/C58*1000</f>
        <v>3380.2259098390664</v>
      </c>
      <c r="M58" s="5">
        <f t="shared" ref="M58:M121" si="107">J58/D58*1000</f>
        <v>1011.7815796571983</v>
      </c>
      <c r="N58" s="15">
        <f t="shared" ref="N58:N121" si="108">K58/K57-1</f>
        <v>2.5732172871572923E-2</v>
      </c>
      <c r="O58" s="15">
        <f t="shared" ref="O58:O121" si="109">L58/L57-1</f>
        <v>3.2466166992506373E-2</v>
      </c>
      <c r="P58" s="15">
        <f t="shared" ref="P58:P121" si="110">M58/M57-1</f>
        <v>2.9656229669328349E-2</v>
      </c>
      <c r="Q58" s="5">
        <f t="shared" ref="Q58:Q121" si="111">T58*H58/1000</f>
        <v>5271.10497633862</v>
      </c>
      <c r="R58" s="5">
        <f t="shared" ref="R58:R121" si="112">U58*I58/1000</f>
        <v>5101.6406255620414</v>
      </c>
      <c r="S58" s="5">
        <f t="shared" ref="S58:S121" si="113">V58*J58/1000</f>
        <v>2148.5768888938487</v>
      </c>
      <c r="T58" s="5">
        <f t="shared" ref="T58:T121" si="114">T57*(1+W58)</f>
        <v>137.66341593504072</v>
      </c>
      <c r="U58" s="5">
        <f t="shared" ref="U58:U121" si="115">U57*(1+X58)</f>
        <v>584.82115732249918</v>
      </c>
      <c r="V58" s="5">
        <f t="shared" ref="V58:V121" si="116">V57*(1+Y58)</f>
        <v>644.43612550471232</v>
      </c>
      <c r="W58" s="15">
        <f t="shared" ref="W58:W121" si="117">T$5-1</f>
        <v>-1.0734613539272964E-2</v>
      </c>
      <c r="X58" s="15">
        <f t="shared" ref="X58:X121" si="118">U$5-1</f>
        <v>-1.217998157191269E-2</v>
      </c>
      <c r="Y58" s="15">
        <f t="shared" ref="Y58:Y121" si="119">V$5-1</f>
        <v>-9.7425357312937999E-3</v>
      </c>
      <c r="Z58" s="5">
        <f t="shared" ref="Z58:Z60" si="120">Q57*AC58</f>
        <v>11883.535419541931</v>
      </c>
      <c r="AA58" s="5">
        <f t="shared" ref="AA58:AA60" si="121">R57*AD58</f>
        <v>14287.555818346813</v>
      </c>
      <c r="AB58" s="5">
        <f t="shared" ref="AB58:AB60" si="122">S57*AE58</f>
        <v>4970.1856194244674</v>
      </c>
      <c r="AC58" s="16">
        <f t="shared" ref="AC58:AC121" si="123">AC57*(1+AF58)</f>
        <v>2.29613774731168</v>
      </c>
      <c r="AD58" s="16">
        <f t="shared" ref="AD58:AD121" si="124">AD57*(1+AG58)</f>
        <v>2.8771483492145018</v>
      </c>
      <c r="AE58" s="16">
        <f t="shared" ref="AE58:AE121" si="125">AE57*(1+AH58)</f>
        <v>2.3938113149856162</v>
      </c>
      <c r="AF58" s="15">
        <f t="shared" ref="AF58:AF121" si="126">AC$5-1</f>
        <v>-4.0504037456468023E-3</v>
      </c>
      <c r="AG58" s="15">
        <f t="shared" ref="AG58:AG121" si="127">AD$5-1</f>
        <v>2.9673830763510267E-4</v>
      </c>
      <c r="AH58" s="15">
        <f t="shared" ref="AH58:AH121" si="128">AE$5-1</f>
        <v>9.7937136394747881E-3</v>
      </c>
      <c r="AI58" s="1">
        <f t="shared" si="86"/>
        <v>58477.190682487482</v>
      </c>
      <c r="AJ58" s="1">
        <f t="shared" si="87"/>
        <v>12296.081486095361</v>
      </c>
      <c r="AK58" s="1">
        <f t="shared" si="88"/>
        <v>4521.7353919119887</v>
      </c>
      <c r="AL58" s="14">
        <f t="shared" ref="AL58:AL121" si="129">AL57*(1+AO58)</f>
        <v>15.883854893493284</v>
      </c>
      <c r="AM58" s="14">
        <f t="shared" ref="AM58:AM121" si="130">AM57*(1+AP58)</f>
        <v>2.4736633345742631</v>
      </c>
      <c r="AN58" s="14">
        <f t="shared" ref="AN58:AN121" si="131">AN57*(1+AQ58)</f>
        <v>0.94973532197815758</v>
      </c>
      <c r="AO58" s="11">
        <f t="shared" ref="AO58:AO121" si="132">AO$5*AO57</f>
        <v>2.0210760647289973E-2</v>
      </c>
      <c r="AP58" s="11">
        <f t="shared" ref="AP58:AP121" si="133">AP$5*AP57</f>
        <v>2.5460227897531749E-2</v>
      </c>
      <c r="AQ58" s="11">
        <f t="shared" ref="AQ58:AQ121" si="134">AQ$5*AQ57</f>
        <v>2.3095639129136737E-2</v>
      </c>
      <c r="AR58" s="1">
        <f t="shared" si="89"/>
        <v>38289.802272710556</v>
      </c>
      <c r="AS58" s="1">
        <f t="shared" si="90"/>
        <v>8723.4200775481604</v>
      </c>
      <c r="AT58" s="1">
        <f t="shared" si="91"/>
        <v>3334.0416588395269</v>
      </c>
      <c r="AU58" s="1">
        <f t="shared" si="92"/>
        <v>7657.9604545421116</v>
      </c>
      <c r="AV58" s="1">
        <f t="shared" si="93"/>
        <v>1744.6840155096322</v>
      </c>
      <c r="AW58" s="1">
        <f t="shared" si="94"/>
        <v>666.80833176790543</v>
      </c>
      <c r="AX58" s="1">
        <f t="shared" si="36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7"/>
        <v>11130.470797080048</v>
      </c>
      <c r="BB58" s="1">
        <f t="shared" si="38"/>
        <v>20394.287967858116</v>
      </c>
      <c r="BC58" s="1">
        <f t="shared" si="39"/>
        <v>22065.854043155858</v>
      </c>
      <c r="BD58" s="1">
        <f t="shared" si="40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41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42"/>
        <v>0</v>
      </c>
      <c r="BP58" s="2">
        <f t="shared" si="43"/>
        <v>0</v>
      </c>
      <c r="BQ58" s="2">
        <f t="shared" si="44"/>
        <v>0</v>
      </c>
      <c r="BR58" s="11">
        <f t="shared" si="45"/>
        <v>5.1800204936879507E-2</v>
      </c>
      <c r="BS58" s="17">
        <v>0</v>
      </c>
      <c r="BT58" s="17">
        <v>0</v>
      </c>
      <c r="BU58" s="12">
        <f>BU$3*temperature!$I168+BU$4*temperature!$I168^2</f>
        <v>3.5931739221208128</v>
      </c>
      <c r="BV58" s="12">
        <f>BV$3*temperature!$I168+BV$4*temperature!$I168^2</f>
        <v>1.8725555648940337</v>
      </c>
      <c r="BW58" s="12">
        <f>BW$3*temperature!$I168+BW$4*temperature!$I168^2</f>
        <v>0.68983988012624553</v>
      </c>
      <c r="BX58" s="12">
        <f>BX$4*temperature!$I168^2</f>
        <v>-1.1739961740422598</v>
      </c>
      <c r="BY58" s="12">
        <f>BY$4*temperature!$I168^2</f>
        <v>-1.0265140216795638</v>
      </c>
      <c r="BZ58" s="12">
        <f>BZ$4*temperature!$I168^2</f>
        <v>-0.90119092043398497</v>
      </c>
      <c r="CA58" s="12">
        <f>CA$3*temperature!$I168</f>
        <v>-5.5643035768259868</v>
      </c>
      <c r="CB58" s="12">
        <f>CB$3*temperature!$I168</f>
        <v>-5.1428556919522181</v>
      </c>
      <c r="CC58" s="12">
        <f>CC$3*temperature!$I168</f>
        <v>-4.5149844429178687</v>
      </c>
      <c r="CD58" s="12">
        <f t="shared" si="46"/>
        <v>-5.3555434027939341</v>
      </c>
      <c r="CE58" s="12">
        <f t="shared" si="13"/>
        <v>-4.8109827990546687</v>
      </c>
      <c r="CF58" s="12">
        <f t="shared" si="14"/>
        <v>-4.2236286207423896</v>
      </c>
      <c r="CG58" s="19">
        <f t="shared" si="47"/>
        <v>3.7517754225612321E-2</v>
      </c>
      <c r="CH58" s="19">
        <f t="shared" si="15"/>
        <v>6.4530858491106319E-2</v>
      </c>
      <c r="CI58" s="19">
        <f t="shared" si="16"/>
        <v>6.4530858491106305E-2</v>
      </c>
      <c r="CJ58" s="12">
        <f t="shared" si="48"/>
        <v>0.10438008701602645</v>
      </c>
      <c r="CK58" s="12">
        <f t="shared" si="17"/>
        <v>0.16593644644877464</v>
      </c>
      <c r="CL58" s="12">
        <f t="shared" si="18"/>
        <v>0.1456779110877397</v>
      </c>
      <c r="CM58" s="17">
        <f t="shared" si="49"/>
        <v>-5.4599234898099605</v>
      </c>
      <c r="CN58" s="17">
        <f t="shared" si="19"/>
        <v>-4.976919245503443</v>
      </c>
      <c r="CO58" s="17">
        <f t="shared" si="20"/>
        <v>-4.3693065318301292</v>
      </c>
      <c r="CP58" s="12">
        <f t="shared" si="21"/>
        <v>18.36917295604373</v>
      </c>
      <c r="CQ58" s="12">
        <f t="shared" si="22"/>
        <v>15.605701432414994</v>
      </c>
      <c r="CR58" s="12">
        <f t="shared" si="23"/>
        <v>12.027825894009652</v>
      </c>
      <c r="CS58" s="17">
        <f>CS$3*temperature!$I168+CS$4*temperature!$I168^2</f>
        <v>-5.4599234898099605</v>
      </c>
      <c r="CT58" s="17">
        <f>CT$3*temperature!$I168+CT$4*temperature!$I168^2</f>
        <v>-4.9769290177326253</v>
      </c>
      <c r="CU58" s="17">
        <f>CU$3*temperature!$I168+CU$4*temperature!$I168^2</f>
        <v>-4.3693115198704753</v>
      </c>
      <c r="CV58" s="17"/>
      <c r="CW58" s="17"/>
      <c r="CX58" s="17"/>
    </row>
    <row r="59" spans="1:102">
      <c r="A59" s="2">
        <f t="shared" si="95"/>
        <v>2013</v>
      </c>
      <c r="B59" s="5">
        <f t="shared" si="96"/>
        <v>1090.0321860866893</v>
      </c>
      <c r="C59" s="5">
        <f t="shared" si="97"/>
        <v>2598.6279443067874</v>
      </c>
      <c r="D59" s="5">
        <f t="shared" si="98"/>
        <v>3341.8960913994383</v>
      </c>
      <c r="E59" s="15">
        <f t="shared" si="99"/>
        <v>3.5220765265299224E-3</v>
      </c>
      <c r="F59" s="15">
        <f t="shared" si="100"/>
        <v>6.9387269317983408E-3</v>
      </c>
      <c r="G59" s="15">
        <f t="shared" si="101"/>
        <v>1.4165164205912142E-2</v>
      </c>
      <c r="H59" s="5">
        <f t="shared" si="102"/>
        <v>39405.476324541247</v>
      </c>
      <c r="I59" s="5">
        <f t="shared" si="103"/>
        <v>9067.0190675271242</v>
      </c>
      <c r="J59" s="5">
        <f t="shared" si="104"/>
        <v>3481.0018618386325</v>
      </c>
      <c r="K59" s="5">
        <f t="shared" si="105"/>
        <v>36150.745663768284</v>
      </c>
      <c r="L59" s="5">
        <f t="shared" si="106"/>
        <v>3489.156301652044</v>
      </c>
      <c r="M59" s="5">
        <f t="shared" si="107"/>
        <v>1041.6248041934011</v>
      </c>
      <c r="N59" s="15">
        <f t="shared" si="108"/>
        <v>2.5525649150476504E-2</v>
      </c>
      <c r="O59" s="15">
        <f t="shared" si="109"/>
        <v>3.2225772690489762E-2</v>
      </c>
      <c r="P59" s="15">
        <f t="shared" si="110"/>
        <v>2.949571838055598E-2</v>
      </c>
      <c r="Q59" s="5">
        <f t="shared" si="111"/>
        <v>5366.4605000696056</v>
      </c>
      <c r="R59" s="5">
        <f t="shared" si="112"/>
        <v>5237.9992020132186</v>
      </c>
      <c r="S59" s="5">
        <f t="shared" si="113"/>
        <v>2221.4280844987065</v>
      </c>
      <c r="T59" s="5">
        <f t="shared" si="114"/>
        <v>136.18565236648186</v>
      </c>
      <c r="U59" s="5">
        <f t="shared" si="115"/>
        <v>577.69804640344648</v>
      </c>
      <c r="V59" s="5">
        <f t="shared" si="116"/>
        <v>638.15768352544615</v>
      </c>
      <c r="W59" s="15">
        <f t="shared" si="117"/>
        <v>-1.0734613539272964E-2</v>
      </c>
      <c r="X59" s="15">
        <f t="shared" si="118"/>
        <v>-1.217998157191269E-2</v>
      </c>
      <c r="Y59" s="15">
        <f t="shared" si="119"/>
        <v>-9.7425357312937999E-3</v>
      </c>
      <c r="Z59" s="5">
        <f t="shared" si="120"/>
        <v>12054.16032802589</v>
      </c>
      <c r="AA59" s="5">
        <f t="shared" si="121"/>
        <v>14682.532481495164</v>
      </c>
      <c r="AB59" s="5">
        <f t="shared" si="122"/>
        <v>5193.6595543340809</v>
      </c>
      <c r="AC59" s="16">
        <f t="shared" si="123"/>
        <v>2.2868374623794478</v>
      </c>
      <c r="AD59" s="16">
        <f t="shared" si="124"/>
        <v>2.8780021093464629</v>
      </c>
      <c r="AE59" s="16">
        <f t="shared" si="125"/>
        <v>2.4172556175115201</v>
      </c>
      <c r="AF59" s="15">
        <f t="shared" si="126"/>
        <v>-4.0504037456468023E-3</v>
      </c>
      <c r="AG59" s="15">
        <f t="shared" si="127"/>
        <v>2.9673830763510267E-4</v>
      </c>
      <c r="AH59" s="15">
        <f t="shared" si="128"/>
        <v>9.7937136394747881E-3</v>
      </c>
      <c r="AI59" s="1">
        <f t="shared" si="86"/>
        <v>60287.432068780843</v>
      </c>
      <c r="AJ59" s="1">
        <f t="shared" si="87"/>
        <v>12811.157352995458</v>
      </c>
      <c r="AK59" s="1">
        <f t="shared" si="88"/>
        <v>4736.3701844886955</v>
      </c>
      <c r="AL59" s="14">
        <f t="shared" si="129"/>
        <v>16.201669435007876</v>
      </c>
      <c r="AM59" s="14">
        <f t="shared" si="130"/>
        <v>2.5360135664918921</v>
      </c>
      <c r="AN59" s="14">
        <f t="shared" si="131"/>
        <v>0.97145071880011358</v>
      </c>
      <c r="AO59" s="11">
        <f t="shared" si="132"/>
        <v>2.0008653040817073E-2</v>
      </c>
      <c r="AP59" s="11">
        <f t="shared" si="133"/>
        <v>2.5205625618556431E-2</v>
      </c>
      <c r="AQ59" s="11">
        <f t="shared" si="134"/>
        <v>2.2864682737845369E-2</v>
      </c>
      <c r="AR59" s="1">
        <f t="shared" si="89"/>
        <v>39405.476324541247</v>
      </c>
      <c r="AS59" s="1">
        <f t="shared" si="90"/>
        <v>9067.0190675271242</v>
      </c>
      <c r="AT59" s="1">
        <f t="shared" si="91"/>
        <v>3481.0018618386325</v>
      </c>
      <c r="AU59" s="1">
        <f t="shared" si="92"/>
        <v>7881.0952649082501</v>
      </c>
      <c r="AV59" s="1">
        <f t="shared" si="93"/>
        <v>1813.403813505425</v>
      </c>
      <c r="AW59" s="1">
        <f t="shared" si="94"/>
        <v>696.20037236772657</v>
      </c>
      <c r="AX59" s="1">
        <f t="shared" si="36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7"/>
        <v>11197.147765704292</v>
      </c>
      <c r="BB59" s="1">
        <f t="shared" si="38"/>
        <v>20618.220124285421</v>
      </c>
      <c r="BC59" s="1">
        <f t="shared" si="39"/>
        <v>22475.566362413538</v>
      </c>
      <c r="BD59" s="1">
        <f t="shared" si="40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41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42"/>
        <v>0</v>
      </c>
      <c r="BP59" s="2">
        <f t="shared" si="43"/>
        <v>0</v>
      </c>
      <c r="BQ59" s="2">
        <f t="shared" si="44"/>
        <v>0</v>
      </c>
      <c r="BR59" s="11">
        <f t="shared" si="45"/>
        <v>5.186228683269653E-2</v>
      </c>
      <c r="BS59" s="17">
        <v>0</v>
      </c>
      <c r="BT59" s="17">
        <v>0</v>
      </c>
      <c r="BU59" s="12">
        <f>BU$3*temperature!$I169+BU$4*temperature!$I169^2</f>
        <v>3.6196510286952353</v>
      </c>
      <c r="BV59" s="12">
        <f>BV$3*temperature!$I169+BV$4*temperature!$I169^2</f>
        <v>1.8740251128140273</v>
      </c>
      <c r="BW59" s="12">
        <f>BW$3*temperature!$I169+BW$4*temperature!$I169^2</f>
        <v>0.67483171741981196</v>
      </c>
      <c r="BX59" s="12">
        <f>BX$4*temperature!$I169^2</f>
        <v>-1.2289534535517401</v>
      </c>
      <c r="BY59" s="12">
        <f>BY$4*temperature!$I169^2</f>
        <v>-1.0745673452398958</v>
      </c>
      <c r="BZ59" s="12">
        <f>BZ$4*temperature!$I169^2</f>
        <v>-0.9433776007663125</v>
      </c>
      <c r="CA59" s="12">
        <f>CA$3*temperature!$I169</f>
        <v>-5.6930525493126583</v>
      </c>
      <c r="CB59" s="12">
        <f>CB$3*temperature!$I169</f>
        <v>-5.2618530429852788</v>
      </c>
      <c r="CC59" s="12">
        <f>CC$3*temperature!$I169</f>
        <v>-4.6194538701863515</v>
      </c>
      <c r="CD59" s="12">
        <f t="shared" si="46"/>
        <v>-5.4745198636758836</v>
      </c>
      <c r="CE59" s="12">
        <f t="shared" si="13"/>
        <v>-4.9144444679962023</v>
      </c>
      <c r="CF59" s="12">
        <f t="shared" si="14"/>
        <v>-4.314459056922102</v>
      </c>
      <c r="CG59" s="19">
        <f t="shared" si="47"/>
        <v>3.8385854292379423E-2</v>
      </c>
      <c r="CH59" s="19">
        <f t="shared" si="15"/>
        <v>6.6023998038526904E-2</v>
      </c>
      <c r="CI59" s="19">
        <f t="shared" si="16"/>
        <v>6.602399803852689E-2</v>
      </c>
      <c r="CJ59" s="12">
        <f t="shared" si="48"/>
        <v>0.10926634281838746</v>
      </c>
      <c r="CK59" s="12">
        <f t="shared" si="17"/>
        <v>0.17370428749453845</v>
      </c>
      <c r="CL59" s="12">
        <f t="shared" si="18"/>
        <v>0.15249740663212455</v>
      </c>
      <c r="CM59" s="17">
        <f t="shared" si="49"/>
        <v>-5.5837862064942714</v>
      </c>
      <c r="CN59" s="17">
        <f t="shared" si="19"/>
        <v>-5.0881487554907405</v>
      </c>
      <c r="CO59" s="17">
        <f t="shared" si="20"/>
        <v>-4.4669564635542267</v>
      </c>
      <c r="CP59" s="12">
        <f t="shared" si="21"/>
        <v>18.964568306101029</v>
      </c>
      <c r="CQ59" s="12">
        <f t="shared" si="22"/>
        <v>16.108835736711164</v>
      </c>
      <c r="CR59" s="12">
        <f t="shared" si="23"/>
        <v>12.41560800228577</v>
      </c>
      <c r="CS59" s="17">
        <f>CS$3*temperature!$I169+CS$4*temperature!$I169^2</f>
        <v>-5.5837862064942705</v>
      </c>
      <c r="CT59" s="17">
        <f>CT$3*temperature!$I169+CT$4*temperature!$I169^2</f>
        <v>-5.0881587378747071</v>
      </c>
      <c r="CU59" s="17">
        <f>CU$3*temperature!$I169+CU$4*temperature!$I169^2</f>
        <v>-4.4669615588639138</v>
      </c>
      <c r="CV59" s="17"/>
      <c r="CW59" s="17"/>
      <c r="CX59" s="17"/>
    </row>
    <row r="60" spans="1:102">
      <c r="A60" s="2">
        <f t="shared" si="95"/>
        <v>2014</v>
      </c>
      <c r="B60" s="5">
        <f t="shared" si="96"/>
        <v>1093.6794040236784</v>
      </c>
      <c r="C60" s="5">
        <f t="shared" si="97"/>
        <v>2615.7575555245285</v>
      </c>
      <c r="D60" s="5">
        <f t="shared" si="98"/>
        <v>3386.8676729485187</v>
      </c>
      <c r="E60" s="15">
        <f t="shared" si="99"/>
        <v>3.3459727002034261E-3</v>
      </c>
      <c r="F60" s="15">
        <f t="shared" si="100"/>
        <v>6.5917905852084235E-3</v>
      </c>
      <c r="G60" s="15">
        <f t="shared" si="101"/>
        <v>1.3456905995616535E-2</v>
      </c>
      <c r="H60" s="5">
        <f t="shared" si="102"/>
        <v>40538.19408886286</v>
      </c>
      <c r="I60" s="5">
        <f t="shared" si="103"/>
        <v>9418.6216664414496</v>
      </c>
      <c r="J60" s="5">
        <f t="shared" si="104"/>
        <v>3631.2663652454685</v>
      </c>
      <c r="K60" s="5">
        <f t="shared" si="105"/>
        <v>37065.884151901977</v>
      </c>
      <c r="L60" s="5">
        <f t="shared" si="106"/>
        <v>3600.7242515840758</v>
      </c>
      <c r="M60" s="5">
        <f t="shared" si="107"/>
        <v>1072.1606852989869</v>
      </c>
      <c r="N60" s="15">
        <f t="shared" si="108"/>
        <v>2.5314512089051666E-2</v>
      </c>
      <c r="O60" s="15">
        <f t="shared" si="109"/>
        <v>3.1975623986580048E-2</v>
      </c>
      <c r="P60" s="15">
        <f t="shared" si="110"/>
        <v>2.9315623996907236E-2</v>
      </c>
      <c r="Q60" s="5">
        <f t="shared" si="111"/>
        <v>5461.4576077152651</v>
      </c>
      <c r="R60" s="5">
        <f t="shared" si="112"/>
        <v>5374.8466032670513</v>
      </c>
      <c r="S60" s="5">
        <f t="shared" si="113"/>
        <v>2294.7439538259314</v>
      </c>
      <c r="T60" s="5">
        <f t="shared" si="114"/>
        <v>134.7237520187339</v>
      </c>
      <c r="U60" s="5">
        <f t="shared" si="115"/>
        <v>570.66169484412251</v>
      </c>
      <c r="V60" s="5">
        <f t="shared" si="116"/>
        <v>631.94040949149985</v>
      </c>
      <c r="W60" s="15">
        <f t="shared" si="117"/>
        <v>-1.0734613539272964E-2</v>
      </c>
      <c r="X60" s="15">
        <f t="shared" si="118"/>
        <v>-1.217998157191269E-2</v>
      </c>
      <c r="Y60" s="15">
        <f t="shared" si="119"/>
        <v>-9.7425357312937999E-3</v>
      </c>
      <c r="Z60" s="5">
        <f t="shared" si="120"/>
        <v>12222.51545428879</v>
      </c>
      <c r="AA60" s="5">
        <f t="shared" si="121"/>
        <v>15079.446074051251</v>
      </c>
      <c r="AB60" s="5">
        <f t="shared" si="122"/>
        <v>5422.3494031663949</v>
      </c>
      <c r="AC60" s="16">
        <f t="shared" si="123"/>
        <v>2.2775748473561408</v>
      </c>
      <c r="AD60" s="16">
        <f t="shared" si="124"/>
        <v>2.8788561228217606</v>
      </c>
      <c r="AE60" s="16">
        <f t="shared" si="125"/>
        <v>2.4409295268228397</v>
      </c>
      <c r="AF60" s="15">
        <f t="shared" si="126"/>
        <v>-4.0504037456468023E-3</v>
      </c>
      <c r="AG60" s="15">
        <f t="shared" si="127"/>
        <v>2.9673830763510267E-4</v>
      </c>
      <c r="AH60" s="15">
        <f t="shared" si="128"/>
        <v>9.7937136394747881E-3</v>
      </c>
      <c r="AI60" s="1">
        <f t="shared" si="86"/>
        <v>62139.784126811006</v>
      </c>
      <c r="AJ60" s="1">
        <f t="shared" si="87"/>
        <v>13343.445431201339</v>
      </c>
      <c r="AK60" s="1">
        <f t="shared" si="88"/>
        <v>4958.9335384075521</v>
      </c>
      <c r="AL60" s="14">
        <f t="shared" si="129"/>
        <v>16.522601281590887</v>
      </c>
      <c r="AM60" s="14">
        <f t="shared" si="130"/>
        <v>2.5992961569272608</v>
      </c>
      <c r="AN60" s="14">
        <f t="shared" si="131"/>
        <v>0.99344051215612184</v>
      </c>
      <c r="AO60" s="11">
        <f t="shared" si="132"/>
        <v>1.9808566510408902E-2</v>
      </c>
      <c r="AP60" s="11">
        <f t="shared" si="133"/>
        <v>2.4953569362370868E-2</v>
      </c>
      <c r="AQ60" s="11">
        <f t="shared" si="134"/>
        <v>2.2636035910466916E-2</v>
      </c>
      <c r="AR60" s="1">
        <f t="shared" si="89"/>
        <v>40538.19408886286</v>
      </c>
      <c r="AS60" s="1">
        <f t="shared" si="90"/>
        <v>9418.6216664414496</v>
      </c>
      <c r="AT60" s="1">
        <f t="shared" si="91"/>
        <v>3631.2663652454685</v>
      </c>
      <c r="AU60" s="1">
        <f t="shared" si="92"/>
        <v>8107.6388177725721</v>
      </c>
      <c r="AV60" s="1">
        <f t="shared" si="93"/>
        <v>1883.7243332882899</v>
      </c>
      <c r="AW60" s="1">
        <f t="shared" si="94"/>
        <v>726.25327304909376</v>
      </c>
      <c r="AX60" s="1">
        <f t="shared" si="36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7"/>
        <v>11261.954452545246</v>
      </c>
      <c r="BB60" s="1">
        <f t="shared" si="38"/>
        <v>20836.462204571228</v>
      </c>
      <c r="BC60" s="1">
        <f t="shared" si="39"/>
        <v>22875.878570384437</v>
      </c>
      <c r="BD60" s="1">
        <f t="shared" si="40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41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42"/>
        <v>0</v>
      </c>
      <c r="BP60" s="2">
        <f t="shared" si="43"/>
        <v>0</v>
      </c>
      <c r="BQ60" s="2">
        <f t="shared" si="44"/>
        <v>0</v>
      </c>
      <c r="BR60" s="11">
        <f t="shared" si="45"/>
        <v>5.1905794116508169E-2</v>
      </c>
      <c r="BS60" s="17">
        <v>0</v>
      </c>
      <c r="BT60" s="17">
        <v>0</v>
      </c>
      <c r="BU60" s="12">
        <f>BU$3*temperature!$I170+BU$4*temperature!$I170^2</f>
        <v>3.6439119707751928</v>
      </c>
      <c r="BV60" s="12">
        <f>BV$3*temperature!$I170+BV$4*temperature!$I170^2</f>
        <v>1.8735801650590398</v>
      </c>
      <c r="BW60" s="12">
        <f>BW$3*temperature!$I170+BW$4*temperature!$I170^2</f>
        <v>0.65816028128335891</v>
      </c>
      <c r="BX60" s="12">
        <f>BX$4*temperature!$I170^2</f>
        <v>-1.2860395142373335</v>
      </c>
      <c r="BY60" s="12">
        <f>BY$4*temperature!$I170^2</f>
        <v>-1.1244820238665254</v>
      </c>
      <c r="BZ60" s="12">
        <f>BZ$4*temperature!$I170^2</f>
        <v>-0.98719839057013725</v>
      </c>
      <c r="CA60" s="12">
        <f>CA$3*temperature!$I170</f>
        <v>-5.8237755894922145</v>
      </c>
      <c r="CB60" s="12">
        <f>CB$3*temperature!$I170</f>
        <v>-5.3826749431520229</v>
      </c>
      <c r="CC60" s="12">
        <f>CC$3*temperature!$I170</f>
        <v>-4.7255250944811076</v>
      </c>
      <c r="CD60" s="12">
        <f t="shared" si="46"/>
        <v>-5.5950918520658108</v>
      </c>
      <c r="CE60" s="12">
        <f t="shared" si="13"/>
        <v>-5.0191289083289661</v>
      </c>
      <c r="CF60" s="12">
        <f t="shared" si="14"/>
        <v>-4.4063629810896847</v>
      </c>
      <c r="CG60" s="19">
        <f t="shared" si="47"/>
        <v>3.9267264665729155E-2</v>
      </c>
      <c r="CH60" s="19">
        <f t="shared" si="15"/>
        <v>6.7540031427231056E-2</v>
      </c>
      <c r="CI60" s="19">
        <f t="shared" si="16"/>
        <v>6.7540031427231043E-2</v>
      </c>
      <c r="CJ60" s="12">
        <f t="shared" si="48"/>
        <v>0.11434186871320182</v>
      </c>
      <c r="CK60" s="12">
        <f t="shared" si="17"/>
        <v>0.1817730174115284</v>
      </c>
      <c r="CL60" s="12">
        <f t="shared" si="18"/>
        <v>0.15958105669571146</v>
      </c>
      <c r="CM60" s="17">
        <f t="shared" si="49"/>
        <v>-5.7094337207790122</v>
      </c>
      <c r="CN60" s="17">
        <f t="shared" si="19"/>
        <v>-5.200901925740494</v>
      </c>
      <c r="CO60" s="17">
        <f t="shared" si="20"/>
        <v>-4.5659440377853961</v>
      </c>
      <c r="CP60" s="12">
        <f t="shared" si="21"/>
        <v>19.56641630646649</v>
      </c>
      <c r="CQ60" s="12">
        <f t="shared" si="22"/>
        <v>16.617199216394177</v>
      </c>
      <c r="CR60" s="12">
        <f t="shared" si="23"/>
        <v>12.807420407462162</v>
      </c>
      <c r="CS60" s="17">
        <f>CS$3*temperature!$I170+CS$4*temperature!$I170^2</f>
        <v>-5.7094337207790131</v>
      </c>
      <c r="CT60" s="17">
        <f>CT$3*temperature!$I170+CT$4*temperature!$I170^2</f>
        <v>-5.2009121207629798</v>
      </c>
      <c r="CU60" s="17">
        <f>CU$3*temperature!$I170+CU$4*temperature!$I170^2</f>
        <v>-4.5659492416321967</v>
      </c>
      <c r="CV60" s="17"/>
      <c r="CW60" s="17"/>
      <c r="CX60" s="17"/>
    </row>
    <row r="61" spans="1:102">
      <c r="A61" s="2">
        <f t="shared" si="95"/>
        <v>2015</v>
      </c>
      <c r="B61" s="5">
        <f t="shared" si="96"/>
        <v>1097.1558543808846</v>
      </c>
      <c r="C61" s="5">
        <f t="shared" si="97"/>
        <v>2632.1379552508383</v>
      </c>
      <c r="D61" s="5">
        <f t="shared" si="98"/>
        <v>3430.1655948482567</v>
      </c>
      <c r="E61" s="15">
        <f t="shared" si="99"/>
        <v>3.1786740651932547E-3</v>
      </c>
      <c r="F61" s="15">
        <f t="shared" si="100"/>
        <v>6.2622010559480017E-3</v>
      </c>
      <c r="G61" s="15">
        <f t="shared" si="101"/>
        <v>1.2784060695835708E-2</v>
      </c>
      <c r="H61" s="5">
        <f t="shared" si="102"/>
        <v>43206.843841982234</v>
      </c>
      <c r="I61" s="5">
        <f t="shared" si="103"/>
        <v>9961.4099190337693</v>
      </c>
      <c r="J61" s="5">
        <f t="shared" si="104"/>
        <v>3809.6889759512906</v>
      </c>
      <c r="K61" s="5">
        <f t="shared" si="105"/>
        <v>39380.771354825862</v>
      </c>
      <c r="L61" s="5">
        <f t="shared" si="106"/>
        <v>3784.5318476418779</v>
      </c>
      <c r="M61" s="5">
        <f t="shared" si="107"/>
        <v>1110.6428744061329</v>
      </c>
      <c r="N61" s="15">
        <f t="shared" si="108"/>
        <v>6.2453311337107298E-2</v>
      </c>
      <c r="O61" s="15">
        <f t="shared" si="109"/>
        <v>5.1047395805701834E-2</v>
      </c>
      <c r="P61" s="15">
        <f t="shared" si="110"/>
        <v>3.5892184478313327E-2</v>
      </c>
      <c r="Q61" s="5">
        <f t="shared" si="111"/>
        <v>5758.5020574451501</v>
      </c>
      <c r="R61" s="5">
        <f t="shared" si="112"/>
        <v>5615.3568042677452</v>
      </c>
      <c r="S61" s="5">
        <f t="shared" si="113"/>
        <v>2384.0412916859314</v>
      </c>
      <c r="T61" s="5">
        <f t="shared" si="114"/>
        <v>133.27754460625195</v>
      </c>
      <c r="U61" s="5">
        <f t="shared" si="115"/>
        <v>563.71104591712458</v>
      </c>
      <c r="V61" s="5">
        <f t="shared" si="116"/>
        <v>625.78370747198051</v>
      </c>
      <c r="W61" s="15">
        <f t="shared" si="117"/>
        <v>-1.0734613539272964E-2</v>
      </c>
      <c r="X61" s="15">
        <f t="shared" si="118"/>
        <v>-1.217998157191269E-2</v>
      </c>
      <c r="Y61" s="15">
        <f t="shared" si="119"/>
        <v>-9.7425357312937999E-3</v>
      </c>
      <c r="Z61" s="5">
        <f t="shared" ref="Z61" si="135">Q60*AC61</f>
        <v>12388.495997258295</v>
      </c>
      <c r="AA61" s="5">
        <f t="shared" ref="AA61" si="136">R60*AD61</f>
        <v>15478.001606555576</v>
      </c>
      <c r="AB61" s="5">
        <f t="shared" ref="AB61" si="137">S60*AE61</f>
        <v>5656.1658826279245</v>
      </c>
      <c r="AC61" s="16">
        <f t="shared" si="123"/>
        <v>2.2683497496634186</v>
      </c>
      <c r="AD61" s="16">
        <f t="shared" si="124"/>
        <v>2.8797103897155716</v>
      </c>
      <c r="AE61" s="16">
        <f t="shared" si="125"/>
        <v>2.4648352916226814</v>
      </c>
      <c r="AF61" s="15">
        <f t="shared" si="126"/>
        <v>-4.0504037456468023E-3</v>
      </c>
      <c r="AG61" s="15">
        <f t="shared" si="127"/>
        <v>2.9673830763510267E-4</v>
      </c>
      <c r="AH61" s="15">
        <f t="shared" si="128"/>
        <v>9.7937136394747881E-3</v>
      </c>
      <c r="AI61" s="1">
        <f t="shared" si="86"/>
        <v>64033.444531902482</v>
      </c>
      <c r="AJ61" s="1">
        <f t="shared" si="87"/>
        <v>13892.825221369494</v>
      </c>
      <c r="AK61" s="1">
        <f t="shared" si="88"/>
        <v>5189.2934576158905</v>
      </c>
      <c r="AL61" s="14">
        <f t="shared" si="129"/>
        <v>16.846617437538136</v>
      </c>
      <c r="AM61" s="14">
        <f t="shared" si="130"/>
        <v>2.663509256703037</v>
      </c>
      <c r="AN61" s="14">
        <f t="shared" si="131"/>
        <v>1.0157031917131196</v>
      </c>
      <c r="AO61" s="11">
        <f t="shared" si="132"/>
        <v>1.9610480845304812E-2</v>
      </c>
      <c r="AP61" s="11">
        <f t="shared" si="133"/>
        <v>2.4704033668747159E-2</v>
      </c>
      <c r="AQ61" s="11">
        <f t="shared" si="134"/>
        <v>2.2409675551362248E-2</v>
      </c>
      <c r="AR61" s="1">
        <f>MAX(0.3*B61,AL61*AI61^$AR$5*B61^(1-$AR$5)*(1-BI60+BU60/100))</f>
        <v>43206.843841982234</v>
      </c>
      <c r="AS61" s="1">
        <f t="shared" ref="AS61:AS124" si="138">MAX(0.3*C61,AM61*AJ61^$AR$5*C61^(1-$AR$5)*(1-BJ60+BV60/100))</f>
        <v>9961.4099190337693</v>
      </c>
      <c r="AT61" s="1">
        <f t="shared" ref="AT61:AT124" si="139">MAX(0.3*D61,AN61*AK61^$AR$5*D61^(1-$AR$5)*(1-BK60+BW60/100))</f>
        <v>3809.6889759512906</v>
      </c>
      <c r="AU61" s="1">
        <f t="shared" si="92"/>
        <v>8641.3687683964472</v>
      </c>
      <c r="AV61" s="1">
        <f t="shared" si="93"/>
        <v>1992.2819838067539</v>
      </c>
      <c r="AW61" s="1">
        <f t="shared" si="94"/>
        <v>761.93779519025816</v>
      </c>
      <c r="AX61" s="1">
        <f t="shared" si="36"/>
        <v>31504.617083860692</v>
      </c>
      <c r="AY61" s="1">
        <f t="shared" si="5"/>
        <v>3027.6254781135021</v>
      </c>
      <c r="AZ61" s="1">
        <f t="shared" si="6"/>
        <v>888.51429952490639</v>
      </c>
      <c r="BA61" s="1">
        <f t="shared" si="37"/>
        <v>11364.218981253342</v>
      </c>
      <c r="BB61" s="1">
        <f t="shared" si="38"/>
        <v>21097.991064231584</v>
      </c>
      <c r="BC61" s="1">
        <f t="shared" si="39"/>
        <v>23289.283357873199</v>
      </c>
      <c r="BD61" s="1">
        <f t="shared" si="40"/>
        <v>55751.493403358123</v>
      </c>
      <c r="BE61" s="2">
        <f>BF1</f>
        <v>0.29715325800737069</v>
      </c>
      <c r="BF61" s="2">
        <f>BG1</f>
        <v>0.15510651205280329</v>
      </c>
      <c r="BG61" s="2">
        <f>BH1</f>
        <v>-1.3205293671963234E-7</v>
      </c>
      <c r="BH61" s="2">
        <f t="shared" si="7"/>
        <v>0.18143009566300261</v>
      </c>
      <c r="BI61" s="2">
        <f t="shared" si="41"/>
        <v>8.8300058744395019E-3</v>
      </c>
      <c r="BJ61" s="2">
        <f t="shared" si="8"/>
        <v>2.4058030081186414E-3</v>
      </c>
      <c r="BK61" s="2">
        <f t="shared" si="9"/>
        <v>1.7437978096279226E-15</v>
      </c>
      <c r="BL61" s="2">
        <f t="shared" si="10"/>
        <v>381.51668494069332</v>
      </c>
      <c r="BM61" s="2">
        <f t="shared" si="11"/>
        <v>23.965189948314315</v>
      </c>
      <c r="BN61" s="2">
        <f t="shared" si="12"/>
        <v>6.6433272916275038E-12</v>
      </c>
      <c r="BO61" s="2">
        <f t="shared" si="42"/>
        <v>207.27381949676769</v>
      </c>
      <c r="BP61" s="2">
        <f t="shared" si="43"/>
        <v>19.964845423134218</v>
      </c>
      <c r="BQ61" s="2">
        <f t="shared" si="44"/>
        <v>-1.7788750461082281E-5</v>
      </c>
      <c r="BR61" s="11">
        <f t="shared" si="45"/>
        <v>8.3878561683254665E-2</v>
      </c>
      <c r="BS61" s="17">
        <v>1</v>
      </c>
      <c r="BT61" s="17">
        <v>1</v>
      </c>
      <c r="BU61" s="12">
        <f>BU$3*temperature!$I171+BU$4*temperature!$I171^2</f>
        <v>3.6658465256706583</v>
      </c>
      <c r="BV61" s="12">
        <f>BV$3*temperature!$I171+BV$4*temperature!$I171^2</f>
        <v>1.871130708914889</v>
      </c>
      <c r="BW61" s="12">
        <f>BW$3*temperature!$I171+BW$4*temperature!$I171^2</f>
        <v>0.63975133175407772</v>
      </c>
      <c r="BX61" s="12">
        <f>BX$4*temperature!$I171^2</f>
        <v>-1.3453406783031867</v>
      </c>
      <c r="BY61" s="12">
        <f>BY$4*temperature!$I171^2</f>
        <v>-1.1763335356188349</v>
      </c>
      <c r="BZ61" s="12">
        <f>BZ$4*temperature!$I171^2</f>
        <v>-1.0327195530823663</v>
      </c>
      <c r="CA61" s="12">
        <f>CA$3*temperature!$I171</f>
        <v>-5.956533825063798</v>
      </c>
      <c r="CB61" s="12">
        <f>CB$3*temperature!$I171</f>
        <v>-5.5053778902569164</v>
      </c>
      <c r="CC61" s="12">
        <f>CC$3*temperature!$I171</f>
        <v>-4.833247716009395</v>
      </c>
      <c r="CD61" s="12">
        <f t="shared" si="46"/>
        <v>-5.7173051458356969</v>
      </c>
      <c r="CE61" s="12">
        <f t="shared" si="13"/>
        <v>-5.1250682157339416</v>
      </c>
      <c r="CF61" s="12">
        <f t="shared" si="14"/>
        <v>-4.4993685704892563</v>
      </c>
      <c r="CG61" s="19">
        <f t="shared" si="47"/>
        <v>4.0162397503977668E-2</v>
      </c>
      <c r="CH61" s="19">
        <f t="shared" si="15"/>
        <v>6.9079667573051409E-2</v>
      </c>
      <c r="CI61" s="19">
        <f t="shared" si="16"/>
        <v>6.9079667573051395E-2</v>
      </c>
      <c r="CJ61" s="12">
        <f t="shared" si="48"/>
        <v>0.11961433961405041</v>
      </c>
      <c r="CK61" s="12">
        <f t="shared" si="17"/>
        <v>0.19015483726148744</v>
      </c>
      <c r="CL61" s="12">
        <f t="shared" si="18"/>
        <v>0.16693957276006943</v>
      </c>
      <c r="CM61" s="17">
        <f t="shared" si="49"/>
        <v>-5.836919485449747</v>
      </c>
      <c r="CN61" s="17">
        <f t="shared" si="19"/>
        <v>-5.315223052995429</v>
      </c>
      <c r="CO61" s="17">
        <f t="shared" si="20"/>
        <v>-4.6663081432493261</v>
      </c>
      <c r="CP61" s="12">
        <f t="shared" si="21"/>
        <v>20.174280180808115</v>
      </c>
      <c r="CQ61" s="12">
        <f t="shared" si="22"/>
        <v>17.130406437049853</v>
      </c>
      <c r="CR61" s="12">
        <f t="shared" si="23"/>
        <v>13.202966042591514</v>
      </c>
      <c r="CS61" s="17">
        <f>CS$3*temperature!$I171+CS$4*temperature!$I171^2</f>
        <v>-5.8369194854497479</v>
      </c>
      <c r="CT61" s="17">
        <f>CT$3*temperature!$I171+CT$4*temperature!$I171^2</f>
        <v>-5.3152334632053604</v>
      </c>
      <c r="CU61" s="17">
        <f>CU$3*temperature!$I171+CU$4*temperature!$I171^2</f>
        <v>-4.6663134569342892</v>
      </c>
      <c r="CV61" s="17"/>
      <c r="CW61" s="17"/>
      <c r="CX61" s="17"/>
    </row>
    <row r="62" spans="1:102">
      <c r="A62" s="2">
        <f t="shared" si="95"/>
        <v>2016</v>
      </c>
      <c r="B62" s="5">
        <f t="shared" si="96"/>
        <v>1100.4689801976904</v>
      </c>
      <c r="C62" s="5">
        <f t="shared" si="97"/>
        <v>2647.7967834794722</v>
      </c>
      <c r="D62" s="5">
        <f t="shared" si="98"/>
        <v>3471.8244677514986</v>
      </c>
      <c r="E62" s="15">
        <f t="shared" si="99"/>
        <v>3.019740361933592E-3</v>
      </c>
      <c r="F62" s="15">
        <f t="shared" si="100"/>
        <v>5.9490910031506014E-3</v>
      </c>
      <c r="G62" s="15">
        <f t="shared" si="101"/>
        <v>1.2144857661043923E-2</v>
      </c>
      <c r="H62" s="5">
        <f t="shared" si="102"/>
        <v>44087.113943598262</v>
      </c>
      <c r="I62" s="5">
        <f t="shared" si="103"/>
        <v>10316.408374189297</v>
      </c>
      <c r="J62" s="5">
        <f t="shared" si="104"/>
        <v>3967.4285025901986</v>
      </c>
      <c r="K62" s="5">
        <f t="shared" si="105"/>
        <v>40062.114186697356</v>
      </c>
      <c r="L62" s="5">
        <f t="shared" si="106"/>
        <v>3896.2236220532359</v>
      </c>
      <c r="M62" s="5">
        <f t="shared" si="107"/>
        <v>1142.7503145513788</v>
      </c>
      <c r="N62" s="15">
        <f t="shared" si="108"/>
        <v>1.7301408998125156E-2</v>
      </c>
      <c r="O62" s="15">
        <f t="shared" si="109"/>
        <v>2.9512705641769887E-2</v>
      </c>
      <c r="P62" s="15">
        <f t="shared" si="110"/>
        <v>2.8908878709021479E-2</v>
      </c>
      <c r="Q62" s="5">
        <f t="shared" si="111"/>
        <v>5812.7476136146415</v>
      </c>
      <c r="R62" s="5">
        <f t="shared" si="112"/>
        <v>5744.6409964299628</v>
      </c>
      <c r="S62" s="5">
        <f t="shared" si="113"/>
        <v>2458.5638162643995</v>
      </c>
      <c r="T62" s="5">
        <f t="shared" si="114"/>
        <v>131.84686167144062</v>
      </c>
      <c r="U62" s="5">
        <f t="shared" si="115"/>
        <v>556.84505576597041</v>
      </c>
      <c r="V62" s="5">
        <f t="shared" si="116"/>
        <v>619.68698734187319</v>
      </c>
      <c r="W62" s="15">
        <f t="shared" si="117"/>
        <v>-1.0734613539272964E-2</v>
      </c>
      <c r="X62" s="15">
        <f t="shared" si="118"/>
        <v>-1.217998157191269E-2</v>
      </c>
      <c r="Y62" s="15">
        <f t="shared" si="119"/>
        <v>-9.7425357312937999E-3</v>
      </c>
      <c r="Z62" s="5">
        <f t="shared" ref="Z62:Z125" si="140">Q61*AC62*(1-BE61)</f>
        <v>9143.6067617923145</v>
      </c>
      <c r="AA62" s="5">
        <f t="shared" ref="AA62:AA125" si="141">R61*AD62*(1-BF61)</f>
        <v>13666.489928995348</v>
      </c>
      <c r="AB62" s="5">
        <f t="shared" ref="AB62:AB125" si="142">S61*AE62*(1-BG61)</f>
        <v>5933.8203929671745</v>
      </c>
      <c r="AC62" s="16">
        <f t="shared" si="123"/>
        <v>2.259162017340945</v>
      </c>
      <c r="AD62" s="16">
        <f t="shared" si="124"/>
        <v>2.8805649101030948</v>
      </c>
      <c r="AE62" s="16">
        <f t="shared" si="125"/>
        <v>2.4889751826373052</v>
      </c>
      <c r="AF62" s="15">
        <f t="shared" si="126"/>
        <v>-4.0504037456468023E-3</v>
      </c>
      <c r="AG62" s="15">
        <f t="shared" si="127"/>
        <v>2.9673830763510267E-4</v>
      </c>
      <c r="AH62" s="15">
        <f t="shared" si="128"/>
        <v>9.7937136394747881E-3</v>
      </c>
      <c r="AI62" s="1">
        <f t="shared" si="86"/>
        <v>66271.468847108685</v>
      </c>
      <c r="AJ62" s="1">
        <f t="shared" si="87"/>
        <v>14495.824683039298</v>
      </c>
      <c r="AK62" s="1">
        <f t="shared" si="88"/>
        <v>5432.3019070445598</v>
      </c>
      <c r="AL62" s="14">
        <f t="shared" si="129"/>
        <v>17.173684003419485</v>
      </c>
      <c r="AM62" s="14">
        <f t="shared" si="130"/>
        <v>2.7286506848341023</v>
      </c>
      <c r="AN62" s="14">
        <f t="shared" si="131"/>
        <v>1.0382371549060661</v>
      </c>
      <c r="AO62" s="11">
        <f t="shared" si="132"/>
        <v>1.9414376036851765E-2</v>
      </c>
      <c r="AP62" s="11">
        <f t="shared" si="133"/>
        <v>2.4456993332059685E-2</v>
      </c>
      <c r="AQ62" s="11">
        <f t="shared" si="134"/>
        <v>2.2185578795848624E-2</v>
      </c>
      <c r="AR62" s="1">
        <f t="shared" ref="AR62:AR125" si="143">MAX(0.3*B62,AL62*AI62^$AR$5*B62^(1-$AR$5)*(1-BI61+BU61/100))</f>
        <v>44087.113943598262</v>
      </c>
      <c r="AS62" s="1">
        <f t="shared" si="138"/>
        <v>10316.408374189297</v>
      </c>
      <c r="AT62" s="1">
        <f t="shared" si="139"/>
        <v>3967.4285025901986</v>
      </c>
      <c r="AU62" s="1">
        <f t="shared" si="92"/>
        <v>8817.4227887196521</v>
      </c>
      <c r="AV62" s="1">
        <f t="shared" si="93"/>
        <v>2063.2816748378596</v>
      </c>
      <c r="AW62" s="1">
        <f t="shared" si="94"/>
        <v>793.48570051803972</v>
      </c>
      <c r="AX62" s="1">
        <f t="shared" si="36"/>
        <v>32049.691349357887</v>
      </c>
      <c r="AY62" s="1">
        <f t="shared" si="5"/>
        <v>3116.9788976425893</v>
      </c>
      <c r="AZ62" s="1">
        <f t="shared" si="6"/>
        <v>914.20025164110302</v>
      </c>
      <c r="BA62" s="1">
        <f t="shared" si="37"/>
        <v>11417.412804857324</v>
      </c>
      <c r="BB62" s="1">
        <f t="shared" si="38"/>
        <v>21300.517661990325</v>
      </c>
      <c r="BC62" s="1">
        <f t="shared" si="39"/>
        <v>23671.071566509268</v>
      </c>
      <c r="BD62" s="1">
        <f t="shared" si="40"/>
        <v>54746.6039158805</v>
      </c>
      <c r="BE62" s="2">
        <f t="shared" ref="BE62:BG65" si="144">BE61</f>
        <v>0.29715325800737069</v>
      </c>
      <c r="BF62" s="2">
        <f t="shared" si="144"/>
        <v>0.15510651205280329</v>
      </c>
      <c r="BG62" s="2">
        <f t="shared" si="144"/>
        <v>-1.3205293671963234E-7</v>
      </c>
      <c r="BH62" s="2">
        <f t="shared" si="7"/>
        <v>0.16827258882023596</v>
      </c>
      <c r="BI62" s="2">
        <f t="shared" si="41"/>
        <v>8.8300058744395019E-3</v>
      </c>
      <c r="BJ62" s="2">
        <f t="shared" si="8"/>
        <v>2.4058030081186414E-3</v>
      </c>
      <c r="BK62" s="2">
        <f t="shared" si="9"/>
        <v>1.7437978096279226E-15</v>
      </c>
      <c r="BL62" s="2">
        <f t="shared" si="10"/>
        <v>389.28947510905635</v>
      </c>
      <c r="BM62" s="2">
        <f t="shared" si="11"/>
        <v>24.819246299604956</v>
      </c>
      <c r="BN62" s="2">
        <f t="shared" si="12"/>
        <v>6.9183931326721771E-12</v>
      </c>
      <c r="BO62" s="2">
        <f t="shared" si="42"/>
        <v>286.55277694629211</v>
      </c>
      <c r="BP62" s="2">
        <f t="shared" si="43"/>
        <v>23.417016778213259</v>
      </c>
      <c r="BQ62" s="2">
        <f t="shared" si="44"/>
        <v>-1.7658457799402E-5</v>
      </c>
      <c r="BR62" s="11">
        <f t="shared" si="45"/>
        <v>4.5845378344826909E-2</v>
      </c>
      <c r="BS62" s="17">
        <f>BS61/(1+BR61)</f>
        <v>0.92261258350474984</v>
      </c>
      <c r="BT62" s="17">
        <f>BT61/(1+BR$5)</f>
        <v>0.970873786407767</v>
      </c>
      <c r="BU62" s="12">
        <f>BU$3*temperature!$I172+BU$4*temperature!$I172^2</f>
        <v>3.6853365848695994</v>
      </c>
      <c r="BV62" s="12">
        <f>BV$3*temperature!$I172+BV$4*temperature!$I172^2</f>
        <v>1.8665819368207397</v>
      </c>
      <c r="BW62" s="12">
        <f>BW$3*temperature!$I172+BW$4*temperature!$I172^2</f>
        <v>0.61952799826013183</v>
      </c>
      <c r="BX62" s="12">
        <f>BX$4*temperature!$I172^2</f>
        <v>-1.4069432650405282</v>
      </c>
      <c r="BY62" s="12">
        <f>BY$4*temperature!$I172^2</f>
        <v>-1.230197356009221</v>
      </c>
      <c r="BZ62" s="12">
        <f>BZ$4*temperature!$I172^2</f>
        <v>-1.0800073493038733</v>
      </c>
      <c r="CA62" s="12">
        <f>CA$3*temperature!$I172</f>
        <v>-6.0913810487413862</v>
      </c>
      <c r="CB62" s="12">
        <f>CB$3*temperature!$I172</f>
        <v>-5.6300116026809661</v>
      </c>
      <c r="CC62" s="12">
        <f>CC$3*temperature!$I172</f>
        <v>-4.9426653832284568</v>
      </c>
      <c r="CD62" s="12">
        <f t="shared" si="46"/>
        <v>-5.841198188390333</v>
      </c>
      <c r="CE62" s="12">
        <f t="shared" si="13"/>
        <v>-5.232287707292091</v>
      </c>
      <c r="CF62" s="12">
        <f t="shared" si="14"/>
        <v>-4.593498051337833</v>
      </c>
      <c r="CG62" s="19">
        <f t="shared" si="47"/>
        <v>4.1071615508727115E-2</v>
      </c>
      <c r="CH62" s="19">
        <f t="shared" si="15"/>
        <v>7.064353032584908E-2</v>
      </c>
      <c r="CI62" s="19">
        <f t="shared" si="16"/>
        <v>7.064353032584908E-2</v>
      </c>
      <c r="CJ62" s="12">
        <f t="shared" si="48"/>
        <v>0.12509143017552657</v>
      </c>
      <c r="CK62" s="12">
        <f t="shared" si="17"/>
        <v>0.19886194769443752</v>
      </c>
      <c r="CL62" s="12">
        <f t="shared" si="18"/>
        <v>0.17458366594531199</v>
      </c>
      <c r="CM62" s="17">
        <f t="shared" si="49"/>
        <v>-5.9662896185658596</v>
      </c>
      <c r="CN62" s="17">
        <f t="shared" si="19"/>
        <v>-5.4311496549865286</v>
      </c>
      <c r="CO62" s="17">
        <f t="shared" si="20"/>
        <v>-4.7680817172831453</v>
      </c>
      <c r="CP62" s="12">
        <f t="shared" si="21"/>
        <v>20.787639171404734</v>
      </c>
      <c r="CQ62" s="12">
        <f t="shared" si="22"/>
        <v>17.648000218282728</v>
      </c>
      <c r="CR62" s="12">
        <f t="shared" si="23"/>
        <v>13.601892543745709</v>
      </c>
      <c r="CS62" s="17">
        <f>CS$3*temperature!$I172+CS$4*temperature!$I172^2</f>
        <v>-5.9662896185658596</v>
      </c>
      <c r="CT62" s="17">
        <f>CT$3*temperature!$I172+CT$4*temperature!$I172^2</f>
        <v>-5.4311602829842567</v>
      </c>
      <c r="CU62" s="17">
        <f>CU$3*temperature!$I172+CU$4*temperature!$I172^2</f>
        <v>-4.7680871421335693</v>
      </c>
      <c r="CV62" s="17"/>
      <c r="CW62" s="17"/>
      <c r="CX62" s="17"/>
    </row>
    <row r="63" spans="1:102">
      <c r="A63" s="2">
        <f t="shared" si="95"/>
        <v>2017</v>
      </c>
      <c r="B63" s="5">
        <f t="shared" si="96"/>
        <v>1103.6259542644214</v>
      </c>
      <c r="C63" s="5">
        <f t="shared" si="97"/>
        <v>2662.7611683011023</v>
      </c>
      <c r="D63" s="5">
        <f t="shared" si="98"/>
        <v>3511.8810410372216</v>
      </c>
      <c r="E63" s="15">
        <f t="shared" si="99"/>
        <v>2.8687533438369124E-3</v>
      </c>
      <c r="F63" s="15">
        <f t="shared" si="100"/>
        <v>5.6516364529930708E-3</v>
      </c>
      <c r="G63" s="15">
        <f t="shared" si="101"/>
        <v>1.1537614777991726E-2</v>
      </c>
      <c r="H63" s="5">
        <f t="shared" si="102"/>
        <v>45340.009202685163</v>
      </c>
      <c r="I63" s="5">
        <f t="shared" si="103"/>
        <v>10701.847258491502</v>
      </c>
      <c r="J63" s="5">
        <f t="shared" si="104"/>
        <v>4128.1448343370312</v>
      </c>
      <c r="K63" s="5">
        <f t="shared" si="105"/>
        <v>41082.768149381533</v>
      </c>
      <c r="L63" s="5">
        <f t="shared" si="106"/>
        <v>4019.0789117296254</v>
      </c>
      <c r="M63" s="5">
        <f t="shared" si="107"/>
        <v>1175.4796891177721</v>
      </c>
      <c r="N63" s="15">
        <f t="shared" si="108"/>
        <v>2.5476787319004934E-2</v>
      </c>
      <c r="O63" s="15">
        <f t="shared" si="109"/>
        <v>3.1531888719376733E-2</v>
      </c>
      <c r="P63" s="15">
        <f t="shared" si="110"/>
        <v>2.8640879945189157E-2</v>
      </c>
      <c r="Q63" s="5">
        <f t="shared" si="111"/>
        <v>5913.767068178905</v>
      </c>
      <c r="R63" s="5">
        <f t="shared" si="112"/>
        <v>5886.686925738094</v>
      </c>
      <c r="S63" s="5">
        <f t="shared" si="113"/>
        <v>2533.2346935291298</v>
      </c>
      <c r="T63" s="5">
        <f t="shared" si="114"/>
        <v>130.43153656503173</v>
      </c>
      <c r="U63" s="5">
        <f t="shared" si="115"/>
        <v>550.06269324833022</v>
      </c>
      <c r="V63" s="5">
        <f t="shared" si="116"/>
        <v>613.64966472547724</v>
      </c>
      <c r="W63" s="15">
        <f t="shared" si="117"/>
        <v>-1.0734613539272964E-2</v>
      </c>
      <c r="X63" s="15">
        <f t="shared" si="118"/>
        <v>-1.217998157191269E-2</v>
      </c>
      <c r="Y63" s="15">
        <f t="shared" si="119"/>
        <v>-9.7425357312937999E-3</v>
      </c>
      <c r="Z63" s="5">
        <f t="shared" si="140"/>
        <v>9192.3561040797067</v>
      </c>
      <c r="AA63" s="5">
        <f t="shared" si="141"/>
        <v>13985.286725636726</v>
      </c>
      <c r="AB63" s="5">
        <f t="shared" si="142"/>
        <v>6179.2358538165454</v>
      </c>
      <c r="AC63" s="16">
        <f t="shared" si="123"/>
        <v>2.2500114990438842</v>
      </c>
      <c r="AD63" s="16">
        <f t="shared" si="124"/>
        <v>2.8814196840595518</v>
      </c>
      <c r="AE63" s="16">
        <f t="shared" si="125"/>
        <v>2.5133514928318146</v>
      </c>
      <c r="AF63" s="15">
        <f t="shared" si="126"/>
        <v>-4.0504037456468023E-3</v>
      </c>
      <c r="AG63" s="15">
        <f t="shared" si="127"/>
        <v>2.9673830763510267E-4</v>
      </c>
      <c r="AH63" s="15">
        <f t="shared" si="128"/>
        <v>9.7937136394747881E-3</v>
      </c>
      <c r="AI63" s="1">
        <f t="shared" si="86"/>
        <v>68461.744751117469</v>
      </c>
      <c r="AJ63" s="1">
        <f t="shared" si="87"/>
        <v>15109.523889573227</v>
      </c>
      <c r="AK63" s="1">
        <f t="shared" si="88"/>
        <v>5682.5574168581443</v>
      </c>
      <c r="AL63" s="14">
        <f t="shared" si="129"/>
        <v>17.50376619900813</v>
      </c>
      <c r="AM63" s="14">
        <f t="shared" si="130"/>
        <v>2.7947179305225651</v>
      </c>
      <c r="AN63" s="14">
        <f t="shared" si="131"/>
        <v>1.061040708192923</v>
      </c>
      <c r="AO63" s="11">
        <f t="shared" si="132"/>
        <v>1.9220232276483246E-2</v>
      </c>
      <c r="AP63" s="11">
        <f t="shared" si="133"/>
        <v>2.4212423398739087E-2</v>
      </c>
      <c r="AQ63" s="11">
        <f t="shared" si="134"/>
        <v>2.1963723007890137E-2</v>
      </c>
      <c r="AR63" s="1">
        <f t="shared" si="143"/>
        <v>45340.009202685163</v>
      </c>
      <c r="AS63" s="1">
        <f t="shared" si="138"/>
        <v>10701.847258491502</v>
      </c>
      <c r="AT63" s="1">
        <f t="shared" si="139"/>
        <v>4128.1448343370312</v>
      </c>
      <c r="AU63" s="1">
        <f t="shared" si="92"/>
        <v>9068.0018405370338</v>
      </c>
      <c r="AV63" s="1">
        <f t="shared" si="93"/>
        <v>2140.3694516983005</v>
      </c>
      <c r="AW63" s="1">
        <f t="shared" si="94"/>
        <v>825.62896686740623</v>
      </c>
      <c r="AX63" s="1">
        <f t="shared" si="36"/>
        <v>32866.214519505222</v>
      </c>
      <c r="AY63" s="1">
        <f t="shared" si="5"/>
        <v>3215.2631293837007</v>
      </c>
      <c r="AZ63" s="1">
        <f t="shared" si="6"/>
        <v>940.38375129421775</v>
      </c>
      <c r="BA63" s="1">
        <f t="shared" si="37"/>
        <v>11477.93119563147</v>
      </c>
      <c r="BB63" s="1">
        <f t="shared" si="38"/>
        <v>21503.565779208431</v>
      </c>
      <c r="BC63" s="1">
        <f t="shared" si="39"/>
        <v>24043.349162174189</v>
      </c>
      <c r="BD63" s="1">
        <f t="shared" si="40"/>
        <v>53751.386687731254</v>
      </c>
      <c r="BE63" s="2">
        <f t="shared" si="144"/>
        <v>0.29715325800737069</v>
      </c>
      <c r="BF63" s="2">
        <f t="shared" si="144"/>
        <v>0.15510651205280329</v>
      </c>
      <c r="BG63" s="2">
        <f t="shared" si="144"/>
        <v>-1.3205293671963234E-7</v>
      </c>
      <c r="BH63" s="2">
        <f t="shared" si="7"/>
        <v>0.16693691608044903</v>
      </c>
      <c r="BI63" s="2">
        <f t="shared" si="41"/>
        <v>8.8300058744395019E-3</v>
      </c>
      <c r="BJ63" s="2">
        <f t="shared" si="8"/>
        <v>2.4058030081186414E-3</v>
      </c>
      <c r="BK63" s="2">
        <f t="shared" si="9"/>
        <v>1.7437978096279226E-15</v>
      </c>
      <c r="BL63" s="2">
        <f t="shared" si="10"/>
        <v>400.35254760685109</v>
      </c>
      <c r="BM63" s="2">
        <f t="shared" si="11"/>
        <v>25.74653632690509</v>
      </c>
      <c r="BN63" s="2">
        <f t="shared" si="12"/>
        <v>7.1986499199437383E-12</v>
      </c>
      <c r="BO63" s="2">
        <f t="shared" si="42"/>
        <v>293.13336646482998</v>
      </c>
      <c r="BP63" s="2">
        <f t="shared" si="43"/>
        <v>23.738179035594975</v>
      </c>
      <c r="BQ63" s="2">
        <f t="shared" si="44"/>
        <v>-1.7644047305347264E-5</v>
      </c>
      <c r="BR63" s="11">
        <f t="shared" si="45"/>
        <v>5.2581250226875625E-2</v>
      </c>
      <c r="BS63" s="17">
        <f t="shared" ref="BS63:BS126" si="145">BS62/(1+BR62)</f>
        <v>0.88216920264532084</v>
      </c>
      <c r="BT63" s="17">
        <f t="shared" ref="BT63:BT126" si="146">BT62/(1+BR$5)</f>
        <v>0.94259590913375435</v>
      </c>
      <c r="BU63" s="12">
        <f>BU$3*temperature!$I173+BU$4*temperature!$I173^2</f>
        <v>3.7020573222390314</v>
      </c>
      <c r="BV63" s="12">
        <f>BV$3*temperature!$I173+BV$4*temperature!$I173^2</f>
        <v>1.8599351670738327</v>
      </c>
      <c r="BW63" s="12">
        <f>BW$3*temperature!$I173+BW$4*temperature!$I173^2</f>
        <v>0.59770593224092439</v>
      </c>
      <c r="BX63" s="12">
        <f>BX$4*temperature!$I173^2</f>
        <v>-1.470100381741515</v>
      </c>
      <c r="BY63" s="12">
        <f>BY$4*temperature!$I173^2</f>
        <v>-1.2854204200156303</v>
      </c>
      <c r="BZ63" s="12">
        <f>BZ$4*temperature!$I173^2</f>
        <v>-1.1284884443791201</v>
      </c>
      <c r="CA63" s="12">
        <f>CA$3*temperature!$I173</f>
        <v>-6.2266000464781852</v>
      </c>
      <c r="CB63" s="12">
        <f>CB$3*temperature!$I173</f>
        <v>-5.7549889304937398</v>
      </c>
      <c r="CC63" s="12">
        <f>CC$3*temperature!$I173</f>
        <v>-5.0523847151698753</v>
      </c>
      <c r="CD63" s="12">
        <f t="shared" si="46"/>
        <v>-5.965186578255163</v>
      </c>
      <c r="CE63" s="12">
        <f t="shared" si="13"/>
        <v>-5.3394113695733534</v>
      </c>
      <c r="CF63" s="12">
        <f t="shared" si="14"/>
        <v>-4.6875434023332225</v>
      </c>
      <c r="CG63" s="19">
        <f t="shared" si="47"/>
        <v>4.1983340229292537E-2</v>
      </c>
      <c r="CH63" s="19">
        <f t="shared" si="15"/>
        <v>7.2211704651312464E-2</v>
      </c>
      <c r="CI63" s="19">
        <f t="shared" si="16"/>
        <v>7.2211704651312464E-2</v>
      </c>
      <c r="CJ63" s="12">
        <f t="shared" si="48"/>
        <v>0.13070673411151121</v>
      </c>
      <c r="CK63" s="12">
        <f t="shared" si="17"/>
        <v>0.20778878046019325</v>
      </c>
      <c r="CL63" s="12">
        <f t="shared" si="18"/>
        <v>0.18242065641832625</v>
      </c>
      <c r="CM63" s="17">
        <f t="shared" si="49"/>
        <v>-6.0958933123666741</v>
      </c>
      <c r="CN63" s="17">
        <f t="shared" si="19"/>
        <v>-5.5472001500335466</v>
      </c>
      <c r="CO63" s="17">
        <f t="shared" si="20"/>
        <v>-4.8699640587515489</v>
      </c>
      <c r="CP63" s="12">
        <f t="shared" si="21"/>
        <v>21.397960237021696</v>
      </c>
      <c r="CQ63" s="12">
        <f t="shared" si="22"/>
        <v>18.162766467191581</v>
      </c>
      <c r="CR63" s="12">
        <f t="shared" si="23"/>
        <v>13.998639772943543</v>
      </c>
      <c r="CS63" s="17">
        <f>CS$3*temperature!$I173+CS$4*temperature!$I173^2</f>
        <v>-6.0958933123666741</v>
      </c>
      <c r="CT63" s="17">
        <f>CT$3*temperature!$I173+CT$4*temperature!$I173^2</f>
        <v>-5.5472109956244191</v>
      </c>
      <c r="CU63" s="17">
        <f>CU$3*temperature!$I173+CU$4*temperature!$I173^2</f>
        <v>-4.8699695946680777</v>
      </c>
      <c r="CV63" s="17"/>
      <c r="CW63" s="17"/>
      <c r="CX63" s="17"/>
    </row>
    <row r="64" spans="1:102">
      <c r="A64" s="2">
        <f t="shared" si="95"/>
        <v>2018</v>
      </c>
      <c r="B64" s="5">
        <f t="shared" si="96"/>
        <v>1106.6336833787307</v>
      </c>
      <c r="C64" s="5">
        <f t="shared" si="97"/>
        <v>2677.0576784812679</v>
      </c>
      <c r="D64" s="5">
        <f t="shared" si="98"/>
        <v>3550.3738351049601</v>
      </c>
      <c r="E64" s="15">
        <f t="shared" si="99"/>
        <v>2.7253156766450667E-3</v>
      </c>
      <c r="F64" s="15">
        <f t="shared" si="100"/>
        <v>5.3690546303434171E-3</v>
      </c>
      <c r="G64" s="15">
        <f t="shared" si="101"/>
        <v>1.0960734039092139E-2</v>
      </c>
      <c r="H64" s="5">
        <f t="shared" si="102"/>
        <v>46607.741119419246</v>
      </c>
      <c r="I64" s="5">
        <f t="shared" si="103"/>
        <v>11094.891475136152</v>
      </c>
      <c r="J64" s="5">
        <f t="shared" si="104"/>
        <v>4291.78342612699</v>
      </c>
      <c r="K64" s="5">
        <f t="shared" si="105"/>
        <v>42116.683975422035</v>
      </c>
      <c r="L64" s="5">
        <f t="shared" si="106"/>
        <v>4144.4349758763647</v>
      </c>
      <c r="M64" s="5">
        <f t="shared" si="107"/>
        <v>1208.8257815814236</v>
      </c>
      <c r="N64" s="15">
        <f t="shared" si="108"/>
        <v>2.516665435690868E-2</v>
      </c>
      <c r="O64" s="15">
        <f t="shared" si="109"/>
        <v>3.1190247044139641E-2</v>
      </c>
      <c r="P64" s="15">
        <f t="shared" si="110"/>
        <v>2.836807200699365E-2</v>
      </c>
      <c r="Q64" s="5">
        <f t="shared" si="111"/>
        <v>6013.8622937934415</v>
      </c>
      <c r="R64" s="5">
        <f t="shared" si="112"/>
        <v>6028.5528484830083</v>
      </c>
      <c r="S64" s="5">
        <f t="shared" si="113"/>
        <v>2607.9930170593248</v>
      </c>
      <c r="T64" s="5">
        <f t="shared" si="114"/>
        <v>129.03140442667257</v>
      </c>
      <c r="U64" s="5">
        <f t="shared" si="115"/>
        <v>543.36293978116885</v>
      </c>
      <c r="V64" s="5">
        <f t="shared" si="116"/>
        <v>607.67116094039284</v>
      </c>
      <c r="W64" s="15">
        <f t="shared" si="117"/>
        <v>-1.0734613539272964E-2</v>
      </c>
      <c r="X64" s="15">
        <f t="shared" si="118"/>
        <v>-1.217998157191269E-2</v>
      </c>
      <c r="Y64" s="15">
        <f t="shared" si="119"/>
        <v>-9.7425357312937999E-3</v>
      </c>
      <c r="Z64" s="5">
        <f t="shared" si="140"/>
        <v>9314.2297884051586</v>
      </c>
      <c r="AA64" s="5">
        <f t="shared" si="141"/>
        <v>14335.349092776389</v>
      </c>
      <c r="AB64" s="5">
        <f t="shared" si="142"/>
        <v>6429.2657331384507</v>
      </c>
      <c r="AC64" s="16">
        <f t="shared" si="123"/>
        <v>2.2408980440404083</v>
      </c>
      <c r="AD64" s="16">
        <f t="shared" si="124"/>
        <v>2.8822747116601861</v>
      </c>
      <c r="AE64" s="16">
        <f t="shared" si="125"/>
        <v>2.5379665376279559</v>
      </c>
      <c r="AF64" s="15">
        <f t="shared" si="126"/>
        <v>-4.0504037456468023E-3</v>
      </c>
      <c r="AG64" s="15">
        <f t="shared" si="127"/>
        <v>2.9673830763510267E-4</v>
      </c>
      <c r="AH64" s="15">
        <f t="shared" si="128"/>
        <v>9.7937136394747881E-3</v>
      </c>
      <c r="AI64" s="1">
        <f t="shared" si="86"/>
        <v>70683.572116542753</v>
      </c>
      <c r="AJ64" s="1">
        <f t="shared" si="87"/>
        <v>15738.940952314206</v>
      </c>
      <c r="AK64" s="1">
        <f t="shared" si="88"/>
        <v>5939.9306420397361</v>
      </c>
      <c r="AL64" s="14">
        <f t="shared" si="129"/>
        <v>17.83682838654574</v>
      </c>
      <c r="AM64" s="14">
        <f t="shared" si="130"/>
        <v>2.8617081553982868</v>
      </c>
      <c r="AN64" s="14">
        <f t="shared" si="131"/>
        <v>1.0841120683656196</v>
      </c>
      <c r="AO64" s="11">
        <f t="shared" si="132"/>
        <v>1.9028029953718415E-2</v>
      </c>
      <c r="AP64" s="11">
        <f t="shared" si="133"/>
        <v>2.3970299164751695E-2</v>
      </c>
      <c r="AQ64" s="11">
        <f t="shared" si="134"/>
        <v>2.1744085777811235E-2</v>
      </c>
      <c r="AR64" s="1">
        <f t="shared" si="143"/>
        <v>46607.741119419246</v>
      </c>
      <c r="AS64" s="1">
        <f t="shared" si="138"/>
        <v>11094.891475136152</v>
      </c>
      <c r="AT64" s="1">
        <f t="shared" si="139"/>
        <v>4291.78342612699</v>
      </c>
      <c r="AU64" s="1">
        <f t="shared" si="92"/>
        <v>9321.5482238838504</v>
      </c>
      <c r="AV64" s="1">
        <f t="shared" si="93"/>
        <v>2218.9782950272306</v>
      </c>
      <c r="AW64" s="1">
        <f t="shared" si="94"/>
        <v>858.356685225398</v>
      </c>
      <c r="AX64" s="1">
        <f t="shared" si="36"/>
        <v>33693.347180337623</v>
      </c>
      <c r="AY64" s="1">
        <f t="shared" si="5"/>
        <v>3315.547980701092</v>
      </c>
      <c r="AZ64" s="1">
        <f t="shared" si="6"/>
        <v>967.06062526513892</v>
      </c>
      <c r="BA64" s="1">
        <f t="shared" si="37"/>
        <v>11536.71777079813</v>
      </c>
      <c r="BB64" s="1">
        <f t="shared" si="38"/>
        <v>21701.241984470948</v>
      </c>
      <c r="BC64" s="1">
        <f t="shared" si="39"/>
        <v>24406.197056348949</v>
      </c>
      <c r="BD64" s="1">
        <f t="shared" si="40"/>
        <v>52752.569316597852</v>
      </c>
      <c r="BE64" s="2">
        <f t="shared" si="144"/>
        <v>0.29715325800737069</v>
      </c>
      <c r="BF64" s="2">
        <f t="shared" si="144"/>
        <v>0.15510651205280329</v>
      </c>
      <c r="BG64" s="2">
        <f t="shared" si="144"/>
        <v>-1.3205293671963234E-7</v>
      </c>
      <c r="BH64" s="2">
        <f t="shared" si="7"/>
        <v>0.16593918214910722</v>
      </c>
      <c r="BI64" s="2">
        <f t="shared" si="41"/>
        <v>8.8300058744395019E-3</v>
      </c>
      <c r="BJ64" s="2">
        <f t="shared" si="8"/>
        <v>2.4058030081186414E-3</v>
      </c>
      <c r="BK64" s="2">
        <f t="shared" si="9"/>
        <v>1.7437978096279226E-15</v>
      </c>
      <c r="BL64" s="2">
        <f t="shared" si="10"/>
        <v>411.54662787882745</v>
      </c>
      <c r="BM64" s="2">
        <f t="shared" si="11"/>
        <v>26.692123285632423</v>
      </c>
      <c r="BN64" s="2">
        <f t="shared" si="12"/>
        <v>7.4840025378776664E-12</v>
      </c>
      <c r="BO64" s="2">
        <f t="shared" si="42"/>
        <v>297.38673914273164</v>
      </c>
      <c r="BP64" s="2">
        <f t="shared" si="43"/>
        <v>24.009040968244154</v>
      </c>
      <c r="BQ64" s="2">
        <f t="shared" si="44"/>
        <v>-1.7630088060088893E-5</v>
      </c>
      <c r="BR64" s="11">
        <f t="shared" si="45"/>
        <v>5.2482394854161479E-2</v>
      </c>
      <c r="BS64" s="17">
        <f t="shared" si="145"/>
        <v>0.83810081402758807</v>
      </c>
      <c r="BT64" s="17">
        <f t="shared" si="146"/>
        <v>0.9151416593531595</v>
      </c>
      <c r="BU64" s="12">
        <f>BU$3*temperature!$I174+BU$4*temperature!$I174^2</f>
        <v>3.7160004960469148</v>
      </c>
      <c r="BV64" s="12">
        <f>BV$3*temperature!$I174+BV$4*temperature!$I174^2</f>
        <v>1.8511613442649586</v>
      </c>
      <c r="BW64" s="12">
        <f>BW$3*temperature!$I174+BW$4*temperature!$I174^2</f>
        <v>0.57424320123210748</v>
      </c>
      <c r="BX64" s="12">
        <f>BX$4*temperature!$I174^2</f>
        <v>-1.5349023341712522</v>
      </c>
      <c r="BY64" s="12">
        <f>BY$4*temperature!$I174^2</f>
        <v>-1.3420816888273486</v>
      </c>
      <c r="BZ64" s="12">
        <f>BZ$4*temperature!$I174^2</f>
        <v>-1.1782321594331457</v>
      </c>
      <c r="CA64" s="12">
        <f>CA$3*temperature!$I174</f>
        <v>-6.3623542805665343</v>
      </c>
      <c r="CB64" s="12">
        <f>CB$3*temperature!$I174</f>
        <v>-5.8804609551322891</v>
      </c>
      <c r="CC64" s="12">
        <f>CC$3*temperature!$I174</f>
        <v>-5.1625383483256631</v>
      </c>
      <c r="CD64" s="12">
        <f t="shared" si="46"/>
        <v>-6.0894177195379626</v>
      </c>
      <c r="CE64" s="12">
        <f t="shared" si="13"/>
        <v>-5.4465647557923091</v>
      </c>
      <c r="CF64" s="12">
        <f t="shared" si="14"/>
        <v>-4.7816148483863605</v>
      </c>
      <c r="CG64" s="19">
        <f t="shared" si="47"/>
        <v>4.2898673823028304E-2</v>
      </c>
      <c r="CH64" s="19">
        <f t="shared" si="15"/>
        <v>7.3786086269527637E-2</v>
      </c>
      <c r="CI64" s="19">
        <f t="shared" si="16"/>
        <v>7.3786086269527637E-2</v>
      </c>
      <c r="CJ64" s="12">
        <f t="shared" si="48"/>
        <v>0.13646828051428581</v>
      </c>
      <c r="CK64" s="12">
        <f t="shared" si="17"/>
        <v>0.21694809966998999</v>
      </c>
      <c r="CL64" s="12">
        <f t="shared" si="18"/>
        <v>0.19046174996965104</v>
      </c>
      <c r="CM64" s="17">
        <f t="shared" si="49"/>
        <v>-6.225886000052248</v>
      </c>
      <c r="CN64" s="17">
        <f t="shared" si="19"/>
        <v>-5.6635128554622991</v>
      </c>
      <c r="CO64" s="17">
        <f t="shared" si="20"/>
        <v>-4.9720765983560113</v>
      </c>
      <c r="CP64" s="12">
        <f t="shared" si="21"/>
        <v>22.005327753562305</v>
      </c>
      <c r="CQ64" s="12">
        <f t="shared" si="22"/>
        <v>18.674767327963913</v>
      </c>
      <c r="CR64" s="12">
        <f t="shared" si="23"/>
        <v>14.393255626745953</v>
      </c>
      <c r="CS64" s="17">
        <f>CS$3*temperature!$I174+CS$4*temperature!$I174^2</f>
        <v>-6.2258860000522489</v>
      </c>
      <c r="CT64" s="17">
        <f>CT$3*temperature!$I174+CT$4*temperature!$I174^2</f>
        <v>-5.6635239187066908</v>
      </c>
      <c r="CU64" s="17">
        <f>CU$3*temperature!$I174+CU$4*temperature!$I174^2</f>
        <v>-4.9720822453694629</v>
      </c>
      <c r="CV64" s="17"/>
      <c r="CW64" s="17"/>
      <c r="CX64" s="17"/>
    </row>
    <row r="65" spans="1:102">
      <c r="A65" s="2">
        <f t="shared" si="95"/>
        <v>2019</v>
      </c>
      <c r="B65" s="5">
        <f t="shared" si="96"/>
        <v>1109.4988131980654</v>
      </c>
      <c r="C65" s="5">
        <f t="shared" si="97"/>
        <v>2690.7122839593967</v>
      </c>
      <c r="D65" s="5">
        <f t="shared" si="98"/>
        <v>3587.3428032836</v>
      </c>
      <c r="E65" s="15">
        <f t="shared" si="99"/>
        <v>2.5890498928128132E-3</v>
      </c>
      <c r="F65" s="15">
        <f t="shared" si="100"/>
        <v>5.1006018988262458E-3</v>
      </c>
      <c r="G65" s="15">
        <f t="shared" si="101"/>
        <v>1.0412697337137532E-2</v>
      </c>
      <c r="H65" s="5">
        <f t="shared" si="102"/>
        <v>47890.121410136111</v>
      </c>
      <c r="I65" s="5">
        <f t="shared" si="103"/>
        <v>11495.500629273107</v>
      </c>
      <c r="J65" s="5">
        <f t="shared" si="104"/>
        <v>4458.2809422585251</v>
      </c>
      <c r="K65" s="5">
        <f t="shared" si="105"/>
        <v>43163.742800315071</v>
      </c>
      <c r="L65" s="5">
        <f t="shared" si="106"/>
        <v>4272.2890506737567</v>
      </c>
      <c r="M65" s="5">
        <f t="shared" si="107"/>
        <v>1242.7808511017486</v>
      </c>
      <c r="N65" s="15">
        <f t="shared" si="108"/>
        <v>2.4860903709894799E-2</v>
      </c>
      <c r="O65" s="15">
        <f t="shared" si="109"/>
        <v>3.0849579144466288E-2</v>
      </c>
      <c r="P65" s="15">
        <f t="shared" si="110"/>
        <v>2.8089299581204985E-2</v>
      </c>
      <c r="Q65" s="5">
        <f t="shared" si="111"/>
        <v>6112.9969082713751</v>
      </c>
      <c r="R65" s="5">
        <f t="shared" si="112"/>
        <v>6170.1500618671162</v>
      </c>
      <c r="S65" s="5">
        <f t="shared" si="113"/>
        <v>2682.77458257342</v>
      </c>
      <c r="T65" s="5">
        <f t="shared" si="114"/>
        <v>127.6463021657226</v>
      </c>
      <c r="U65" s="5">
        <f t="shared" si="115"/>
        <v>536.7447891877739</v>
      </c>
      <c r="V65" s="5">
        <f t="shared" si="116"/>
        <v>601.75090294205427</v>
      </c>
      <c r="W65" s="15">
        <f t="shared" si="117"/>
        <v>-1.0734613539272964E-2</v>
      </c>
      <c r="X65" s="15">
        <f t="shared" si="118"/>
        <v>-1.217998157191269E-2</v>
      </c>
      <c r="Y65" s="15">
        <f t="shared" si="119"/>
        <v>-9.7425357312937999E-3</v>
      </c>
      <c r="Z65" s="5">
        <f t="shared" si="140"/>
        <v>9433.515617946252</v>
      </c>
      <c r="AA65" s="5">
        <f t="shared" si="141"/>
        <v>14685.179497506004</v>
      </c>
      <c r="AB65" s="5">
        <f t="shared" si="142"/>
        <v>6683.8244711435036</v>
      </c>
      <c r="AC65" s="16">
        <f t="shared" si="123"/>
        <v>2.2318215022092143</v>
      </c>
      <c r="AD65" s="16">
        <f t="shared" si="124"/>
        <v>2.8831299929802636</v>
      </c>
      <c r="AE65" s="16">
        <f t="shared" si="125"/>
        <v>2.5628226551240534</v>
      </c>
      <c r="AF65" s="15">
        <f t="shared" si="126"/>
        <v>-4.0504037456468023E-3</v>
      </c>
      <c r="AG65" s="15">
        <f t="shared" si="127"/>
        <v>2.9673830763510267E-4</v>
      </c>
      <c r="AH65" s="15">
        <f t="shared" si="128"/>
        <v>9.7937136394747881E-3</v>
      </c>
      <c r="AI65" s="1">
        <f t="shared" si="86"/>
        <v>72936.763128772334</v>
      </c>
      <c r="AJ65" s="1">
        <f t="shared" si="87"/>
        <v>16384.025152110014</v>
      </c>
      <c r="AK65" s="1">
        <f t="shared" si="88"/>
        <v>6204.2942630611606</v>
      </c>
      <c r="AL65" s="14">
        <f t="shared" si="129"/>
        <v>18.17283409431608</v>
      </c>
      <c r="AM65" s="14">
        <f t="shared" si="130"/>
        <v>2.9296181959993226</v>
      </c>
      <c r="AN65" s="14">
        <f t="shared" si="131"/>
        <v>1.1074493639148488</v>
      </c>
      <c r="AO65" s="11">
        <f t="shared" si="132"/>
        <v>1.8837749654181231E-2</v>
      </c>
      <c r="AP65" s="11">
        <f t="shared" si="133"/>
        <v>2.373059617310418E-2</v>
      </c>
      <c r="AQ65" s="11">
        <f t="shared" si="134"/>
        <v>2.1526644920033124E-2</v>
      </c>
      <c r="AR65" s="1">
        <f t="shared" si="143"/>
        <v>47890.121410136111</v>
      </c>
      <c r="AS65" s="1">
        <f t="shared" si="138"/>
        <v>11495.500629273107</v>
      </c>
      <c r="AT65" s="1">
        <f t="shared" si="139"/>
        <v>4458.2809422585251</v>
      </c>
      <c r="AU65" s="1">
        <f t="shared" si="92"/>
        <v>9578.0242820272233</v>
      </c>
      <c r="AV65" s="1">
        <f t="shared" si="93"/>
        <v>2299.1001258546216</v>
      </c>
      <c r="AW65" s="1">
        <f t="shared" si="94"/>
        <v>891.65618845170502</v>
      </c>
      <c r="AX65" s="1">
        <f t="shared" si="36"/>
        <v>34530.994240252054</v>
      </c>
      <c r="AY65" s="1">
        <f t="shared" si="5"/>
        <v>3417.8312405390052</v>
      </c>
      <c r="AZ65" s="1">
        <f t="shared" si="6"/>
        <v>994.22468088139897</v>
      </c>
      <c r="BA65" s="1">
        <f t="shared" si="37"/>
        <v>11593.832759761392</v>
      </c>
      <c r="BB65" s="1">
        <f t="shared" si="38"/>
        <v>21893.684089323622</v>
      </c>
      <c r="BC65" s="1">
        <f t="shared" si="39"/>
        <v>24759.708079402673</v>
      </c>
      <c r="BD65" s="1">
        <f t="shared" si="40"/>
        <v>51751.904925993142</v>
      </c>
      <c r="BE65" s="2">
        <f t="shared" si="144"/>
        <v>0.29715325800737069</v>
      </c>
      <c r="BF65" s="2">
        <f t="shared" si="144"/>
        <v>0.15510651205280329</v>
      </c>
      <c r="BG65" s="2">
        <f t="shared" si="144"/>
        <v>-1.3205293671963234E-7</v>
      </c>
      <c r="BH65" s="2">
        <f t="shared" si="7"/>
        <v>0.16495293426113289</v>
      </c>
      <c r="BI65" s="2">
        <f t="shared" si="41"/>
        <v>8.8300058744395019E-3</v>
      </c>
      <c r="BJ65" s="2">
        <f t="shared" si="8"/>
        <v>2.4058030081186414E-3</v>
      </c>
      <c r="BK65" s="2">
        <f t="shared" si="9"/>
        <v>1.7437978096279226E-15</v>
      </c>
      <c r="BL65" s="2">
        <f t="shared" si="10"/>
        <v>422.87005337912279</v>
      </c>
      <c r="BM65" s="2">
        <f t="shared" si="11"/>
        <v>27.655909993734976</v>
      </c>
      <c r="BN65" s="2">
        <f t="shared" si="12"/>
        <v>7.7743405418163267E-12</v>
      </c>
      <c r="BO65" s="2">
        <f t="shared" si="42"/>
        <v>301.70524287505481</v>
      </c>
      <c r="BP65" s="2">
        <f t="shared" si="43"/>
        <v>24.2833532570735</v>
      </c>
      <c r="BQ65" s="2">
        <f t="shared" si="44"/>
        <v>-1.7616533578587081E-5</v>
      </c>
      <c r="BR65" s="11">
        <f t="shared" si="45"/>
        <v>5.2376737780540389E-2</v>
      </c>
      <c r="BS65" s="17">
        <f t="shared" si="145"/>
        <v>0.79630863007805519</v>
      </c>
      <c r="BT65" s="17">
        <f t="shared" si="146"/>
        <v>0.88848704791568878</v>
      </c>
      <c r="BU65" s="12">
        <f>BU$3*temperature!$I175+BU$4*temperature!$I175^2</f>
        <v>3.7271439140724922</v>
      </c>
      <c r="BV65" s="12">
        <f>BV$3*temperature!$I175+BV$4*temperature!$I175^2</f>
        <v>1.840221338181883</v>
      </c>
      <c r="BW65" s="12">
        <f>BW$3*temperature!$I175+BW$4*temperature!$I175^2</f>
        <v>0.54909062398426722</v>
      </c>
      <c r="BX65" s="12">
        <f>BX$4*temperature!$I175^2</f>
        <v>-1.6014454040537542</v>
      </c>
      <c r="BY65" s="12">
        <f>BY$4*temperature!$I175^2</f>
        <v>-1.4002653488684182</v>
      </c>
      <c r="BZ65" s="12">
        <f>BZ$4*temperature!$I175^2</f>
        <v>-1.2293124028971727</v>
      </c>
      <c r="CA65" s="12">
        <f>CA$3*temperature!$I175</f>
        <v>-6.4988055710257155</v>
      </c>
      <c r="CB65" s="12">
        <f>CB$3*temperature!$I175</f>
        <v>-6.0065772401485935</v>
      </c>
      <c r="CC65" s="12">
        <f>CC$3*temperature!$I175</f>
        <v>-5.2732575866154425</v>
      </c>
      <c r="CD65" s="12">
        <f t="shared" si="46"/>
        <v>-6.2140363114275505</v>
      </c>
      <c r="CE65" s="12">
        <f t="shared" si="13"/>
        <v>-5.5538702119554397</v>
      </c>
      <c r="CF65" s="12">
        <f t="shared" si="14"/>
        <v>-4.8758197987556429</v>
      </c>
      <c r="CG65" s="19">
        <f t="shared" si="47"/>
        <v>4.3818707374133618E-2</v>
      </c>
      <c r="CH65" s="19">
        <f t="shared" si="15"/>
        <v>7.5368551854658974E-2</v>
      </c>
      <c r="CI65" s="19">
        <f t="shared" si="16"/>
        <v>7.5368551854658961E-2</v>
      </c>
      <c r="CJ65" s="12">
        <f t="shared" si="48"/>
        <v>0.14238462979908259</v>
      </c>
      <c r="CK65" s="12">
        <f t="shared" si="17"/>
        <v>0.22635351409657686</v>
      </c>
      <c r="CL65" s="12">
        <f t="shared" si="18"/>
        <v>0.19871889392989986</v>
      </c>
      <c r="CM65" s="17">
        <f t="shared" si="49"/>
        <v>-6.3564209412266335</v>
      </c>
      <c r="CN65" s="17">
        <f t="shared" si="19"/>
        <v>-5.7802237260520162</v>
      </c>
      <c r="CO65" s="17">
        <f t="shared" si="20"/>
        <v>-5.0745386926855431</v>
      </c>
      <c r="CP65" s="12">
        <f t="shared" si="21"/>
        <v>22.609792359112515</v>
      </c>
      <c r="CQ65" s="12">
        <f t="shared" si="22"/>
        <v>19.184035385860781</v>
      </c>
      <c r="CR65" s="12">
        <f t="shared" si="23"/>
        <v>14.785765219679638</v>
      </c>
      <c r="CS65" s="17">
        <f>CS$3*temperature!$I175+CS$4*temperature!$I175^2</f>
        <v>-6.3564209412266326</v>
      </c>
      <c r="CT65" s="17">
        <f>CT$3*temperature!$I175+CT$4*temperature!$I175^2</f>
        <v>-5.7802350072588178</v>
      </c>
      <c r="CU65" s="17">
        <f>CU$3*temperature!$I175+CU$4*temperature!$I175^2</f>
        <v>-5.0745444509535824</v>
      </c>
      <c r="CV65" s="17"/>
      <c r="CW65" s="17"/>
      <c r="CX65" s="17"/>
    </row>
    <row r="66" spans="1:102">
      <c r="A66" s="2">
        <f t="shared" si="95"/>
        <v>2020</v>
      </c>
      <c r="B66" s="5">
        <f t="shared" si="96"/>
        <v>1112.2277335922824</v>
      </c>
      <c r="C66" s="5">
        <f t="shared" si="97"/>
        <v>2703.7503235349172</v>
      </c>
      <c r="D66" s="5">
        <f t="shared" si="98"/>
        <v>3622.8290223959934</v>
      </c>
      <c r="E66" s="15">
        <f t="shared" si="99"/>
        <v>2.4595973981721723E-3</v>
      </c>
      <c r="F66" s="15">
        <f t="shared" si="100"/>
        <v>4.8455718038849334E-3</v>
      </c>
      <c r="G66" s="15">
        <f t="shared" si="101"/>
        <v>9.8920624702806548E-3</v>
      </c>
      <c r="H66" s="5">
        <f t="shared" si="102"/>
        <v>49186.947728133746</v>
      </c>
      <c r="I66" s="5">
        <f t="shared" si="103"/>
        <v>11903.63094341153</v>
      </c>
      <c r="J66" s="5">
        <f t="shared" si="104"/>
        <v>4627.5743986066564</v>
      </c>
      <c r="K66" s="5">
        <f t="shared" si="105"/>
        <v>44223.809785132158</v>
      </c>
      <c r="L66" s="5">
        <f t="shared" si="106"/>
        <v>4402.6369002329229</v>
      </c>
      <c r="M66" s="5">
        <f t="shared" si="107"/>
        <v>1277.3372328639912</v>
      </c>
      <c r="N66" s="15">
        <f t="shared" si="108"/>
        <v>2.4559199829384371E-2</v>
      </c>
      <c r="O66" s="15">
        <f t="shared" si="109"/>
        <v>3.0510072706482649E-2</v>
      </c>
      <c r="P66" s="15">
        <f t="shared" si="110"/>
        <v>2.7805692155304484E-2</v>
      </c>
      <c r="Q66" s="5">
        <f t="shared" si="111"/>
        <v>6211.1343777835</v>
      </c>
      <c r="R66" s="5">
        <f t="shared" si="112"/>
        <v>6311.3913983173197</v>
      </c>
      <c r="S66" s="5">
        <f t="shared" si="113"/>
        <v>2757.5175491873597</v>
      </c>
      <c r="T66" s="5">
        <f t="shared" si="114"/>
        <v>126.2760684422563</v>
      </c>
      <c r="U66" s="5">
        <f t="shared" si="115"/>
        <v>530.20724754664661</v>
      </c>
      <c r="V66" s="5">
        <f t="shared" si="116"/>
        <v>595.88832326880299</v>
      </c>
      <c r="W66" s="15">
        <f t="shared" si="117"/>
        <v>-1.0734613539272964E-2</v>
      </c>
      <c r="X66" s="15">
        <f t="shared" si="118"/>
        <v>-1.217998157191269E-2</v>
      </c>
      <c r="Y66" s="15">
        <f t="shared" si="119"/>
        <v>-9.7425357312937999E-3</v>
      </c>
      <c r="Z66" s="5">
        <f t="shared" si="140"/>
        <v>9550.1815901689224</v>
      </c>
      <c r="AA66" s="5">
        <f t="shared" si="141"/>
        <v>15034.561502610524</v>
      </c>
      <c r="AB66" s="5">
        <f t="shared" si="142"/>
        <v>6942.8128336035379</v>
      </c>
      <c r="AC66" s="16">
        <f t="shared" si="123"/>
        <v>2.2227817240370511</v>
      </c>
      <c r="AD66" s="16">
        <f t="shared" si="124"/>
        <v>2.8839855280950726</v>
      </c>
      <c r="AE66" s="16">
        <f t="shared" si="125"/>
        <v>2.587922206317097</v>
      </c>
      <c r="AF66" s="15">
        <f t="shared" si="126"/>
        <v>-4.0504037456468023E-3</v>
      </c>
      <c r="AG66" s="15">
        <f t="shared" si="127"/>
        <v>2.9673830763510267E-4</v>
      </c>
      <c r="AH66" s="15">
        <f t="shared" si="128"/>
        <v>9.7937136394747881E-3</v>
      </c>
      <c r="AI66" s="1">
        <f t="shared" si="86"/>
        <v>75221.11109792233</v>
      </c>
      <c r="AJ66" s="1">
        <f t="shared" si="87"/>
        <v>17044.722762753634</v>
      </c>
      <c r="AK66" s="1">
        <f t="shared" si="88"/>
        <v>6475.52102520675</v>
      </c>
      <c r="AL66" s="14">
        <f t="shared" si="129"/>
        <v>18.511746040500022</v>
      </c>
      <c r="AM66" s="14">
        <f t="shared" si="130"/>
        <v>2.9984445664864543</v>
      </c>
      <c r="AN66" s="14">
        <f t="shared" si="131"/>
        <v>1.1310506364465212</v>
      </c>
      <c r="AO66" s="11">
        <f t="shared" si="132"/>
        <v>1.864937215763942E-2</v>
      </c>
      <c r="AP66" s="11">
        <f t="shared" si="133"/>
        <v>2.3493290211373138E-2</v>
      </c>
      <c r="AQ66" s="11">
        <f t="shared" si="134"/>
        <v>2.1311378470832792E-2</v>
      </c>
      <c r="AR66" s="1">
        <f t="shared" si="143"/>
        <v>49186.947728133746</v>
      </c>
      <c r="AS66" s="1">
        <f t="shared" si="138"/>
        <v>11903.63094341153</v>
      </c>
      <c r="AT66" s="1">
        <f t="shared" si="139"/>
        <v>4627.5743986066564</v>
      </c>
      <c r="AU66" s="1">
        <f t="shared" si="92"/>
        <v>9837.3895456267492</v>
      </c>
      <c r="AV66" s="1">
        <f t="shared" si="93"/>
        <v>2380.7261886823062</v>
      </c>
      <c r="AW66" s="1">
        <f t="shared" si="94"/>
        <v>925.51487972133134</v>
      </c>
      <c r="AX66" s="1">
        <f t="shared" si="36"/>
        <v>35379.047828105729</v>
      </c>
      <c r="AY66" s="1">
        <f t="shared" si="5"/>
        <v>3522.1095201863382</v>
      </c>
      <c r="AZ66" s="1">
        <f t="shared" si="6"/>
        <v>1021.8697862911928</v>
      </c>
      <c r="BA66" s="1">
        <f t="shared" si="37"/>
        <v>11649.334313946054</v>
      </c>
      <c r="BB66" s="1">
        <f t="shared" si="38"/>
        <v>22081.029738345394</v>
      </c>
      <c r="BC66" s="1">
        <f t="shared" si="39"/>
        <v>25103.992851806797</v>
      </c>
      <c r="BD66" s="1">
        <f t="shared" si="40"/>
        <v>50751.033089068231</v>
      </c>
      <c r="BE66" s="2">
        <f t="shared" ref="BE66:BE70" si="147">BE65</f>
        <v>0.29715325800737069</v>
      </c>
      <c r="BF66" s="2">
        <f t="shared" ref="BF66:BF70" si="148">BF65</f>
        <v>0.15510651205280329</v>
      </c>
      <c r="BG66" s="2">
        <f t="shared" ref="BG66:BG70" si="149">BG65</f>
        <v>-1.3205293671963234E-7</v>
      </c>
      <c r="BH66" s="2">
        <f t="shared" si="7"/>
        <v>0.16397798371198594</v>
      </c>
      <c r="BI66" s="2">
        <f t="shared" si="41"/>
        <v>8.8300058744395019E-3</v>
      </c>
      <c r="BJ66" s="2">
        <f t="shared" si="8"/>
        <v>2.4058030081186414E-3</v>
      </c>
      <c r="BK66" s="2">
        <f t="shared" si="9"/>
        <v>1.7437978096279226E-15</v>
      </c>
      <c r="BL66" s="2">
        <f t="shared" si="10"/>
        <v>434.32103738516969</v>
      </c>
      <c r="BM66" s="2">
        <f t="shared" si="11"/>
        <v>28.637791131193602</v>
      </c>
      <c r="BN66" s="2">
        <f t="shared" si="12"/>
        <v>8.0695541001805391E-12</v>
      </c>
      <c r="BO66" s="2">
        <f t="shared" si="42"/>
        <v>306.0897142290811</v>
      </c>
      <c r="BP66" s="2">
        <f t="shared" si="43"/>
        <v>24.561150999658956</v>
      </c>
      <c r="BQ66" s="2">
        <f t="shared" si="44"/>
        <v>-1.7603377877822563E-5</v>
      </c>
      <c r="BR66" s="11">
        <f t="shared" si="45"/>
        <v>5.2264519074291832E-2</v>
      </c>
      <c r="BS66" s="17">
        <f t="shared" si="145"/>
        <v>0.75667638925340353</v>
      </c>
      <c r="BT66" s="17">
        <f t="shared" si="146"/>
        <v>0.86260878438416388</v>
      </c>
      <c r="BU66" s="12">
        <f>BU$3*temperature!$I176+BU$4*temperature!$I176^2</f>
        <v>3.735450175607963</v>
      </c>
      <c r="BV66" s="12">
        <f>BV$3*temperature!$I176+BV$4*temperature!$I176^2</f>
        <v>1.8270686091812558</v>
      </c>
      <c r="BW66" s="12">
        <f>BW$3*temperature!$I176+BW$4*temperature!$I176^2</f>
        <v>0.52219694090079027</v>
      </c>
      <c r="BX66" s="12">
        <f>BX$4*temperature!$I176^2</f>
        <v>-1.6698189646341846</v>
      </c>
      <c r="BY66" s="12">
        <f>BY$4*temperature!$I176^2</f>
        <v>-1.4600495459551137</v>
      </c>
      <c r="BZ66" s="12">
        <f>BZ$4*temperature!$I176^2</f>
        <v>-1.281797780068946</v>
      </c>
      <c r="CA66" s="12">
        <f>CA$3*temperature!$I176</f>
        <v>-6.6360885113275083</v>
      </c>
      <c r="CB66" s="12">
        <f>CB$3*temperature!$I176</f>
        <v>-6.1334621847226902</v>
      </c>
      <c r="CC66" s="12">
        <f>CC$3*temperature!$I176</f>
        <v>-5.3846516418071948</v>
      </c>
      <c r="CD66" s="12">
        <f t="shared" si="46"/>
        <v>-6.3391610550319761</v>
      </c>
      <c r="CE66" s="12">
        <f t="shared" si="13"/>
        <v>-5.6614268726311288</v>
      </c>
      <c r="CF66" s="12">
        <f t="shared" si="14"/>
        <v>-4.9702452850555687</v>
      </c>
      <c r="CG66" s="19">
        <f t="shared" si="47"/>
        <v>4.4744348389671104E-2</v>
      </c>
      <c r="CH66" s="19">
        <f t="shared" si="15"/>
        <v>7.6960662326624157E-2</v>
      </c>
      <c r="CI66" s="19">
        <f t="shared" si="16"/>
        <v>7.6960662326624144E-2</v>
      </c>
      <c r="CJ66" s="12">
        <f t="shared" si="48"/>
        <v>0.14846372814776596</v>
      </c>
      <c r="CK66" s="12">
        <f t="shared" si="17"/>
        <v>0.23601765604578073</v>
      </c>
      <c r="CL66" s="12">
        <f t="shared" si="18"/>
        <v>0.2072031783758129</v>
      </c>
      <c r="CM66" s="17">
        <f t="shared" si="49"/>
        <v>-6.4876247831797418</v>
      </c>
      <c r="CN66" s="17">
        <f t="shared" si="19"/>
        <v>-5.8974445286769095</v>
      </c>
      <c r="CO66" s="17">
        <f t="shared" si="20"/>
        <v>-5.1774484634313813</v>
      </c>
      <c r="CP66" s="12">
        <f t="shared" si="21"/>
        <v>23.211252905211428</v>
      </c>
      <c r="CQ66" s="12">
        <f t="shared" si="22"/>
        <v>19.690474232684565</v>
      </c>
      <c r="CR66" s="12">
        <f t="shared" si="23"/>
        <v>15.17609424678221</v>
      </c>
      <c r="CS66" s="17">
        <f>CS$3*temperature!$I176+CS$4*temperature!$I176^2</f>
        <v>-6.4876247831797427</v>
      </c>
      <c r="CT66" s="17">
        <f>CT$3*temperature!$I176+CT$4*temperature!$I176^2</f>
        <v>-5.8974560283563715</v>
      </c>
      <c r="CU66" s="17">
        <f>CU$3*temperature!$I176+CU$4*temperature!$I176^2</f>
        <v>-5.1774543332144596</v>
      </c>
      <c r="CV66" s="17"/>
      <c r="CW66" s="17"/>
      <c r="CX66" s="17"/>
    </row>
    <row r="67" spans="1:102">
      <c r="A67" s="2">
        <f t="shared" si="95"/>
        <v>2021</v>
      </c>
      <c r="B67" s="5">
        <f t="shared" si="96"/>
        <v>1114.8265844100149</v>
      </c>
      <c r="C67" s="5">
        <f t="shared" si="97"/>
        <v>2716.19647905076</v>
      </c>
      <c r="D67" s="5">
        <f t="shared" si="98"/>
        <v>3656.8744108542464</v>
      </c>
      <c r="E67" s="15">
        <f t="shared" si="99"/>
        <v>2.3366175282635636E-3</v>
      </c>
      <c r="F67" s="15">
        <f t="shared" si="100"/>
        <v>4.6032932136906863E-3</v>
      </c>
      <c r="G67" s="15">
        <f t="shared" si="101"/>
        <v>9.397459346766621E-3</v>
      </c>
      <c r="H67" s="5">
        <f t="shared" si="102"/>
        <v>50498.002022387307</v>
      </c>
      <c r="I67" s="5">
        <f t="shared" si="103"/>
        <v>12319.235249203097</v>
      </c>
      <c r="J67" s="5">
        <f t="shared" si="104"/>
        <v>4799.6013536509963</v>
      </c>
      <c r="K67" s="5">
        <f t="shared" si="105"/>
        <v>45296.732898697155</v>
      </c>
      <c r="L67" s="5">
        <f t="shared" si="106"/>
        <v>4535.4727996364791</v>
      </c>
      <c r="M67" s="5">
        <f t="shared" si="107"/>
        <v>1312.4873360170466</v>
      </c>
      <c r="N67" s="15">
        <f t="shared" si="108"/>
        <v>2.426120948823618E-2</v>
      </c>
      <c r="O67" s="15">
        <f t="shared" si="109"/>
        <v>3.01718952558927E-2</v>
      </c>
      <c r="P67" s="15">
        <f t="shared" si="110"/>
        <v>2.7518263970309098E-2</v>
      </c>
      <c r="Q67" s="5">
        <f t="shared" si="111"/>
        <v>6308.2378657880554</v>
      </c>
      <c r="R67" s="5">
        <f t="shared" si="112"/>
        <v>6452.1912453605009</v>
      </c>
      <c r="S67" s="5">
        <f t="shared" si="113"/>
        <v>2832.1624935622367</v>
      </c>
      <c r="T67" s="5">
        <f t="shared" si="114"/>
        <v>124.9205436482699</v>
      </c>
      <c r="U67" s="5">
        <f t="shared" si="115"/>
        <v>523.74933304223396</v>
      </c>
      <c r="V67" s="5">
        <f t="shared" si="116"/>
        <v>590.08285998749591</v>
      </c>
      <c r="W67" s="15">
        <f t="shared" si="117"/>
        <v>-1.0734613539272964E-2</v>
      </c>
      <c r="X67" s="15">
        <f t="shared" si="118"/>
        <v>-1.217998157191269E-2</v>
      </c>
      <c r="Y67" s="15">
        <f t="shared" si="119"/>
        <v>-9.7425357312937999E-3</v>
      </c>
      <c r="Z67" s="5">
        <f t="shared" si="140"/>
        <v>9664.1962049507711</v>
      </c>
      <c r="AA67" s="5">
        <f t="shared" si="141"/>
        <v>15383.282156064146</v>
      </c>
      <c r="AB67" s="5">
        <f t="shared" si="142"/>
        <v>7206.132151277302</v>
      </c>
      <c r="AC67" s="16">
        <f t="shared" si="123"/>
        <v>2.2137785606162561</v>
      </c>
      <c r="AD67" s="16">
        <f t="shared" si="124"/>
        <v>2.8848413170799239</v>
      </c>
      <c r="AE67" s="16">
        <f t="shared" si="125"/>
        <v>2.6132675753270043</v>
      </c>
      <c r="AF67" s="15">
        <f t="shared" si="126"/>
        <v>-4.0504037456468023E-3</v>
      </c>
      <c r="AG67" s="15">
        <f t="shared" si="127"/>
        <v>2.9673830763510267E-4</v>
      </c>
      <c r="AH67" s="15">
        <f t="shared" si="128"/>
        <v>9.7937136394747881E-3</v>
      </c>
      <c r="AI67" s="1">
        <f t="shared" si="86"/>
        <v>77536.389533756854</v>
      </c>
      <c r="AJ67" s="1">
        <f t="shared" si="87"/>
        <v>17720.976675160578</v>
      </c>
      <c r="AK67" s="1">
        <f t="shared" si="88"/>
        <v>6753.483802407407</v>
      </c>
      <c r="AL67" s="14">
        <f t="shared" si="129"/>
        <v>18.853526157285042</v>
      </c>
      <c r="AM67" s="14">
        <f t="shared" si="130"/>
        <v>3.0681834615858041</v>
      </c>
      <c r="AN67" s="14">
        <f t="shared" si="131"/>
        <v>1.1549138421476792</v>
      </c>
      <c r="AO67" s="11">
        <f t="shared" si="132"/>
        <v>1.8462878436063025E-2</v>
      </c>
      <c r="AP67" s="11">
        <f t="shared" si="133"/>
        <v>2.3258357309259407E-2</v>
      </c>
      <c r="AQ67" s="11">
        <f t="shared" si="134"/>
        <v>2.1098264686124465E-2</v>
      </c>
      <c r="AR67" s="1">
        <f t="shared" si="143"/>
        <v>50498.002022387307</v>
      </c>
      <c r="AS67" s="1">
        <f t="shared" si="138"/>
        <v>12319.235249203097</v>
      </c>
      <c r="AT67" s="1">
        <f t="shared" si="139"/>
        <v>4799.6013536509963</v>
      </c>
      <c r="AU67" s="1">
        <f t="shared" si="92"/>
        <v>10099.600404477462</v>
      </c>
      <c r="AV67" s="1">
        <f t="shared" si="93"/>
        <v>2463.8470498406195</v>
      </c>
      <c r="AW67" s="1">
        <f t="shared" si="94"/>
        <v>959.92027073019926</v>
      </c>
      <c r="AX67" s="1">
        <f t="shared" si="36"/>
        <v>36237.386318957724</v>
      </c>
      <c r="AY67" s="1">
        <f t="shared" si="5"/>
        <v>3628.3782397091832</v>
      </c>
      <c r="AZ67" s="1">
        <f t="shared" si="6"/>
        <v>1049.989868813637</v>
      </c>
      <c r="BA67" s="1">
        <f t="shared" si="37"/>
        <v>11703.278508999665</v>
      </c>
      <c r="BB67" s="1">
        <f t="shared" si="38"/>
        <v>22263.415971665541</v>
      </c>
      <c r="BC67" s="1">
        <f t="shared" si="39"/>
        <v>25439.177734572448</v>
      </c>
      <c r="BD67" s="1">
        <f t="shared" si="40"/>
        <v>49751.48273482245</v>
      </c>
      <c r="BE67" s="2">
        <f t="shared" si="147"/>
        <v>0.29715325800737069</v>
      </c>
      <c r="BF67" s="2">
        <f t="shared" si="148"/>
        <v>0.15510651205280329</v>
      </c>
      <c r="BG67" s="2">
        <f t="shared" si="149"/>
        <v>-1.3205293671963234E-7</v>
      </c>
      <c r="BH67" s="2">
        <f t="shared" si="7"/>
        <v>0.16301411198228824</v>
      </c>
      <c r="BI67" s="2">
        <f t="shared" si="41"/>
        <v>8.8300058744395019E-3</v>
      </c>
      <c r="BJ67" s="2">
        <f t="shared" si="8"/>
        <v>2.4058030081186414E-3</v>
      </c>
      <c r="BK67" s="2">
        <f t="shared" si="9"/>
        <v>1.7437978096279226E-15</v>
      </c>
      <c r="BL67" s="2">
        <f t="shared" si="10"/>
        <v>445.89765450513778</v>
      </c>
      <c r="BM67" s="2">
        <f t="shared" si="11"/>
        <v>29.637653220254013</v>
      </c>
      <c r="BN67" s="2">
        <f t="shared" si="12"/>
        <v>8.3695343275838193E-12</v>
      </c>
      <c r="BO67" s="2">
        <f t="shared" si="42"/>
        <v>310.54100114664681</v>
      </c>
      <c r="BP67" s="2">
        <f t="shared" si="43"/>
        <v>24.842469783453819</v>
      </c>
      <c r="BQ67" s="2">
        <f t="shared" si="44"/>
        <v>-1.7590614230431348E-5</v>
      </c>
      <c r="BR67" s="11">
        <f t="shared" si="45"/>
        <v>5.2145965009508605E-2</v>
      </c>
      <c r="BS67" s="17">
        <f t="shared" si="145"/>
        <v>0.71909332257926373</v>
      </c>
      <c r="BT67" s="17">
        <f t="shared" si="146"/>
        <v>0.83748425668365423</v>
      </c>
      <c r="BU67" s="12">
        <f>BU$3*temperature!$I177+BU$4*temperature!$I177^2</f>
        <v>3.7408696077255454</v>
      </c>
      <c r="BV67" s="12">
        <f>BV$3*temperature!$I177+BV$4*temperature!$I177^2</f>
        <v>1.8116502909522771</v>
      </c>
      <c r="BW67" s="12">
        <f>BW$3*temperature!$I177+BW$4*temperature!$I177^2</f>
        <v>0.49350864858212495</v>
      </c>
      <c r="BX67" s="12">
        <f>BX$4*temperature!$I177^2</f>
        <v>-1.7401081206462161</v>
      </c>
      <c r="BY67" s="12">
        <f>BY$4*temperature!$I177^2</f>
        <v>-1.5215086936199131</v>
      </c>
      <c r="BZ67" s="12">
        <f>BZ$4*temperature!$I177^2</f>
        <v>-1.3357536196224149</v>
      </c>
      <c r="CA67" s="12">
        <f>CA$3*temperature!$I177</f>
        <v>-6.7743182000425843</v>
      </c>
      <c r="CB67" s="12">
        <f>CB$3*temperature!$I177</f>
        <v>-6.261222169703708</v>
      </c>
      <c r="CC67" s="12">
        <f>CC$3*temperature!$I177</f>
        <v>-5.4968139071259312</v>
      </c>
      <c r="CD67" s="12">
        <f t="shared" si="46"/>
        <v>-6.4648919155855307</v>
      </c>
      <c r="CE67" s="12">
        <f t="shared" si="13"/>
        <v>-5.7693170607075102</v>
      </c>
      <c r="CF67" s="12">
        <f t="shared" si="14"/>
        <v>-5.0649635796930443</v>
      </c>
      <c r="CG67" s="19">
        <f t="shared" si="47"/>
        <v>4.567637293080036E-2</v>
      </c>
      <c r="CH67" s="19">
        <f t="shared" si="15"/>
        <v>7.8563752517262261E-2</v>
      </c>
      <c r="CI67" s="19">
        <f t="shared" si="16"/>
        <v>7.8563752517262261E-2</v>
      </c>
      <c r="CJ67" s="12">
        <f t="shared" si="48"/>
        <v>0.15471314222852667</v>
      </c>
      <c r="CK67" s="12">
        <f t="shared" si="17"/>
        <v>0.245952554498099</v>
      </c>
      <c r="CL67" s="12">
        <f t="shared" si="18"/>
        <v>0.21592516371644355</v>
      </c>
      <c r="CM67" s="17">
        <f t="shared" si="49"/>
        <v>-6.6196050578140575</v>
      </c>
      <c r="CN67" s="17">
        <f t="shared" si="19"/>
        <v>-6.0152696152056091</v>
      </c>
      <c r="CO67" s="17">
        <f t="shared" si="20"/>
        <v>-5.2808887434094878</v>
      </c>
      <c r="CP67" s="12">
        <f t="shared" si="21"/>
        <v>23.809490359830349</v>
      </c>
      <c r="CQ67" s="12">
        <f t="shared" si="22"/>
        <v>20.193887220370723</v>
      </c>
      <c r="CR67" s="12">
        <f t="shared" si="23"/>
        <v>15.564091144938441</v>
      </c>
      <c r="CS67" s="17">
        <f>CS$3*temperature!$I177+CS$4*temperature!$I177^2</f>
        <v>-6.6196050578140575</v>
      </c>
      <c r="CT67" s="17">
        <f>CT$3*temperature!$I177+CT$4*temperature!$I177^2</f>
        <v>-6.0152813340352047</v>
      </c>
      <c r="CU67" s="17">
        <f>CU$3*temperature!$I177+CU$4*temperature!$I177^2</f>
        <v>-5.280894725053404</v>
      </c>
      <c r="CV67" s="17"/>
      <c r="CW67" s="17"/>
      <c r="CX67" s="17"/>
    </row>
    <row r="68" spans="1:102">
      <c r="A68" s="2">
        <f t="shared" si="95"/>
        <v>2022</v>
      </c>
      <c r="B68" s="5">
        <f t="shared" si="96"/>
        <v>1117.3012615812161</v>
      </c>
      <c r="C68" s="5">
        <f t="shared" si="97"/>
        <v>2728.0747554288719</v>
      </c>
      <c r="D68" s="5">
        <f t="shared" si="98"/>
        <v>3689.5214730358684</v>
      </c>
      <c r="E68" s="15">
        <f t="shared" si="99"/>
        <v>2.2197866518503854E-3</v>
      </c>
      <c r="F68" s="15">
        <f t="shared" si="100"/>
        <v>4.3731285530061517E-3</v>
      </c>
      <c r="G68" s="15">
        <f t="shared" si="101"/>
        <v>8.9275863794282904E-3</v>
      </c>
      <c r="H68" s="5">
        <f t="shared" si="102"/>
        <v>51823.050854941073</v>
      </c>
      <c r="I68" s="5">
        <f t="shared" si="103"/>
        <v>12742.262840993602</v>
      </c>
      <c r="J68" s="5">
        <f t="shared" si="104"/>
        <v>4974.2998770140357</v>
      </c>
      <c r="K68" s="5">
        <f t="shared" si="105"/>
        <v>46382.34345283077</v>
      </c>
      <c r="L68" s="5">
        <f t="shared" si="106"/>
        <v>4670.7894699866574</v>
      </c>
      <c r="M68" s="5">
        <f t="shared" si="107"/>
        <v>1348.2235876299173</v>
      </c>
      <c r="N68" s="15">
        <f t="shared" si="108"/>
        <v>2.3966641403509348E-2</v>
      </c>
      <c r="O68" s="15">
        <f t="shared" si="109"/>
        <v>2.9835185068472603E-2</v>
      </c>
      <c r="P68" s="15">
        <f t="shared" si="110"/>
        <v>2.7227882991479602E-2</v>
      </c>
      <c r="Q68" s="5">
        <f t="shared" si="111"/>
        <v>6404.2703349940466</v>
      </c>
      <c r="R68" s="5">
        <f t="shared" si="112"/>
        <v>6592.465492131093</v>
      </c>
      <c r="S68" s="5">
        <f t="shared" si="113"/>
        <v>2906.6523286477045</v>
      </c>
      <c r="T68" s="5">
        <f t="shared" si="114"/>
        <v>123.57956988908984</v>
      </c>
      <c r="U68" s="5">
        <f t="shared" si="115"/>
        <v>517.37007581747798</v>
      </c>
      <c r="V68" s="5">
        <f t="shared" si="116"/>
        <v>584.3339566396437</v>
      </c>
      <c r="W68" s="15">
        <f t="shared" si="117"/>
        <v>-1.0734613539272964E-2</v>
      </c>
      <c r="X68" s="15">
        <f t="shared" si="118"/>
        <v>-1.217998157191269E-2</v>
      </c>
      <c r="Y68" s="15">
        <f t="shared" si="119"/>
        <v>-9.7425357312937999E-3</v>
      </c>
      <c r="Z68" s="5">
        <f t="shared" si="140"/>
        <v>9775.5282270968892</v>
      </c>
      <c r="AA68" s="5">
        <f t="shared" si="141"/>
        <v>15731.132044850319</v>
      </c>
      <c r="AB68" s="5">
        <f t="shared" si="142"/>
        <v>7473.6846172461392</v>
      </c>
      <c r="AC68" s="16">
        <f t="shared" si="123"/>
        <v>2.2048118636423033</v>
      </c>
      <c r="AD68" s="16">
        <f t="shared" si="124"/>
        <v>2.8856973600101501</v>
      </c>
      <c r="AE68" s="16">
        <f t="shared" si="125"/>
        <v>2.6388611696230817</v>
      </c>
      <c r="AF68" s="15">
        <f t="shared" si="126"/>
        <v>-4.0504037456468023E-3</v>
      </c>
      <c r="AG68" s="15">
        <f t="shared" si="127"/>
        <v>2.9673830763510267E-4</v>
      </c>
      <c r="AH68" s="15">
        <f t="shared" si="128"/>
        <v>9.7937136394747881E-3</v>
      </c>
      <c r="AI68" s="1">
        <f t="shared" si="86"/>
        <v>79882.350984858625</v>
      </c>
      <c r="AJ68" s="1">
        <f t="shared" si="87"/>
        <v>18412.726057485139</v>
      </c>
      <c r="AK68" s="1">
        <f t="shared" si="88"/>
        <v>7038.0556928968654</v>
      </c>
      <c r="AL68" s="14">
        <f t="shared" si="129"/>
        <v>19.198135615202801</v>
      </c>
      <c r="AM68" s="14">
        <f t="shared" si="130"/>
        <v>3.1388307597533278</v>
      </c>
      <c r="AN68" s="14">
        <f t="shared" si="131"/>
        <v>1.1790368532996669</v>
      </c>
      <c r="AO68" s="11">
        <f t="shared" si="132"/>
        <v>1.8278249651702393E-2</v>
      </c>
      <c r="AP68" s="11">
        <f t="shared" si="133"/>
        <v>2.3025773736166811E-2</v>
      </c>
      <c r="AQ68" s="11">
        <f t="shared" si="134"/>
        <v>2.0887282039263221E-2</v>
      </c>
      <c r="AR68" s="1">
        <f t="shared" si="143"/>
        <v>51823.050854941073</v>
      </c>
      <c r="AS68" s="1">
        <f t="shared" si="138"/>
        <v>12742.262840993602</v>
      </c>
      <c r="AT68" s="1">
        <f t="shared" si="139"/>
        <v>4974.2998770140357</v>
      </c>
      <c r="AU68" s="1">
        <f t="shared" si="92"/>
        <v>10364.610170988215</v>
      </c>
      <c r="AV68" s="1">
        <f t="shared" si="93"/>
        <v>2548.4525681987207</v>
      </c>
      <c r="AW68" s="1">
        <f t="shared" si="94"/>
        <v>994.85997540280721</v>
      </c>
      <c r="AX68" s="1">
        <f t="shared" si="36"/>
        <v>37105.874762264611</v>
      </c>
      <c r="AY68" s="1">
        <f t="shared" si="5"/>
        <v>3736.6315759893268</v>
      </c>
      <c r="AZ68" s="1">
        <f t="shared" si="6"/>
        <v>1078.5788701039339</v>
      </c>
      <c r="BA68" s="1">
        <f t="shared" si="37"/>
        <v>11755.71939688503</v>
      </c>
      <c r="BB68" s="1">
        <f t="shared" si="38"/>
        <v>22440.978807496391</v>
      </c>
      <c r="BC68" s="1">
        <f t="shared" si="39"/>
        <v>25765.402751680504</v>
      </c>
      <c r="BD68" s="1">
        <f t="shared" si="40"/>
        <v>48754.67528968714</v>
      </c>
      <c r="BE68" s="2">
        <f t="shared" si="147"/>
        <v>0.29715325800737069</v>
      </c>
      <c r="BF68" s="2">
        <f t="shared" si="148"/>
        <v>0.15510651205280329</v>
      </c>
      <c r="BG68" s="2">
        <f t="shared" si="149"/>
        <v>-1.3205293671963234E-7</v>
      </c>
      <c r="BH68" s="2">
        <f t="shared" si="7"/>
        <v>0.16206107348419541</v>
      </c>
      <c r="BI68" s="2">
        <f t="shared" si="41"/>
        <v>8.8300058744395019E-3</v>
      </c>
      <c r="BJ68" s="2">
        <f t="shared" si="8"/>
        <v>2.4058030081186414E-3</v>
      </c>
      <c r="BK68" s="2">
        <f t="shared" si="9"/>
        <v>1.7437978096279226E-15</v>
      </c>
      <c r="BL68" s="2">
        <f t="shared" si="10"/>
        <v>457.59784348050675</v>
      </c>
      <c r="BM68" s="2">
        <f t="shared" si="11"/>
        <v>30.655374273100794</v>
      </c>
      <c r="BN68" s="2">
        <f t="shared" si="12"/>
        <v>8.6741732299695204E-12</v>
      </c>
      <c r="BO68" s="2">
        <f t="shared" si="42"/>
        <v>315.05997514777096</v>
      </c>
      <c r="BP68" s="2">
        <f t="shared" si="43"/>
        <v>25.127345435684024</v>
      </c>
      <c r="BQ68" s="2">
        <f t="shared" si="44"/>
        <v>-1.7578234579715231E-5</v>
      </c>
      <c r="BR68" s="11">
        <f t="shared" si="45"/>
        <v>5.2021312359003619E-2</v>
      </c>
      <c r="BS68" s="17">
        <f t="shared" si="145"/>
        <v>0.68345395647909457</v>
      </c>
      <c r="BT68" s="17">
        <f t="shared" si="146"/>
        <v>0.81309151134335356</v>
      </c>
      <c r="BU68" s="12">
        <f>BU$3*temperature!$I178+BU$4*temperature!$I178^2</f>
        <v>3.7433422112206891</v>
      </c>
      <c r="BV68" s="12">
        <f>BV$3*temperature!$I178+BV$4*temperature!$I178^2</f>
        <v>1.793907954319494</v>
      </c>
      <c r="BW68" s="12">
        <f>BW$3*temperature!$I178+BW$4*temperature!$I178^2</f>
        <v>0.46296996550543623</v>
      </c>
      <c r="BX68" s="12">
        <f>BX$4*temperature!$I178^2</f>
        <v>-1.8123952842660247</v>
      </c>
      <c r="BY68" s="12">
        <f>BY$4*temperature!$I178^2</f>
        <v>-1.5847148510877715</v>
      </c>
      <c r="BZ68" s="12">
        <f>BZ$4*temperature!$I178^2</f>
        <v>-1.3912431833522474</v>
      </c>
      <c r="CA68" s="12">
        <f>CA$3*temperature!$I178</f>
        <v>-6.9135950358074947</v>
      </c>
      <c r="CB68" s="12">
        <f>CB$3*temperature!$I178</f>
        <v>-6.3899499893995637</v>
      </c>
      <c r="CC68" s="12">
        <f>CC$3*temperature!$I178</f>
        <v>-5.6098258479834238</v>
      </c>
      <c r="CD68" s="12">
        <f t="shared" si="46"/>
        <v>-6.5913146371793578</v>
      </c>
      <c r="CE68" s="12">
        <f t="shared" si="13"/>
        <v>-5.8776102736812144</v>
      </c>
      <c r="CF68" s="12">
        <f t="shared" si="14"/>
        <v>-5.1600356954856341</v>
      </c>
      <c r="CG68" s="19">
        <f t="shared" si="47"/>
        <v>4.6615457943219744E-2</v>
      </c>
      <c r="CH68" s="19">
        <f t="shared" si="15"/>
        <v>8.0178986778970396E-2</v>
      </c>
      <c r="CI68" s="19">
        <f t="shared" si="16"/>
        <v>8.0178986778970382E-2</v>
      </c>
      <c r="CJ68" s="12">
        <f t="shared" si="48"/>
        <v>0.16114019931406853</v>
      </c>
      <c r="CK68" s="12">
        <f t="shared" si="17"/>
        <v>0.25616985785917484</v>
      </c>
      <c r="CL68" s="12">
        <f t="shared" si="18"/>
        <v>0.22489507624889463</v>
      </c>
      <c r="CM68" s="17">
        <f t="shared" si="49"/>
        <v>-6.7524548364934267</v>
      </c>
      <c r="CN68" s="17">
        <f t="shared" si="19"/>
        <v>-6.133780131540389</v>
      </c>
      <c r="CO68" s="17">
        <f t="shared" si="20"/>
        <v>-5.3849307717345285</v>
      </c>
      <c r="CP68" s="12">
        <f t="shared" si="21"/>
        <v>24.404188379553201</v>
      </c>
      <c r="CQ68" s="12">
        <f t="shared" si="22"/>
        <v>20.69399492581945</v>
      </c>
      <c r="CR68" s="12">
        <f t="shared" si="23"/>
        <v>15.949540553598681</v>
      </c>
      <c r="CS68" s="17">
        <f>CS$3*temperature!$I178+CS$4*temperature!$I178^2</f>
        <v>-6.7524548364934258</v>
      </c>
      <c r="CT68" s="17">
        <f>CT$3*temperature!$I178+CT$4*temperature!$I178^2</f>
        <v>-6.1337920703387541</v>
      </c>
      <c r="CU68" s="17">
        <f>CU$3*temperature!$I178+CU$4*temperature!$I178^2</f>
        <v>-5.3849368656571421</v>
      </c>
      <c r="CV68" s="17"/>
      <c r="CW68" s="17"/>
      <c r="CX68" s="17"/>
    </row>
    <row r="69" spans="1:102">
      <c r="A69" s="2">
        <f t="shared" si="95"/>
        <v>2023</v>
      </c>
      <c r="B69" s="5">
        <f t="shared" si="96"/>
        <v>1119.657423486442</v>
      </c>
      <c r="C69" s="5">
        <f t="shared" si="97"/>
        <v>2739.4084659561881</v>
      </c>
      <c r="D69" s="5">
        <f t="shared" si="98"/>
        <v>3720.813068602688</v>
      </c>
      <c r="E69" s="15">
        <f t="shared" si="99"/>
        <v>2.1087973192578662E-3</v>
      </c>
      <c r="F69" s="15">
        <f t="shared" si="100"/>
        <v>4.154472125355844E-3</v>
      </c>
      <c r="G69" s="15">
        <f t="shared" si="101"/>
        <v>8.4812070604568749E-3</v>
      </c>
      <c r="H69" s="5">
        <f t="shared" si="102"/>
        <v>53161.84543091747</v>
      </c>
      <c r="I69" s="5">
        <f t="shared" si="103"/>
        <v>13172.659308409318</v>
      </c>
      <c r="J69" s="5">
        <f t="shared" si="104"/>
        <v>5151.608508410066</v>
      </c>
      <c r="K69" s="5">
        <f t="shared" si="105"/>
        <v>47480.456357248644</v>
      </c>
      <c r="L69" s="5">
        <f t="shared" si="106"/>
        <v>4808.5780094906049</v>
      </c>
      <c r="M69" s="5">
        <f t="shared" si="107"/>
        <v>1384.5383827209298</v>
      </c>
      <c r="N69" s="15">
        <f t="shared" si="108"/>
        <v>2.367523550280759E-2</v>
      </c>
      <c r="O69" s="15">
        <f t="shared" si="109"/>
        <v>2.950005355397467E-2</v>
      </c>
      <c r="P69" s="15">
        <f t="shared" si="110"/>
        <v>2.69352913153309E-2</v>
      </c>
      <c r="Q69" s="5">
        <f t="shared" si="111"/>
        <v>6499.194609147663</v>
      </c>
      <c r="R69" s="5">
        <f t="shared" si="112"/>
        <v>6732.1314686040923</v>
      </c>
      <c r="S69" s="5">
        <f t="shared" si="113"/>
        <v>2980.9322192835184</v>
      </c>
      <c r="T69" s="5">
        <f t="shared" si="114"/>
        <v>122.25299096498088</v>
      </c>
      <c r="U69" s="5">
        <f t="shared" si="115"/>
        <v>511.06851782816204</v>
      </c>
      <c r="V69" s="5">
        <f t="shared" si="116"/>
        <v>578.64106218807365</v>
      </c>
      <c r="W69" s="15">
        <f t="shared" si="117"/>
        <v>-1.0734613539272964E-2</v>
      </c>
      <c r="X69" s="15">
        <f t="shared" si="118"/>
        <v>-1.217998157191269E-2</v>
      </c>
      <c r="Y69" s="15">
        <f t="shared" si="119"/>
        <v>-9.7425357312937999E-3</v>
      </c>
      <c r="Z69" s="5">
        <f t="shared" si="140"/>
        <v>9884.1468450795292</v>
      </c>
      <c r="AA69" s="5">
        <f t="shared" si="141"/>
        <v>16077.905169940977</v>
      </c>
      <c r="AB69" s="5">
        <f t="shared" si="142"/>
        <v>7745.3732377368178</v>
      </c>
      <c r="AC69" s="16">
        <f t="shared" si="123"/>
        <v>2.19588148541136</v>
      </c>
      <c r="AD69" s="16">
        <f t="shared" si="124"/>
        <v>2.8865536569611066</v>
      </c>
      <c r="AE69" s="16">
        <f t="shared" si="125"/>
        <v>2.6647054202526999</v>
      </c>
      <c r="AF69" s="15">
        <f t="shared" si="126"/>
        <v>-4.0504037456468023E-3</v>
      </c>
      <c r="AG69" s="15">
        <f t="shared" si="127"/>
        <v>2.9673830763510267E-4</v>
      </c>
      <c r="AH69" s="15">
        <f t="shared" si="128"/>
        <v>9.7937136394747881E-3</v>
      </c>
      <c r="AI69" s="1">
        <f t="shared" si="86"/>
        <v>82258.726057360982</v>
      </c>
      <c r="AJ69" s="1">
        <f t="shared" si="87"/>
        <v>19119.906019935348</v>
      </c>
      <c r="AK69" s="1">
        <f t="shared" si="88"/>
        <v>7329.1100990099867</v>
      </c>
      <c r="AL69" s="14">
        <f t="shared" si="129"/>
        <v>19.545534847668499</v>
      </c>
      <c r="AM69" s="14">
        <f t="shared" si="130"/>
        <v>3.2103820265548264</v>
      </c>
      <c r="AN69" s="14">
        <f t="shared" si="131"/>
        <v>1.2034174598363268</v>
      </c>
      <c r="AO69" s="11">
        <f t="shared" si="132"/>
        <v>1.8095467155185369E-2</v>
      </c>
      <c r="AP69" s="11">
        <f t="shared" si="133"/>
        <v>2.2795515998805142E-2</v>
      </c>
      <c r="AQ69" s="11">
        <f t="shared" si="134"/>
        <v>2.067840921887059E-2</v>
      </c>
      <c r="AR69" s="1">
        <f t="shared" si="143"/>
        <v>53161.84543091747</v>
      </c>
      <c r="AS69" s="1">
        <f t="shared" si="138"/>
        <v>13172.659308409318</v>
      </c>
      <c r="AT69" s="1">
        <f t="shared" si="139"/>
        <v>5151.608508410066</v>
      </c>
      <c r="AU69" s="1">
        <f t="shared" si="92"/>
        <v>10632.369086183495</v>
      </c>
      <c r="AV69" s="1">
        <f t="shared" si="93"/>
        <v>2634.531861681864</v>
      </c>
      <c r="AW69" s="1">
        <f t="shared" si="94"/>
        <v>1030.3217016820133</v>
      </c>
      <c r="AX69" s="1">
        <f t="shared" si="36"/>
        <v>37984.36508579892</v>
      </c>
      <c r="AY69" s="1">
        <f t="shared" si="5"/>
        <v>3846.8624075924836</v>
      </c>
      <c r="AZ69" s="1">
        <f t="shared" si="6"/>
        <v>1107.6307061767438</v>
      </c>
      <c r="BA69" s="1">
        <f t="shared" si="37"/>
        <v>11806.709052679033</v>
      </c>
      <c r="BB69" s="1">
        <f t="shared" si="38"/>
        <v>22613.852871215415</v>
      </c>
      <c r="BC69" s="1">
        <f t="shared" si="39"/>
        <v>26082.819665800991</v>
      </c>
      <c r="BD69" s="1">
        <f t="shared" si="40"/>
        <v>47761.928134125337</v>
      </c>
      <c r="BE69" s="2">
        <f t="shared" si="147"/>
        <v>0.29715325800737069</v>
      </c>
      <c r="BF69" s="2">
        <f t="shared" si="148"/>
        <v>0.15510651205280329</v>
      </c>
      <c r="BG69" s="2">
        <f t="shared" si="149"/>
        <v>-1.3205293671963234E-7</v>
      </c>
      <c r="BH69" s="2">
        <f t="shared" si="7"/>
        <v>0.16111860120257615</v>
      </c>
      <c r="BI69" s="2">
        <f t="shared" si="41"/>
        <v>8.8300058744395019E-3</v>
      </c>
      <c r="BJ69" s="2">
        <f t="shared" si="8"/>
        <v>2.4058030081186414E-3</v>
      </c>
      <c r="BK69" s="2">
        <f t="shared" si="9"/>
        <v>1.7437978096279226E-15</v>
      </c>
      <c r="BL69" s="2">
        <f t="shared" si="10"/>
        <v>469.41940745104603</v>
      </c>
      <c r="BM69" s="2">
        <f t="shared" si="11"/>
        <v>31.690823389093161</v>
      </c>
      <c r="BN69" s="2">
        <f t="shared" si="12"/>
        <v>8.9833636330260429E-12</v>
      </c>
      <c r="BO69" s="2">
        <f t="shared" si="42"/>
        <v>319.64752889816612</v>
      </c>
      <c r="BP69" s="2">
        <f t="shared" si="43"/>
        <v>25.415814040340706</v>
      </c>
      <c r="BQ69" s="2">
        <f t="shared" si="44"/>
        <v>-1.7566229837728823E-5</v>
      </c>
      <c r="BR69" s="11">
        <f t="shared" si="45"/>
        <v>5.1890800669604137E-2</v>
      </c>
      <c r="BS69" s="17">
        <f t="shared" si="145"/>
        <v>0.64965789993983036</v>
      </c>
      <c r="BT69" s="17">
        <f t="shared" si="146"/>
        <v>0.7894092343139355</v>
      </c>
      <c r="BU69" s="12">
        <f>BU$3*temperature!$I179+BU$4*temperature!$I179^2</f>
        <v>3.742799033413609</v>
      </c>
      <c r="BV69" s="12">
        <f>BV$3*temperature!$I179+BV$4*temperature!$I179^2</f>
        <v>1.7737781975305582</v>
      </c>
      <c r="BW69" s="12">
        <f>BW$3*temperature!$I179+BW$4*temperature!$I179^2</f>
        <v>0.43052289165562474</v>
      </c>
      <c r="BX69" s="12">
        <f>BX$4*temperature!$I179^2</f>
        <v>-1.8867610936578783</v>
      </c>
      <c r="BY69" s="12">
        <f>BY$4*temperature!$I179^2</f>
        <v>-1.649738526430294</v>
      </c>
      <c r="BZ69" s="12">
        <f>BZ$4*temperature!$I179^2</f>
        <v>-1.4483283712740356</v>
      </c>
      <c r="CA69" s="12">
        <f>CA$3*temperature!$I179</f>
        <v>-7.0540077338470217</v>
      </c>
      <c r="CB69" s="12">
        <f>CB$3*temperature!$I179</f>
        <v>-6.5197276396238282</v>
      </c>
      <c r="CC69" s="12">
        <f>CC$3*temperature!$I179</f>
        <v>-5.7237594496432767</v>
      </c>
      <c r="CD69" s="12">
        <f t="shared" si="46"/>
        <v>-6.718503595947892</v>
      </c>
      <c r="CE69" s="12">
        <f t="shared" si="13"/>
        <v>-5.9863657120437788</v>
      </c>
      <c r="CF69" s="12">
        <f t="shared" si="14"/>
        <v>-5.2555136053671188</v>
      </c>
      <c r="CG69" s="19">
        <f t="shared" si="47"/>
        <v>4.7562201596305455E-2</v>
      </c>
      <c r="CH69" s="19">
        <f t="shared" si="15"/>
        <v>8.180739396819707E-2</v>
      </c>
      <c r="CI69" s="19">
        <f t="shared" si="16"/>
        <v>8.1807393968197056E-2</v>
      </c>
      <c r="CJ69" s="12">
        <f t="shared" si="48"/>
        <v>0.16775206894956493</v>
      </c>
      <c r="CK69" s="12">
        <f t="shared" si="17"/>
        <v>0.26668096379002504</v>
      </c>
      <c r="CL69" s="12">
        <f t="shared" si="18"/>
        <v>0.23412292213807914</v>
      </c>
      <c r="CM69" s="17">
        <f t="shared" si="49"/>
        <v>-6.8862556648974573</v>
      </c>
      <c r="CN69" s="17">
        <f t="shared" si="19"/>
        <v>-6.2530466758338035</v>
      </c>
      <c r="CO69" s="17">
        <f t="shared" si="20"/>
        <v>-5.4896365275051977</v>
      </c>
      <c r="CP69" s="12">
        <f t="shared" si="21"/>
        <v>24.994945967854019</v>
      </c>
      <c r="CQ69" s="12">
        <f t="shared" si="22"/>
        <v>21.190445918364762</v>
      </c>
      <c r="CR69" s="12">
        <f t="shared" si="23"/>
        <v>16.332171613620517</v>
      </c>
      <c r="CS69" s="17">
        <f>CS$3*temperature!$I179+CS$4*temperature!$I179^2</f>
        <v>-6.8862556648974564</v>
      </c>
      <c r="CT69" s="17">
        <f>CT$3*temperature!$I179+CT$4*temperature!$I179^2</f>
        <v>-6.2530588355398251</v>
      </c>
      <c r="CU69" s="17">
        <f>CU$3*temperature!$I179+CU$4*temperature!$I179^2</f>
        <v>-5.4896427341857432</v>
      </c>
      <c r="CV69" s="17"/>
      <c r="CW69" s="17"/>
      <c r="CX69" s="17"/>
    </row>
    <row r="70" spans="1:102">
      <c r="A70" s="2">
        <f t="shared" si="95"/>
        <v>2024</v>
      </c>
      <c r="B70" s="5">
        <f t="shared" si="96"/>
        <v>1121.9004975309206</v>
      </c>
      <c r="C70" s="5">
        <f t="shared" si="97"/>
        <v>2750.2202222623778</v>
      </c>
      <c r="D70" s="5">
        <f t="shared" si="98"/>
        <v>3750.7922053673574</v>
      </c>
      <c r="E70" s="15">
        <f t="shared" si="99"/>
        <v>2.0033574532949726E-3</v>
      </c>
      <c r="F70" s="15">
        <f t="shared" si="100"/>
        <v>3.946748519088052E-3</v>
      </c>
      <c r="G70" s="15">
        <f t="shared" si="101"/>
        <v>8.0571467074340309E-3</v>
      </c>
      <c r="H70" s="5">
        <f t="shared" si="102"/>
        <v>54514.121470823535</v>
      </c>
      <c r="I70" s="5">
        <f t="shared" si="103"/>
        <v>13610.366359476109</v>
      </c>
      <c r="J70" s="5">
        <f t="shared" si="104"/>
        <v>5331.466208966981</v>
      </c>
      <c r="K70" s="5">
        <f t="shared" si="105"/>
        <v>48590.870216029187</v>
      </c>
      <c r="L70" s="5">
        <f t="shared" si="106"/>
        <v>4948.8278245150823</v>
      </c>
      <c r="M70" s="5">
        <f t="shared" si="107"/>
        <v>1421.4240397902315</v>
      </c>
      <c r="N70" s="15">
        <f t="shared" si="108"/>
        <v>2.3386756235568962E-2</v>
      </c>
      <c r="O70" s="15">
        <f t="shared" si="109"/>
        <v>2.9166588281955397E-2</v>
      </c>
      <c r="P70" s="15">
        <f t="shared" si="110"/>
        <v>2.6641122795608707E-2</v>
      </c>
      <c r="Q70" s="5">
        <f t="shared" si="111"/>
        <v>6592.9734131294435</v>
      </c>
      <c r="R70" s="5">
        <f t="shared" si="112"/>
        <v>6871.1078841119033</v>
      </c>
      <c r="S70" s="5">
        <f t="shared" si="113"/>
        <v>3054.9494961005521</v>
      </c>
      <c r="T70" s="5">
        <f t="shared" si="114"/>
        <v>120.94065235295159</v>
      </c>
      <c r="U70" s="5">
        <f t="shared" si="115"/>
        <v>504.84371269903028</v>
      </c>
      <c r="V70" s="5">
        <f t="shared" si="116"/>
        <v>573.00363096411252</v>
      </c>
      <c r="W70" s="15">
        <f t="shared" si="117"/>
        <v>-1.0734613539272964E-2</v>
      </c>
      <c r="X70" s="15">
        <f t="shared" si="118"/>
        <v>-1.217998157191269E-2</v>
      </c>
      <c r="Y70" s="15">
        <f t="shared" si="119"/>
        <v>-9.7425357312937999E-3</v>
      </c>
      <c r="Z70" s="5">
        <f t="shared" si="140"/>
        <v>9990.0217641498512</v>
      </c>
      <c r="AA70" s="5">
        <f t="shared" si="141"/>
        <v>16423.39880330169</v>
      </c>
      <c r="AB70" s="5">
        <f t="shared" si="142"/>
        <v>8021.1017680266868</v>
      </c>
      <c r="AC70" s="16">
        <f t="shared" si="123"/>
        <v>2.1869872788178535</v>
      </c>
      <c r="AD70" s="16">
        <f t="shared" si="124"/>
        <v>2.8874102080081712</v>
      </c>
      <c r="AE70" s="16">
        <f t="shared" si="125"/>
        <v>2.6908027820722111</v>
      </c>
      <c r="AF70" s="15">
        <f t="shared" si="126"/>
        <v>-4.0504037456468023E-3</v>
      </c>
      <c r="AG70" s="15">
        <f t="shared" si="127"/>
        <v>2.9673830763510267E-4</v>
      </c>
      <c r="AH70" s="15">
        <f t="shared" si="128"/>
        <v>9.7937136394747881E-3</v>
      </c>
      <c r="AI70" s="1">
        <f t="shared" si="86"/>
        <v>84665.222537808382</v>
      </c>
      <c r="AJ70" s="1">
        <f t="shared" si="87"/>
        <v>19842.447279623681</v>
      </c>
      <c r="AK70" s="1">
        <f t="shared" si="88"/>
        <v>7626.5207907910017</v>
      </c>
      <c r="AL70" s="14">
        <f t="shared" si="129"/>
        <v>19.895683575696349</v>
      </c>
      <c r="AM70" s="14">
        <f t="shared" si="130"/>
        <v>3.2828325182549478</v>
      </c>
      <c r="AN70" s="14">
        <f t="shared" si="131"/>
        <v>1.2280533709449999</v>
      </c>
      <c r="AO70" s="11">
        <f t="shared" si="132"/>
        <v>1.7914512483633516E-2</v>
      </c>
      <c r="AP70" s="11">
        <f t="shared" si="133"/>
        <v>2.2567560838817089E-2</v>
      </c>
      <c r="AQ70" s="11">
        <f t="shared" si="134"/>
        <v>2.0471625126681884E-2</v>
      </c>
      <c r="AR70" s="1">
        <f t="shared" si="143"/>
        <v>54514.121470823535</v>
      </c>
      <c r="AS70" s="1">
        <f t="shared" si="138"/>
        <v>13610.366359476109</v>
      </c>
      <c r="AT70" s="1">
        <f t="shared" si="139"/>
        <v>5331.466208966981</v>
      </c>
      <c r="AU70" s="1">
        <f t="shared" si="92"/>
        <v>10902.824294164708</v>
      </c>
      <c r="AV70" s="1">
        <f t="shared" si="93"/>
        <v>2722.0732718952222</v>
      </c>
      <c r="AW70" s="1">
        <f t="shared" si="94"/>
        <v>1066.2932417933962</v>
      </c>
      <c r="AX70" s="1">
        <f t="shared" si="36"/>
        <v>38872.696172823351</v>
      </c>
      <c r="AY70" s="1">
        <f t="shared" ref="AY70:AY133" si="150">(AS70-AV70)/C70*1000</f>
        <v>3959.0622596120661</v>
      </c>
      <c r="AZ70" s="1">
        <f t="shared" ref="AZ70:AZ133" si="151">(AT70-AW70)/D70*1000</f>
        <v>1137.1392318321853</v>
      </c>
      <c r="BA70" s="1">
        <f t="shared" si="37"/>
        <v>11856.297619487235</v>
      </c>
      <c r="BB70" s="1">
        <f t="shared" si="38"/>
        <v>22782.171069877248</v>
      </c>
      <c r="BC70" s="1">
        <f t="shared" si="39"/>
        <v>26391.590202946536</v>
      </c>
      <c r="BD70" s="1">
        <f t="shared" si="40"/>
        <v>46774.458310984111</v>
      </c>
      <c r="BE70" s="2">
        <f t="shared" si="147"/>
        <v>0.29715325800737069</v>
      </c>
      <c r="BF70" s="2">
        <f t="shared" si="148"/>
        <v>0.15510651205280329</v>
      </c>
      <c r="BG70" s="2">
        <f t="shared" si="149"/>
        <v>-1.3205293671963234E-7</v>
      </c>
      <c r="BH70" s="2">
        <f t="shared" ref="BH70:BH133" si="152">(BE70*Z70+BF70*AA70+BG70*AB70)/(Z70+AA70+AB70)</f>
        <v>0.16018641136545703</v>
      </c>
      <c r="BI70" s="2">
        <f t="shared" si="41"/>
        <v>8.8300058744395019E-3</v>
      </c>
      <c r="BJ70" s="2">
        <f t="shared" ref="BJ70:BJ133" si="153">BJ$5*BF70^2</f>
        <v>2.4058030081186414E-3</v>
      </c>
      <c r="BK70" s="2">
        <f t="shared" ref="BK70:BK133" si="154">BK$5*BG70^2</f>
        <v>1.7437978096279226E-15</v>
      </c>
      <c r="BL70" s="2">
        <f t="shared" ref="BL70:BL133" si="155">BI70*AR70</f>
        <v>481.3600128272804</v>
      </c>
      <c r="BM70" s="2">
        <f t="shared" ref="BM70:BM133" si="156">BJ70*AS70</f>
        <v>32.743860329224383</v>
      </c>
      <c r="BN70" s="2">
        <f t="shared" ref="BN70:BN133" si="157">BK70*AT70</f>
        <v>9.2969990973019056E-12</v>
      </c>
      <c r="BO70" s="2">
        <f t="shared" si="42"/>
        <v>324.30457480276186</v>
      </c>
      <c r="BP70" s="2">
        <f t="shared" si="43"/>
        <v>25.7079119744051</v>
      </c>
      <c r="BQ70" s="2">
        <f t="shared" si="44"/>
        <v>-1.7554590136780634E-5</v>
      </c>
      <c r="BR70" s="11">
        <f t="shared" si="45"/>
        <v>5.1754667840613749E-2</v>
      </c>
      <c r="BS70" s="17">
        <f t="shared" si="145"/>
        <v>0.61760964115883166</v>
      </c>
      <c r="BT70" s="17">
        <f t="shared" si="146"/>
        <v>0.76641673234362673</v>
      </c>
      <c r="BU70" s="12">
        <f>BU$3*temperature!$I180+BU$4*temperature!$I180^2</f>
        <v>3.7391632061832007</v>
      </c>
      <c r="BV70" s="12">
        <f>BV$3*temperature!$I180+BV$4*temperature!$I180^2</f>
        <v>1.7511931406921888</v>
      </c>
      <c r="BW70" s="12">
        <f>BW$3*temperature!$I180+BW$4*temperature!$I180^2</f>
        <v>0.39610733199064674</v>
      </c>
      <c r="BX70" s="12">
        <f>BX$4*temperature!$I180^2</f>
        <v>-1.9632849268862176</v>
      </c>
      <c r="BY70" s="12">
        <f>BY$4*temperature!$I180^2</f>
        <v>-1.7166491259181005</v>
      </c>
      <c r="BZ70" s="12">
        <f>BZ$4*temperature!$I180^2</f>
        <v>-1.5070701161169804</v>
      </c>
      <c r="CA70" s="12">
        <f>CA$3*temperature!$I180</f>
        <v>-7.1956352645975645</v>
      </c>
      <c r="CB70" s="12">
        <f>CB$3*temperature!$I180</f>
        <v>-6.6506281094851527</v>
      </c>
      <c r="CC70" s="12">
        <f>CC$3*temperature!$I180</f>
        <v>-5.8386787902577462</v>
      </c>
      <c r="CD70" s="12">
        <f t="shared" si="46"/>
        <v>-6.8465236473083255</v>
      </c>
      <c r="CE70" s="12">
        <f t="shared" ref="CE70:CE133" si="158">CB70*(1-CH70)</f>
        <v>-6.0956339257950543</v>
      </c>
      <c r="CF70" s="12">
        <f t="shared" ref="CF70:CF133" si="159">CC70*(1-CI70)</f>
        <v>-5.3514416878844724</v>
      </c>
      <c r="CG70" s="19">
        <f t="shared" si="47"/>
        <v>4.8517136354432035E-2</v>
      </c>
      <c r="CH70" s="19">
        <f t="shared" ref="CH70:CH133" si="160">-CB70/CK$3/2</f>
        <v>8.344988992822544E-2</v>
      </c>
      <c r="CI70" s="19">
        <f t="shared" ref="CI70:CI133" si="161">-CC70/CL$3/2</f>
        <v>8.344988992822544E-2</v>
      </c>
      <c r="CJ70" s="12">
        <f t="shared" si="48"/>
        <v>0.17455580864461984</v>
      </c>
      <c r="CK70" s="12">
        <f t="shared" ref="CK70:CK133" si="162">CK$3*CH70^2</f>
        <v>0.277497091845049</v>
      </c>
      <c r="CL70" s="12">
        <f t="shared" ref="CL70:CL133" si="163">CL$3*CI70^2</f>
        <v>0.24361855118663669</v>
      </c>
      <c r="CM70" s="17">
        <f t="shared" si="49"/>
        <v>-7.021079455952945</v>
      </c>
      <c r="CN70" s="17">
        <f t="shared" ref="CN70:CN133" si="164">CE70-CK70</f>
        <v>-6.3731310176401035</v>
      </c>
      <c r="CO70" s="17">
        <f t="shared" ref="CO70:CO133" si="165">CF70-CL70</f>
        <v>-5.5950602390711088</v>
      </c>
      <c r="CP70" s="12">
        <f t="shared" ref="CP70:CP133" si="166">(CM70-BX70)^2</f>
        <v>25.581285498257323</v>
      </c>
      <c r="CQ70" s="12">
        <f t="shared" ref="CQ70:CQ133" si="167">(CN70-BY70)^2</f>
        <v>21.682823607934925</v>
      </c>
      <c r="CR70" s="12">
        <f t="shared" ref="CR70:CR133" si="168">(CO70-BZ70)^2</f>
        <v>16.711663245370509</v>
      </c>
      <c r="CS70" s="17">
        <f>CS$3*temperature!$I180+CS$4*temperature!$I180^2</f>
        <v>-7.021079455952945</v>
      </c>
      <c r="CT70" s="17">
        <f>CT$3*temperature!$I180+CT$4*temperature!$I180^2</f>
        <v>-6.3731433992953459</v>
      </c>
      <c r="CU70" s="17">
        <f>CU$3*temperature!$I180+CU$4*temperature!$I180^2</f>
        <v>-5.5950665590412338</v>
      </c>
      <c r="CV70" s="17"/>
      <c r="CW70" s="17"/>
      <c r="CX70" s="17"/>
    </row>
    <row r="71" spans="1:102">
      <c r="A71" s="2">
        <f t="shared" si="95"/>
        <v>2025</v>
      </c>
      <c r="B71" s="5">
        <f t="shared" si="96"/>
        <v>1124.0356868683255</v>
      </c>
      <c r="C71" s="5">
        <f t="shared" si="97"/>
        <v>2760.5319284722891</v>
      </c>
      <c r="D71" s="5">
        <f t="shared" si="98"/>
        <v>3779.5018542817152</v>
      </c>
      <c r="E71" s="15">
        <f t="shared" si="99"/>
        <v>1.9031895806302238E-3</v>
      </c>
      <c r="F71" s="15">
        <f t="shared" si="100"/>
        <v>3.749411093133649E-3</v>
      </c>
      <c r="G71" s="15">
        <f t="shared" si="101"/>
        <v>7.6542893720623287E-3</v>
      </c>
      <c r="H71" s="5">
        <f t="shared" si="102"/>
        <v>55879.599002475385</v>
      </c>
      <c r="I71" s="5">
        <f t="shared" si="103"/>
        <v>14055.321641143004</v>
      </c>
      <c r="J71" s="5">
        <f t="shared" si="104"/>
        <v>5513.8123065005511</v>
      </c>
      <c r="K71" s="5">
        <f t="shared" si="105"/>
        <v>49713.367338150514</v>
      </c>
      <c r="L71" s="5">
        <f t="shared" si="106"/>
        <v>5091.5265627524859</v>
      </c>
      <c r="M71" s="5">
        <f t="shared" si="107"/>
        <v>1458.8727613016179</v>
      </c>
      <c r="N71" s="15">
        <f t="shared" si="108"/>
        <v>2.310098825418927E-2</v>
      </c>
      <c r="O71" s="15">
        <f t="shared" si="109"/>
        <v>2.8834856110878437E-2</v>
      </c>
      <c r="P71" s="15">
        <f t="shared" si="110"/>
        <v>2.6345918222202558E-2</v>
      </c>
      <c r="Q71" s="5">
        <f t="shared" si="111"/>
        <v>6685.5694021209192</v>
      </c>
      <c r="R71" s="5">
        <f t="shared" si="112"/>
        <v>7009.314768791779</v>
      </c>
      <c r="S71" s="5">
        <f t="shared" si="113"/>
        <v>3128.6535688445088</v>
      </c>
      <c r="T71" s="5">
        <f t="shared" si="114"/>
        <v>119.64240118875509</v>
      </c>
      <c r="U71" s="5">
        <f t="shared" si="115"/>
        <v>498.69472558166012</v>
      </c>
      <c r="V71" s="5">
        <f t="shared" si="116"/>
        <v>567.42112261528359</v>
      </c>
      <c r="W71" s="15">
        <f t="shared" si="117"/>
        <v>-1.0734613539272964E-2</v>
      </c>
      <c r="X71" s="15">
        <f t="shared" si="118"/>
        <v>-1.217998157191269E-2</v>
      </c>
      <c r="Y71" s="15">
        <f t="shared" si="119"/>
        <v>-9.7425357312937999E-3</v>
      </c>
      <c r="Z71" s="5">
        <f t="shared" si="140"/>
        <v>10093.123263930098</v>
      </c>
      <c r="AA71" s="5">
        <f t="shared" si="141"/>
        <v>16767.413342889969</v>
      </c>
      <c r="AB71" s="5">
        <f t="shared" si="142"/>
        <v>8300.7746364908453</v>
      </c>
      <c r="AC71" s="16">
        <f t="shared" si="123"/>
        <v>2.178129097352048</v>
      </c>
      <c r="AD71" s="16">
        <f t="shared" si="124"/>
        <v>2.8882670132267436</v>
      </c>
      <c r="AE71" s="16">
        <f t="shared" si="125"/>
        <v>2.7171557339801287</v>
      </c>
      <c r="AF71" s="15">
        <f t="shared" si="126"/>
        <v>-4.0504037456468023E-3</v>
      </c>
      <c r="AG71" s="15">
        <f t="shared" si="127"/>
        <v>2.9673830763510267E-4</v>
      </c>
      <c r="AH71" s="15">
        <f t="shared" si="128"/>
        <v>9.7937136394747881E-3</v>
      </c>
      <c r="AI71" s="1">
        <f t="shared" si="86"/>
        <v>87101.524578192257</v>
      </c>
      <c r="AJ71" s="1">
        <f t="shared" si="87"/>
        <v>20580.275823556534</v>
      </c>
      <c r="AK71" s="1">
        <f t="shared" si="88"/>
        <v>7930.1619535052978</v>
      </c>
      <c r="AL71" s="14">
        <f t="shared" si="129"/>
        <v>20.248540832765713</v>
      </c>
      <c r="AM71" s="14">
        <f t="shared" si="130"/>
        <v>3.3561771856085199</v>
      </c>
      <c r="AN71" s="14">
        <f t="shared" si="131"/>
        <v>1.2529422167080884</v>
      </c>
      <c r="AO71" s="11">
        <f t="shared" si="132"/>
        <v>1.7735367358797181E-2</v>
      </c>
      <c r="AP71" s="11">
        <f t="shared" si="133"/>
        <v>2.2341885230428918E-2</v>
      </c>
      <c r="AQ71" s="11">
        <f t="shared" si="134"/>
        <v>2.0266908875415064E-2</v>
      </c>
      <c r="AR71" s="1">
        <f t="shared" si="143"/>
        <v>55879.599002475385</v>
      </c>
      <c r="AS71" s="1">
        <f t="shared" si="138"/>
        <v>14055.321641143004</v>
      </c>
      <c r="AT71" s="1">
        <f t="shared" si="139"/>
        <v>5513.8123065005511</v>
      </c>
      <c r="AU71" s="1">
        <f t="shared" si="92"/>
        <v>11175.919800495078</v>
      </c>
      <c r="AV71" s="1">
        <f t="shared" si="93"/>
        <v>2811.064328228601</v>
      </c>
      <c r="AW71" s="1">
        <f t="shared" si="94"/>
        <v>1102.7624613001103</v>
      </c>
      <c r="AX71" s="1">
        <f t="shared" ref="AX71:AX134" si="169">(AR71-AU71)/B71*1000</f>
        <v>39770.693870520408</v>
      </c>
      <c r="AY71" s="1">
        <f t="shared" si="150"/>
        <v>4073.2212502019884</v>
      </c>
      <c r="AZ71" s="1">
        <f t="shared" si="151"/>
        <v>1167.0982090412945</v>
      </c>
      <c r="BA71" s="1">
        <f t="shared" ref="BA71:BA134" si="170">LN(AX71)*B71</f>
        <v>11904.533353229132</v>
      </c>
      <c r="BB71" s="1">
        <f t="shared" ref="BB71:BB134" si="171">LN(AY71)*C71</f>
        <v>22946.06430974224</v>
      </c>
      <c r="BC71" s="1">
        <f t="shared" ref="BC71:BC134" si="172">LN(AZ71)*D71</f>
        <v>26691.884420621951</v>
      </c>
      <c r="BD71" s="1">
        <f t="shared" ref="BD71:BD134" si="173">SUM(BA71:BC71)*BT71</f>
        <v>45793.386426042511</v>
      </c>
      <c r="BE71" s="2">
        <f>BF2</f>
        <v>0.42640676327742005</v>
      </c>
      <c r="BF71" s="2">
        <f>BG2</f>
        <v>0.3180625638800178</v>
      </c>
      <c r="BG71" s="2">
        <f>BH2</f>
        <v>-5.0634047993166097E-7</v>
      </c>
      <c r="BH71" s="2">
        <f t="shared" si="152"/>
        <v>0.2740756233493189</v>
      </c>
      <c r="BI71" s="2">
        <f t="shared" ref="BI71:BI134" si="174">BI$5*BE71^2</f>
        <v>1.8182272776872576E-2</v>
      </c>
      <c r="BJ71" s="2">
        <f t="shared" si="153"/>
        <v>1.0116379454193041E-2</v>
      </c>
      <c r="BK71" s="2">
        <f t="shared" si="154"/>
        <v>2.5638068161742476E-14</v>
      </c>
      <c r="BL71" s="2">
        <f t="shared" si="155"/>
        <v>1016.0181117252641</v>
      </c>
      <c r="BM71" s="2">
        <f t="shared" si="156"/>
        <v>142.1889670725339</v>
      </c>
      <c r="BN71" s="2">
        <f t="shared" si="157"/>
        <v>1.4136349574511563E-10</v>
      </c>
      <c r="BO71" s="2">
        <f t="shared" ref="BO71:BO134" si="175">2*BI$5*BE71*AR71/Z71*1000</f>
        <v>472.15194585085578</v>
      </c>
      <c r="BP71" s="2">
        <f t="shared" ref="BP71:BP134" si="176">2*BJ$5*BF71*AS71/AA71*1000</f>
        <v>53.323330747803105</v>
      </c>
      <c r="BQ71" s="2">
        <f t="shared" ref="BQ71:BQ134" si="177">2*BK$5*BG71*AT71/AB71*1000</f>
        <v>-6.7267610356588369E-5</v>
      </c>
      <c r="BR71" s="11">
        <f t="shared" ref="BR71:BR134" si="178">SUM(H71:J71)*SUM(B70:D70)/SUM(H70:J70)/SUM(B71:D71)-1+BR$5</f>
        <v>5.161314760666566E-2</v>
      </c>
      <c r="BS71" s="17">
        <f t="shared" si="145"/>
        <v>0.58721835047983473</v>
      </c>
      <c r="BT71" s="17">
        <f t="shared" si="146"/>
        <v>0.74409391489672494</v>
      </c>
      <c r="BU71" s="12">
        <f>BU$3*temperature!$I181+BU$4*temperature!$I181^2</f>
        <v>3.7323507854186504</v>
      </c>
      <c r="BV71" s="12">
        <f>BV$3*temperature!$I181+BV$4*temperature!$I181^2</f>
        <v>1.7260808654555557</v>
      </c>
      <c r="BW71" s="12">
        <f>BW$3*temperature!$I181+BW$4*temperature!$I181^2</f>
        <v>0.35966126120858277</v>
      </c>
      <c r="BX71" s="12">
        <f>BX$4*temperature!$I181^2</f>
        <v>-2.0420451678830172</v>
      </c>
      <c r="BY71" s="12">
        <f>BY$4*temperature!$I181^2</f>
        <v>-1.7855151865762899</v>
      </c>
      <c r="BZ71" s="12">
        <f>BZ$4*temperature!$I181^2</f>
        <v>-1.567528587487564</v>
      </c>
      <c r="CA71" s="12">
        <f>CA$3*temperature!$I181</f>
        <v>-7.3385481379220936</v>
      </c>
      <c r="CB71" s="12">
        <f>CB$3*temperature!$I181</f>
        <v>-6.7827165683340409</v>
      </c>
      <c r="CC71" s="12">
        <f>CC$3*temperature!$I181</f>
        <v>-5.9546410829048</v>
      </c>
      <c r="CD71" s="12">
        <f t="shared" ref="CD71:CD134" si="179">CA71*(1-CG71)</f>
        <v>-6.9754313628812019</v>
      </c>
      <c r="CE71" s="12">
        <f t="shared" si="158"/>
        <v>-6.2054579262045966</v>
      </c>
      <c r="CF71" s="12">
        <f t="shared" si="159"/>
        <v>-5.447857703228637</v>
      </c>
      <c r="CG71" s="19">
        <f t="shared" ref="CG71:CG134" si="180">-CA71/CJ$3/2</f>
        <v>4.9480737635892717E-2</v>
      </c>
      <c r="CH71" s="19">
        <f t="shared" si="160"/>
        <v>8.5107292382590308E-2</v>
      </c>
      <c r="CI71" s="19">
        <f t="shared" si="161"/>
        <v>8.5107292382590308E-2</v>
      </c>
      <c r="CJ71" s="12">
        <f t="shared" ref="CJ71:CJ134" si="181">CJ$3*CG71^2</f>
        <v>0.18155838752044609</v>
      </c>
      <c r="CK71" s="12">
        <f t="shared" si="162"/>
        <v>0.28862932106472239</v>
      </c>
      <c r="CL71" s="12">
        <f t="shared" si="163"/>
        <v>0.25339168983808152</v>
      </c>
      <c r="CM71" s="17">
        <f t="shared" ref="CM71:CM134" si="182">CD71-CJ71</f>
        <v>-7.1569897504016478</v>
      </c>
      <c r="CN71" s="17">
        <f t="shared" si="164"/>
        <v>-6.4940872472693192</v>
      </c>
      <c r="CO71" s="17">
        <f t="shared" si="165"/>
        <v>-5.7012493930667185</v>
      </c>
      <c r="CP71" s="12">
        <f t="shared" si="166"/>
        <v>26.162658082236685</v>
      </c>
      <c r="CQ71" s="12">
        <f t="shared" si="167"/>
        <v>22.170650850739001</v>
      </c>
      <c r="CR71" s="12">
        <f t="shared" si="168"/>
        <v>17.087647698477976</v>
      </c>
      <c r="CS71" s="17">
        <f>CS$3*temperature!$I181+CS$4*temperature!$I181^2</f>
        <v>-7.1569897504016478</v>
      </c>
      <c r="CT71" s="17">
        <f>CT$3*temperature!$I181+CT$4*temperature!$I181^2</f>
        <v>-6.4940998520027149</v>
      </c>
      <c r="CU71" s="17">
        <f>CU$3*temperature!$I181+CU$4*temperature!$I181^2</f>
        <v>-5.7012558269026634</v>
      </c>
      <c r="CV71" s="17"/>
      <c r="CW71" s="17"/>
      <c r="CX71" s="17"/>
    </row>
    <row r="72" spans="1:102">
      <c r="A72" s="2">
        <f t="shared" si="95"/>
        <v>2026</v>
      </c>
      <c r="B72" s="5">
        <f t="shared" si="96"/>
        <v>1126.0679772254546</v>
      </c>
      <c r="C72" s="5">
        <f t="shared" si="97"/>
        <v>2770.3647790560749</v>
      </c>
      <c r="D72" s="5">
        <f t="shared" si="98"/>
        <v>3806.9847851128879</v>
      </c>
      <c r="E72" s="15">
        <f t="shared" si="99"/>
        <v>1.8080301015987125E-3</v>
      </c>
      <c r="F72" s="15">
        <f t="shared" si="100"/>
        <v>3.5619405384769666E-3</v>
      </c>
      <c r="G72" s="15">
        <f t="shared" si="101"/>
        <v>7.2715749034592122E-3</v>
      </c>
      <c r="H72" s="5">
        <f t="shared" si="102"/>
        <v>56737.325517657904</v>
      </c>
      <c r="I72" s="5">
        <f t="shared" si="103"/>
        <v>14397.235063823133</v>
      </c>
      <c r="J72" s="5">
        <f t="shared" si="104"/>
        <v>5698.5864360915948</v>
      </c>
      <c r="K72" s="5">
        <f t="shared" si="105"/>
        <v>50385.346768722025</v>
      </c>
      <c r="L72" s="5">
        <f t="shared" si="106"/>
        <v>5196.8734127238622</v>
      </c>
      <c r="M72" s="5">
        <f t="shared" si="107"/>
        <v>1496.8765986078442</v>
      </c>
      <c r="N72" s="15">
        <f t="shared" si="108"/>
        <v>1.3517077328532245E-2</v>
      </c>
      <c r="O72" s="15">
        <f t="shared" si="109"/>
        <v>2.0690621697243117E-2</v>
      </c>
      <c r="P72" s="15">
        <f t="shared" si="110"/>
        <v>2.6050138376919829E-2</v>
      </c>
      <c r="Q72" s="5">
        <f t="shared" si="111"/>
        <v>6715.32126716126</v>
      </c>
      <c r="R72" s="5">
        <f t="shared" si="112"/>
        <v>7092.3750507928507</v>
      </c>
      <c r="S72" s="5">
        <f t="shared" si="113"/>
        <v>3201.9958400369374</v>
      </c>
      <c r="T72" s="5">
        <f t="shared" si="114"/>
        <v>118.35808624908314</v>
      </c>
      <c r="U72" s="5">
        <f t="shared" si="115"/>
        <v>492.62063301406545</v>
      </c>
      <c r="V72" s="5">
        <f t="shared" si="116"/>
        <v>561.89300205351333</v>
      </c>
      <c r="W72" s="15">
        <f t="shared" si="117"/>
        <v>-1.0734613539272964E-2</v>
      </c>
      <c r="X72" s="15">
        <f t="shared" si="118"/>
        <v>-1.217998157191269E-2</v>
      </c>
      <c r="Y72" s="15">
        <f t="shared" si="119"/>
        <v>-9.7425357312937999E-3</v>
      </c>
      <c r="Z72" s="5">
        <f t="shared" si="140"/>
        <v>8318.8520417980726</v>
      </c>
      <c r="AA72" s="5">
        <f t="shared" si="141"/>
        <v>13809.765014174684</v>
      </c>
      <c r="AB72" s="5">
        <f t="shared" si="142"/>
        <v>8584.3000722491615</v>
      </c>
      <c r="AC72" s="16">
        <f t="shared" si="123"/>
        <v>2.169306795097631</v>
      </c>
      <c r="AD72" s="16">
        <f t="shared" si="124"/>
        <v>2.8891240726922467</v>
      </c>
      <c r="AE72" s="16">
        <f t="shared" si="125"/>
        <v>2.7437667791525868</v>
      </c>
      <c r="AF72" s="15">
        <f t="shared" si="126"/>
        <v>-4.0504037456468023E-3</v>
      </c>
      <c r="AG72" s="15">
        <f t="shared" si="127"/>
        <v>2.9673830763510267E-4</v>
      </c>
      <c r="AH72" s="15">
        <f t="shared" si="128"/>
        <v>9.7937136394747881E-3</v>
      </c>
      <c r="AI72" s="1">
        <f t="shared" si="86"/>
        <v>89567.291920868112</v>
      </c>
      <c r="AJ72" s="1">
        <f t="shared" si="87"/>
        <v>21333.312569429483</v>
      </c>
      <c r="AK72" s="1">
        <f t="shared" si="88"/>
        <v>8239.9082194548791</v>
      </c>
      <c r="AL72" s="14">
        <f t="shared" si="129"/>
        <v>20.60406498981293</v>
      </c>
      <c r="AM72" s="14">
        <f t="shared" si="130"/>
        <v>3.4304106778474308</v>
      </c>
      <c r="AN72" s="14">
        <f t="shared" si="131"/>
        <v>1.2780815497829499</v>
      </c>
      <c r="AO72" s="11">
        <f t="shared" si="132"/>
        <v>1.755801368520921E-2</v>
      </c>
      <c r="AP72" s="11">
        <f t="shared" si="133"/>
        <v>2.2118466378124629E-2</v>
      </c>
      <c r="AQ72" s="11">
        <f t="shared" si="134"/>
        <v>2.0064239786660911E-2</v>
      </c>
      <c r="AR72" s="1">
        <f t="shared" si="143"/>
        <v>56737.325517657904</v>
      </c>
      <c r="AS72" s="1">
        <f t="shared" si="138"/>
        <v>14397.235063823133</v>
      </c>
      <c r="AT72" s="1">
        <f t="shared" si="139"/>
        <v>5698.5864360915948</v>
      </c>
      <c r="AU72" s="1">
        <f t="shared" si="92"/>
        <v>11347.465103531582</v>
      </c>
      <c r="AV72" s="1">
        <f t="shared" si="93"/>
        <v>2879.4470127646268</v>
      </c>
      <c r="AW72" s="1">
        <f t="shared" si="94"/>
        <v>1139.7172872183189</v>
      </c>
      <c r="AX72" s="1">
        <f t="shared" si="169"/>
        <v>40308.277414977616</v>
      </c>
      <c r="AY72" s="1">
        <f t="shared" si="150"/>
        <v>4157.4987301790898</v>
      </c>
      <c r="AZ72" s="1">
        <f t="shared" si="151"/>
        <v>1197.5012788862753</v>
      </c>
      <c r="BA72" s="1">
        <f t="shared" si="170"/>
        <v>11941.176300813962</v>
      </c>
      <c r="BB72" s="1">
        <f t="shared" si="171"/>
        <v>23084.532451715451</v>
      </c>
      <c r="BC72" s="1">
        <f t="shared" si="172"/>
        <v>26983.879213318909</v>
      </c>
      <c r="BD72" s="1">
        <f t="shared" si="173"/>
        <v>44797.045699651375</v>
      </c>
      <c r="BE72" s="2">
        <f t="shared" ref="BE72:BG75" si="183">BE71</f>
        <v>0.42640676327742005</v>
      </c>
      <c r="BF72" s="2">
        <f t="shared" si="183"/>
        <v>0.3180625638800178</v>
      </c>
      <c r="BG72" s="2">
        <f t="shared" si="183"/>
        <v>-5.0634047993166097E-7</v>
      </c>
      <c r="BH72" s="2">
        <f t="shared" si="152"/>
        <v>0.25850946234089867</v>
      </c>
      <c r="BI72" s="2">
        <f t="shared" si="174"/>
        <v>1.8182272776872576E-2</v>
      </c>
      <c r="BJ72" s="2">
        <f t="shared" si="153"/>
        <v>1.0116379454193041E-2</v>
      </c>
      <c r="BK72" s="2">
        <f t="shared" si="154"/>
        <v>2.5638068161742476E-14</v>
      </c>
      <c r="BL72" s="2">
        <f t="shared" si="155"/>
        <v>1031.613529192269</v>
      </c>
      <c r="BM72" s="2">
        <f t="shared" si="156"/>
        <v>145.64789299684799</v>
      </c>
      <c r="BN72" s="2">
        <f t="shared" si="157"/>
        <v>1.4610074747409745E-10</v>
      </c>
      <c r="BO72" s="2">
        <f t="shared" si="175"/>
        <v>581.6470640286243</v>
      </c>
      <c r="BP72" s="2">
        <f t="shared" si="176"/>
        <v>66.318601257626781</v>
      </c>
      <c r="BQ72" s="2">
        <f t="shared" si="177"/>
        <v>-6.722563206546123E-5</v>
      </c>
      <c r="BR72" s="11">
        <f t="shared" si="178"/>
        <v>4.3147472969916584E-2</v>
      </c>
      <c r="BS72" s="17">
        <f t="shared" si="145"/>
        <v>0.5583976881767474</v>
      </c>
      <c r="BT72" s="17">
        <f t="shared" si="146"/>
        <v>0.7224212765987621</v>
      </c>
      <c r="BU72" s="12">
        <f>BU$3*temperature!$I182+BU$4*temperature!$I182^2</f>
        <v>3.7222714697536752</v>
      </c>
      <c r="BV72" s="12">
        <f>BV$3*temperature!$I182+BV$4*temperature!$I182^2</f>
        <v>1.6983658215132347</v>
      </c>
      <c r="BW72" s="12">
        <f>BW$3*temperature!$I182+BW$4*temperature!$I182^2</f>
        <v>0.32112091377538876</v>
      </c>
      <c r="BX72" s="12">
        <f>BX$4*temperature!$I182^2</f>
        <v>-2.1231193213367852</v>
      </c>
      <c r="BY72" s="12">
        <f>BY$4*temperature!$I182^2</f>
        <v>-1.8564044766406183</v>
      </c>
      <c r="BZ72" s="12">
        <f>BZ$4*temperature!$I182^2</f>
        <v>-1.6297632800614235</v>
      </c>
      <c r="CA72" s="12">
        <f>CA$3*temperature!$I182</f>
        <v>-7.4828092888425335</v>
      </c>
      <c r="CB72" s="12">
        <f>CB$3*temperature!$I182</f>
        <v>-6.9160511844086674</v>
      </c>
      <c r="CC72" s="12">
        <f>CC$3*temperature!$I182</f>
        <v>-6.0716973942886492</v>
      </c>
      <c r="CD72" s="12">
        <f t="shared" si="179"/>
        <v>-7.1052758957932243</v>
      </c>
      <c r="CE72" s="12">
        <f t="shared" si="158"/>
        <v>-6.3158739719799017</v>
      </c>
      <c r="CF72" s="12">
        <f t="shared" si="159"/>
        <v>-5.5447934834225325</v>
      </c>
      <c r="CG72" s="19">
        <f t="shared" si="180"/>
        <v>5.0453429785019557E-2</v>
      </c>
      <c r="CH72" s="19">
        <f t="shared" si="160"/>
        <v>8.6780331207176029E-2</v>
      </c>
      <c r="CI72" s="19">
        <f t="shared" si="161"/>
        <v>8.6780331207176015E-2</v>
      </c>
      <c r="CJ72" s="12">
        <f t="shared" si="181"/>
        <v>0.18876669652465444</v>
      </c>
      <c r="CK72" s="12">
        <f t="shared" si="162"/>
        <v>0.3000886062143831</v>
      </c>
      <c r="CL72" s="12">
        <f t="shared" si="163"/>
        <v>0.26345195543305827</v>
      </c>
      <c r="CM72" s="17">
        <f t="shared" si="182"/>
        <v>-7.2940425923178784</v>
      </c>
      <c r="CN72" s="17">
        <f t="shared" si="164"/>
        <v>-6.615962578194285</v>
      </c>
      <c r="CO72" s="17">
        <f t="shared" si="165"/>
        <v>-5.8082454388555904</v>
      </c>
      <c r="CP72" s="12">
        <f t="shared" si="166"/>
        <v>26.738447474373814</v>
      </c>
      <c r="CQ72" s="12">
        <f t="shared" si="167"/>
        <v>22.653393322065146</v>
      </c>
      <c r="CR72" s="12">
        <f t="shared" si="168"/>
        <v>17.459713151361161</v>
      </c>
      <c r="CS72" s="17">
        <f>CS$3*temperature!$I182+CS$4*temperature!$I182^2</f>
        <v>-7.2940425923178793</v>
      </c>
      <c r="CT72" s="17">
        <f>CT$3*temperature!$I182+CT$4*temperature!$I182^2</f>
        <v>-6.6159754072084143</v>
      </c>
      <c r="CU72" s="17">
        <f>CU$3*temperature!$I182+CU$4*temperature!$I182^2</f>
        <v>-5.8082519871711904</v>
      </c>
      <c r="CV72" s="17"/>
      <c r="CW72" s="17"/>
      <c r="CX72" s="17"/>
    </row>
    <row r="73" spans="1:102">
      <c r="A73" s="2">
        <f t="shared" si="95"/>
        <v>2027</v>
      </c>
      <c r="B73" s="5">
        <f t="shared" si="96"/>
        <v>1128.0021437847611</v>
      </c>
      <c r="C73" s="5">
        <f t="shared" si="97"/>
        <v>2779.7392599383193</v>
      </c>
      <c r="D73" s="5">
        <f t="shared" si="98"/>
        <v>3833.283421383102</v>
      </c>
      <c r="E73" s="15">
        <f t="shared" si="99"/>
        <v>1.7176285965187768E-3</v>
      </c>
      <c r="F73" s="15">
        <f t="shared" si="100"/>
        <v>3.3838435115531181E-3</v>
      </c>
      <c r="G73" s="15">
        <f t="shared" si="101"/>
        <v>6.9079961582862509E-3</v>
      </c>
      <c r="H73" s="5">
        <f t="shared" si="102"/>
        <v>58102.448631565152</v>
      </c>
      <c r="I73" s="5">
        <f t="shared" si="103"/>
        <v>14849.998180121505</v>
      </c>
      <c r="J73" s="5">
        <f t="shared" si="104"/>
        <v>5885.7284771632267</v>
      </c>
      <c r="K73" s="5">
        <f t="shared" si="105"/>
        <v>51509.165077129437</v>
      </c>
      <c r="L73" s="5">
        <f t="shared" si="106"/>
        <v>5342.2270189654473</v>
      </c>
      <c r="M73" s="5">
        <f t="shared" si="107"/>
        <v>1535.4274208713671</v>
      </c>
      <c r="N73" s="15">
        <f t="shared" si="108"/>
        <v>2.2304467081787571E-2</v>
      </c>
      <c r="O73" s="15">
        <f t="shared" si="109"/>
        <v>2.7969433676353628E-2</v>
      </c>
      <c r="P73" s="15">
        <f t="shared" si="110"/>
        <v>2.5754175260256362E-2</v>
      </c>
      <c r="Q73" s="5">
        <f t="shared" si="111"/>
        <v>6803.0738202528146</v>
      </c>
      <c r="R73" s="5">
        <f t="shared" si="112"/>
        <v>7226.3138777226268</v>
      </c>
      <c r="S73" s="5">
        <f t="shared" si="113"/>
        <v>3274.9296197364633</v>
      </c>
      <c r="T73" s="5">
        <f t="shared" si="114"/>
        <v>117.0875579339513</v>
      </c>
      <c r="U73" s="5">
        <f t="shared" si="115"/>
        <v>486.62052278201014</v>
      </c>
      <c r="V73" s="5">
        <f t="shared" si="116"/>
        <v>556.41873940384301</v>
      </c>
      <c r="W73" s="15">
        <f t="shared" si="117"/>
        <v>-1.0734613539272964E-2</v>
      </c>
      <c r="X73" s="15">
        <f t="shared" si="118"/>
        <v>-1.217998157191269E-2</v>
      </c>
      <c r="Y73" s="15">
        <f t="shared" si="119"/>
        <v>-9.7425357312937999E-3</v>
      </c>
      <c r="Z73" s="5">
        <f t="shared" si="140"/>
        <v>8322.0276223461569</v>
      </c>
      <c r="AA73" s="5">
        <f t="shared" si="141"/>
        <v>13977.556982689412</v>
      </c>
      <c r="AB73" s="5">
        <f t="shared" si="142"/>
        <v>8871.5772680729442</v>
      </c>
      <c r="AC73" s="16">
        <f t="shared" si="123"/>
        <v>2.1605202267293104</v>
      </c>
      <c r="AD73" s="16">
        <f t="shared" si="124"/>
        <v>2.8899813864801254</v>
      </c>
      <c r="AE73" s="16">
        <f t="shared" si="125"/>
        <v>2.7706384452811115</v>
      </c>
      <c r="AF73" s="15">
        <f t="shared" si="126"/>
        <v>-4.0504037456468023E-3</v>
      </c>
      <c r="AG73" s="15">
        <f t="shared" si="127"/>
        <v>2.9673830763510267E-4</v>
      </c>
      <c r="AH73" s="15">
        <f t="shared" si="128"/>
        <v>9.7937136394747881E-3</v>
      </c>
      <c r="AI73" s="1">
        <f t="shared" si="86"/>
        <v>91958.027832312873</v>
      </c>
      <c r="AJ73" s="1">
        <f t="shared" si="87"/>
        <v>22079.428325251163</v>
      </c>
      <c r="AK73" s="1">
        <f t="shared" si="88"/>
        <v>8555.6346847277109</v>
      </c>
      <c r="AL73" s="14">
        <f t="shared" si="129"/>
        <v>20.962213780324387</v>
      </c>
      <c r="AM73" s="14">
        <f t="shared" si="130"/>
        <v>3.5055273468561481</v>
      </c>
      <c r="AN73" s="14">
        <f t="shared" si="131"/>
        <v>1.3034688471178848</v>
      </c>
      <c r="AO73" s="11">
        <f t="shared" si="132"/>
        <v>1.7382433548357116E-2</v>
      </c>
      <c r="AP73" s="11">
        <f t="shared" si="133"/>
        <v>2.1897281714343381E-2</v>
      </c>
      <c r="AQ73" s="11">
        <f t="shared" si="134"/>
        <v>1.9863597388794303E-2</v>
      </c>
      <c r="AR73" s="1">
        <f t="shared" si="143"/>
        <v>58102.448631565152</v>
      </c>
      <c r="AS73" s="1">
        <f t="shared" si="138"/>
        <v>14849.998180121505</v>
      </c>
      <c r="AT73" s="1">
        <f t="shared" si="139"/>
        <v>5885.7284771632267</v>
      </c>
      <c r="AU73" s="1">
        <f t="shared" si="92"/>
        <v>11620.489726313031</v>
      </c>
      <c r="AV73" s="1">
        <f t="shared" si="93"/>
        <v>2969.9996360243013</v>
      </c>
      <c r="AW73" s="1">
        <f t="shared" si="94"/>
        <v>1177.1456954326454</v>
      </c>
      <c r="AX73" s="1">
        <f t="shared" si="169"/>
        <v>41207.33206170355</v>
      </c>
      <c r="AY73" s="1">
        <f t="shared" si="150"/>
        <v>4273.7816151723582</v>
      </c>
      <c r="AZ73" s="1">
        <f t="shared" si="151"/>
        <v>1228.3419366970938</v>
      </c>
      <c r="BA73" s="1">
        <f t="shared" si="170"/>
        <v>11986.569812537455</v>
      </c>
      <c r="BB73" s="1">
        <f t="shared" si="171"/>
        <v>23239.327207662252</v>
      </c>
      <c r="BC73" s="1">
        <f t="shared" si="172"/>
        <v>27267.756948742513</v>
      </c>
      <c r="BD73" s="1">
        <f t="shared" si="173"/>
        <v>43831.7915335578</v>
      </c>
      <c r="BE73" s="2">
        <f t="shared" si="183"/>
        <v>0.42640676327742005</v>
      </c>
      <c r="BF73" s="2">
        <f t="shared" si="183"/>
        <v>0.3180625638800178</v>
      </c>
      <c r="BG73" s="2">
        <f t="shared" si="183"/>
        <v>-5.0634047993166097E-7</v>
      </c>
      <c r="BH73" s="2">
        <f t="shared" si="152"/>
        <v>0.25646467762567343</v>
      </c>
      <c r="BI73" s="2">
        <f t="shared" si="174"/>
        <v>1.8182272776872576E-2</v>
      </c>
      <c r="BJ73" s="2">
        <f t="shared" si="153"/>
        <v>1.0116379454193041E-2</v>
      </c>
      <c r="BK73" s="2">
        <f t="shared" si="154"/>
        <v>2.5638068161742476E-14</v>
      </c>
      <c r="BL73" s="2">
        <f t="shared" si="155"/>
        <v>1056.4345700233443</v>
      </c>
      <c r="BM73" s="2">
        <f t="shared" si="156"/>
        <v>150.22821648418525</v>
      </c>
      <c r="BN73" s="2">
        <f t="shared" si="157"/>
        <v>1.5089870787901956E-10</v>
      </c>
      <c r="BO73" s="2">
        <f t="shared" si="175"/>
        <v>595.41443945588787</v>
      </c>
      <c r="BP73" s="2">
        <f t="shared" si="176"/>
        <v>67.58303329591223</v>
      </c>
      <c r="BQ73" s="2">
        <f t="shared" si="177"/>
        <v>-6.7184954643845839E-5</v>
      </c>
      <c r="BR73" s="11">
        <f t="shared" si="178"/>
        <v>5.1110918556261681E-2</v>
      </c>
      <c r="BS73" s="17">
        <f t="shared" si="145"/>
        <v>0.53530081090734816</v>
      </c>
      <c r="BT73" s="17">
        <f t="shared" si="146"/>
        <v>0.70137988019297293</v>
      </c>
      <c r="BU73" s="12">
        <f>BU$3*temperature!$I183+BU$4*temperature!$I183^2</f>
        <v>3.7089889645534857</v>
      </c>
      <c r="BV73" s="12">
        <f>BV$3*temperature!$I183+BV$4*temperature!$I183^2</f>
        <v>1.668304188099706</v>
      </c>
      <c r="BW73" s="12">
        <f>BW$3*temperature!$I183+BW$4*temperature!$I183^2</f>
        <v>0.28086189503953074</v>
      </c>
      <c r="BX73" s="12">
        <f>BX$4*temperature!$I183^2</f>
        <v>-2.2056906997526231</v>
      </c>
      <c r="BY73" s="12">
        <f>BY$4*temperature!$I183^2</f>
        <v>-1.9286029042056945</v>
      </c>
      <c r="BZ73" s="12">
        <f>BZ$4*temperature!$I183^2</f>
        <v>-1.6931472826343255</v>
      </c>
      <c r="CA73" s="12">
        <f>CA$3*temperature!$I183</f>
        <v>-7.6269303675149391</v>
      </c>
      <c r="CB73" s="12">
        <f>CB$3*temperature!$I183</f>
        <v>-7.0492563374969297</v>
      </c>
      <c r="CC73" s="12">
        <f>CC$3*temperature!$I183</f>
        <v>-6.1886400483186135</v>
      </c>
      <c r="CD73" s="12">
        <f t="shared" si="179"/>
        <v>-7.2347141196920886</v>
      </c>
      <c r="CE73" s="12">
        <f t="shared" si="158"/>
        <v>-6.4257373094547034</v>
      </c>
      <c r="CF73" s="12">
        <f t="shared" si="159"/>
        <v>-5.6412440333226561</v>
      </c>
      <c r="CG73" s="19">
        <f t="shared" si="180"/>
        <v>5.1425177486004225E-2</v>
      </c>
      <c r="CH73" s="19">
        <f t="shared" si="160"/>
        <v>8.8451745572870943E-2</v>
      </c>
      <c r="CI73" s="19">
        <f t="shared" si="161"/>
        <v>8.8451745572870943E-2</v>
      </c>
      <c r="CJ73" s="12">
        <f t="shared" si="181"/>
        <v>0.19610812391142557</v>
      </c>
      <c r="CK73" s="12">
        <f t="shared" si="162"/>
        <v>0.31175951402111324</v>
      </c>
      <c r="CL73" s="12">
        <f t="shared" si="163"/>
        <v>0.2736980074979789</v>
      </c>
      <c r="CM73" s="17">
        <f t="shared" si="182"/>
        <v>-7.4308222436035143</v>
      </c>
      <c r="CN73" s="17">
        <f t="shared" si="164"/>
        <v>-6.7374968234758166</v>
      </c>
      <c r="CO73" s="17">
        <f t="shared" si="165"/>
        <v>-5.9149420408206348</v>
      </c>
      <c r="CP73" s="12">
        <f t="shared" si="166"/>
        <v>27.301999650545593</v>
      </c>
      <c r="CQ73" s="12">
        <f t="shared" si="167"/>
        <v>23.125460726793161</v>
      </c>
      <c r="CR73" s="12">
        <f t="shared" si="168"/>
        <v>17.823550980249397</v>
      </c>
      <c r="CS73" s="17">
        <f>CS$3*temperature!$I183+CS$4*temperature!$I183^2</f>
        <v>-7.4308222436035134</v>
      </c>
      <c r="CT73" s="17">
        <f>CT$3*temperature!$I183+CT$4*temperature!$I183^2</f>
        <v>-6.7375098756479996</v>
      </c>
      <c r="CU73" s="17">
        <f>CU$3*temperature!$I183+CU$4*temperature!$I183^2</f>
        <v>-5.914948703042838</v>
      </c>
      <c r="CV73" s="17"/>
      <c r="CW73" s="17"/>
      <c r="CX73" s="17"/>
    </row>
    <row r="74" spans="1:102">
      <c r="A74" s="2">
        <f t="shared" si="95"/>
        <v>2028</v>
      </c>
      <c r="B74" s="5">
        <f t="shared" si="96"/>
        <v>1129.8427580869054</v>
      </c>
      <c r="C74" s="5">
        <f t="shared" si="97"/>
        <v>2788.6751524639435</v>
      </c>
      <c r="D74" s="5">
        <f t="shared" si="98"/>
        <v>3858.4397131742121</v>
      </c>
      <c r="E74" s="15">
        <f t="shared" si="99"/>
        <v>1.6317471666928379E-3</v>
      </c>
      <c r="F74" s="15">
        <f t="shared" si="100"/>
        <v>3.2146513359754621E-3</v>
      </c>
      <c r="G74" s="15">
        <f t="shared" si="101"/>
        <v>6.5625963503719376E-3</v>
      </c>
      <c r="H74" s="5">
        <f t="shared" si="102"/>
        <v>59480.536872234014</v>
      </c>
      <c r="I74" s="5">
        <f t="shared" si="103"/>
        <v>15309.932787924254</v>
      </c>
      <c r="J74" s="5">
        <f t="shared" si="104"/>
        <v>6075.2051991097933</v>
      </c>
      <c r="K74" s="5">
        <f t="shared" si="105"/>
        <v>52644.968909610769</v>
      </c>
      <c r="L74" s="5">
        <f t="shared" si="106"/>
        <v>5490.038082921601</v>
      </c>
      <c r="M74" s="5">
        <f t="shared" si="107"/>
        <v>1574.5238103284814</v>
      </c>
      <c r="N74" s="15">
        <f t="shared" si="108"/>
        <v>2.2050519180044637E-2</v>
      </c>
      <c r="O74" s="15">
        <f t="shared" si="109"/>
        <v>2.7668435547836046E-2</v>
      </c>
      <c r="P74" s="15">
        <f t="shared" si="110"/>
        <v>2.5462870420098982E-2</v>
      </c>
      <c r="Q74" s="5">
        <f t="shared" si="111"/>
        <v>6889.6703337363942</v>
      </c>
      <c r="R74" s="5">
        <f t="shared" si="112"/>
        <v>7359.3850813950703</v>
      </c>
      <c r="S74" s="5">
        <f t="shared" si="113"/>
        <v>3347.4247597284611</v>
      </c>
      <c r="T74" s="5">
        <f t="shared" si="114"/>
        <v>115.8306682492731</v>
      </c>
      <c r="U74" s="5">
        <f t="shared" si="115"/>
        <v>480.69349378201076</v>
      </c>
      <c r="V74" s="5">
        <f t="shared" si="116"/>
        <v>550.9978099536396</v>
      </c>
      <c r="W74" s="15">
        <f t="shared" si="117"/>
        <v>-1.0734613539272964E-2</v>
      </c>
      <c r="X74" s="15">
        <f t="shared" si="118"/>
        <v>-1.217998157191269E-2</v>
      </c>
      <c r="Y74" s="15">
        <f t="shared" si="119"/>
        <v>-9.7425357312937999E-3</v>
      </c>
      <c r="Z74" s="5">
        <f t="shared" si="140"/>
        <v>8396.6277868374891</v>
      </c>
      <c r="AA74" s="5">
        <f t="shared" si="141"/>
        <v>14245.74781932545</v>
      </c>
      <c r="AB74" s="5">
        <f t="shared" si="142"/>
        <v>9162.5152390905514</v>
      </c>
      <c r="AC74" s="16">
        <f t="shared" si="123"/>
        <v>2.1517692475104204</v>
      </c>
      <c r="AD74" s="16">
        <f t="shared" si="124"/>
        <v>2.8908389546658464</v>
      </c>
      <c r="AE74" s="16">
        <f t="shared" si="125"/>
        <v>2.7977732848127141</v>
      </c>
      <c r="AF74" s="15">
        <f t="shared" si="126"/>
        <v>-4.0504037456468023E-3</v>
      </c>
      <c r="AG74" s="15">
        <f t="shared" si="127"/>
        <v>2.9673830763510267E-4</v>
      </c>
      <c r="AH74" s="15">
        <f t="shared" si="128"/>
        <v>9.7937136394747881E-3</v>
      </c>
      <c r="AI74" s="1">
        <f t="shared" si="86"/>
        <v>94382.714775394619</v>
      </c>
      <c r="AJ74" s="1">
        <f t="shared" si="87"/>
        <v>22841.485128750348</v>
      </c>
      <c r="AK74" s="1">
        <f t="shared" si="88"/>
        <v>8877.2169116875848</v>
      </c>
      <c r="AL74" s="14">
        <f t="shared" si="129"/>
        <v>21.322944325506704</v>
      </c>
      <c r="AM74" s="14">
        <f t="shared" si="130"/>
        <v>3.5815212515288772</v>
      </c>
      <c r="AN74" s="14">
        <f t="shared" si="131"/>
        <v>1.3291015117019904</v>
      </c>
      <c r="AO74" s="11">
        <f t="shared" si="132"/>
        <v>1.7208609212873545E-2</v>
      </c>
      <c r="AP74" s="11">
        <f t="shared" si="133"/>
        <v>2.1678308897199947E-2</v>
      </c>
      <c r="AQ74" s="11">
        <f t="shared" si="134"/>
        <v>1.9664961414906361E-2</v>
      </c>
      <c r="AR74" s="1">
        <f t="shared" si="143"/>
        <v>59480.536872234014</v>
      </c>
      <c r="AS74" s="1">
        <f t="shared" si="138"/>
        <v>15309.932787924254</v>
      </c>
      <c r="AT74" s="1">
        <f t="shared" si="139"/>
        <v>6075.2051991097933</v>
      </c>
      <c r="AU74" s="1">
        <f t="shared" si="92"/>
        <v>11896.107374446803</v>
      </c>
      <c r="AV74" s="1">
        <f t="shared" si="93"/>
        <v>3061.9865575848507</v>
      </c>
      <c r="AW74" s="1">
        <f t="shared" si="94"/>
        <v>1215.0410398219587</v>
      </c>
      <c r="AX74" s="1">
        <f t="shared" si="169"/>
        <v>42115.975127688616</v>
      </c>
      <c r="AY74" s="1">
        <f t="shared" si="150"/>
        <v>4392.0304663372817</v>
      </c>
      <c r="AZ74" s="1">
        <f t="shared" si="151"/>
        <v>1259.6190482627851</v>
      </c>
      <c r="BA74" s="1">
        <f t="shared" si="170"/>
        <v>12030.771776410682</v>
      </c>
      <c r="BB74" s="1">
        <f t="shared" si="171"/>
        <v>23390.143685776653</v>
      </c>
      <c r="BC74" s="1">
        <f t="shared" si="172"/>
        <v>27543.721192388755</v>
      </c>
      <c r="BD74" s="1">
        <f t="shared" si="173"/>
        <v>42875.853702117129</v>
      </c>
      <c r="BE74" s="2">
        <f t="shared" si="183"/>
        <v>0.42640676327742005</v>
      </c>
      <c r="BF74" s="2">
        <f t="shared" si="183"/>
        <v>0.3180625638800178</v>
      </c>
      <c r="BG74" s="2">
        <f t="shared" si="183"/>
        <v>-5.0634047993166097E-7</v>
      </c>
      <c r="BH74" s="2">
        <f t="shared" si="152"/>
        <v>0.25503666567972572</v>
      </c>
      <c r="BI74" s="2">
        <f t="shared" si="174"/>
        <v>1.8182272776872576E-2</v>
      </c>
      <c r="BJ74" s="2">
        <f t="shared" si="153"/>
        <v>1.0116379454193041E-2</v>
      </c>
      <c r="BK74" s="2">
        <f t="shared" si="154"/>
        <v>2.5638068161742476E-14</v>
      </c>
      <c r="BL74" s="2">
        <f t="shared" si="155"/>
        <v>1081.491346325786</v>
      </c>
      <c r="BM74" s="2">
        <f t="shared" si="156"/>
        <v>154.8810895008333</v>
      </c>
      <c r="BN74" s="2">
        <f t="shared" si="157"/>
        <v>1.5575652499134916E-10</v>
      </c>
      <c r="BO74" s="2">
        <f t="shared" si="175"/>
        <v>604.12117458514251</v>
      </c>
      <c r="BP74" s="2">
        <f t="shared" si="176"/>
        <v>68.364490753543521</v>
      </c>
      <c r="BQ74" s="2">
        <f t="shared" si="177"/>
        <v>-6.7145805184077461E-5</v>
      </c>
      <c r="BR74" s="11">
        <f t="shared" si="178"/>
        <v>5.097798822616359E-2</v>
      </c>
      <c r="BS74" s="17">
        <f t="shared" si="145"/>
        <v>0.50927147787847438</v>
      </c>
      <c r="BT74" s="17">
        <f t="shared" si="146"/>
        <v>0.68095133999317758</v>
      </c>
      <c r="BU74" s="12">
        <f>BU$3*temperature!$I184+BU$4*temperature!$I184^2</f>
        <v>3.6924964536912563</v>
      </c>
      <c r="BV74" s="12">
        <f>BV$3*temperature!$I184+BV$4*temperature!$I184^2</f>
        <v>1.6358728267222262</v>
      </c>
      <c r="BW74" s="12">
        <f>BW$3*temperature!$I184+BW$4*temperature!$I184^2</f>
        <v>0.23885097790529519</v>
      </c>
      <c r="BX74" s="12">
        <f>BX$4*temperature!$I184^2</f>
        <v>-2.289830641465191</v>
      </c>
      <c r="BY74" s="12">
        <f>BY$4*temperature!$I184^2</f>
        <v>-2.0021728457957622</v>
      </c>
      <c r="BZ74" s="12">
        <f>BZ$4*temperature!$I184^2</f>
        <v>-1.7577353564234666</v>
      </c>
      <c r="CA74" s="12">
        <f>CA$3*temperature!$I184</f>
        <v>-7.7710402194199135</v>
      </c>
      <c r="CB74" s="12">
        <f>CB$3*temperature!$I184</f>
        <v>-7.182451114148324</v>
      </c>
      <c r="CC74" s="12">
        <f>CC$3*temperature!$I184</f>
        <v>-6.3055735927305285</v>
      </c>
      <c r="CD74" s="12">
        <f t="shared" si="179"/>
        <v>-7.3638621946651295</v>
      </c>
      <c r="CE74" s="12">
        <f t="shared" si="158"/>
        <v>-6.535146858792932</v>
      </c>
      <c r="CF74" s="12">
        <f t="shared" si="159"/>
        <v>-5.7372961963148557</v>
      </c>
      <c r="CG74" s="19">
        <f t="shared" si="180"/>
        <v>5.2396849489627063E-2</v>
      </c>
      <c r="CH74" s="19">
        <f t="shared" si="160"/>
        <v>9.0123029738455401E-2</v>
      </c>
      <c r="CI74" s="19">
        <f t="shared" si="161"/>
        <v>9.0123029738455387E-2</v>
      </c>
      <c r="CJ74" s="12">
        <f t="shared" si="181"/>
        <v>0.20358901237739183</v>
      </c>
      <c r="CK74" s="12">
        <f t="shared" si="162"/>
        <v>0.32365212767769574</v>
      </c>
      <c r="CL74" s="12">
        <f t="shared" si="163"/>
        <v>0.28413869820783616</v>
      </c>
      <c r="CM74" s="17">
        <f t="shared" si="182"/>
        <v>-7.5674512070425211</v>
      </c>
      <c r="CN74" s="17">
        <f t="shared" si="164"/>
        <v>-6.858798986470628</v>
      </c>
      <c r="CO74" s="17">
        <f t="shared" si="165"/>
        <v>-6.0214348945226916</v>
      </c>
      <c r="CP74" s="12">
        <f t="shared" si="166"/>
        <v>27.853278834204772</v>
      </c>
      <c r="CQ74" s="12">
        <f t="shared" si="167"/>
        <v>23.586817470286441</v>
      </c>
      <c r="CR74" s="12">
        <f t="shared" si="168"/>
        <v>18.179133751187543</v>
      </c>
      <c r="CS74" s="17">
        <f>CS$3*temperature!$I184+CS$4*temperature!$I184^2</f>
        <v>-7.5674512070425219</v>
      </c>
      <c r="CT74" s="17">
        <f>CT$3*temperature!$I184+CT$4*temperature!$I184^2</f>
        <v>-6.8588122608791133</v>
      </c>
      <c r="CU74" s="17">
        <f>CU$3*temperature!$I184+CU$4*temperature!$I184^2</f>
        <v>-6.0214416701810096</v>
      </c>
      <c r="CV74" s="17"/>
      <c r="CW74" s="17"/>
      <c r="CX74" s="17"/>
    </row>
    <row r="75" spans="1:102">
      <c r="A75" s="2">
        <f t="shared" si="95"/>
        <v>2029</v>
      </c>
      <c r="B75" s="5">
        <f t="shared" si="96"/>
        <v>1131.5941949202563</v>
      </c>
      <c r="C75" s="5">
        <f t="shared" si="97"/>
        <v>2797.1915398531901</v>
      </c>
      <c r="D75" s="5">
        <f t="shared" si="98"/>
        <v>3882.4950264350286</v>
      </c>
      <c r="E75" s="15">
        <f t="shared" si="99"/>
        <v>1.5501598083581959E-3</v>
      </c>
      <c r="F75" s="15">
        <f t="shared" si="100"/>
        <v>3.053918769176689E-3</v>
      </c>
      <c r="G75" s="15">
        <f t="shared" si="101"/>
        <v>6.2344665328533406E-3</v>
      </c>
      <c r="H75" s="5">
        <f t="shared" si="102"/>
        <v>60871.253796747864</v>
      </c>
      <c r="I75" s="5">
        <f t="shared" si="103"/>
        <v>15776.962429828251</v>
      </c>
      <c r="J75" s="5">
        <f t="shared" si="104"/>
        <v>6266.962152080443</v>
      </c>
      <c r="K75" s="5">
        <f t="shared" si="105"/>
        <v>53792.476198623022</v>
      </c>
      <c r="L75" s="5">
        <f t="shared" si="106"/>
        <v>5640.2867680117106</v>
      </c>
      <c r="M75" s="5">
        <f t="shared" si="107"/>
        <v>1614.1584495047946</v>
      </c>
      <c r="N75" s="15">
        <f t="shared" si="108"/>
        <v>2.1797093108412158E-2</v>
      </c>
      <c r="O75" s="15">
        <f t="shared" si="109"/>
        <v>2.7367512359796287E-2</v>
      </c>
      <c r="P75" s="15">
        <f t="shared" si="110"/>
        <v>2.5172460979198785E-2</v>
      </c>
      <c r="Q75" s="5">
        <f t="shared" si="111"/>
        <v>6975.0708421117179</v>
      </c>
      <c r="R75" s="5">
        <f t="shared" si="112"/>
        <v>7491.511634143686</v>
      </c>
      <c r="S75" s="5">
        <f t="shared" si="113"/>
        <v>3419.4406419903544</v>
      </c>
      <c r="T75" s="5">
        <f t="shared" si="114"/>
        <v>114.58727078962141</v>
      </c>
      <c r="U75" s="5">
        <f t="shared" si="115"/>
        <v>474.83865588600753</v>
      </c>
      <c r="V75" s="5">
        <f t="shared" si="116"/>
        <v>545.62969410230164</v>
      </c>
      <c r="W75" s="15">
        <f t="shared" si="117"/>
        <v>-1.0734613539272964E-2</v>
      </c>
      <c r="X75" s="15">
        <f t="shared" si="118"/>
        <v>-1.217998157191269E-2</v>
      </c>
      <c r="Y75" s="15">
        <f t="shared" si="119"/>
        <v>-9.7425357312937999E-3</v>
      </c>
      <c r="Z75" s="5">
        <f t="shared" si="140"/>
        <v>8469.0660490644659</v>
      </c>
      <c r="AA75" s="5">
        <f t="shared" si="141"/>
        <v>14512.385675040434</v>
      </c>
      <c r="AB75" s="5">
        <f t="shared" si="142"/>
        <v>9457.0617688476232</v>
      </c>
      <c r="AC75" s="16">
        <f t="shared" si="123"/>
        <v>2.1430537132905365</v>
      </c>
      <c r="AD75" s="16">
        <f t="shared" si="124"/>
        <v>2.8916967773248996</v>
      </c>
      <c r="AE75" s="16">
        <f t="shared" si="125"/>
        <v>2.8251738751923425</v>
      </c>
      <c r="AF75" s="15">
        <f t="shared" si="126"/>
        <v>-4.0504037456468023E-3</v>
      </c>
      <c r="AG75" s="15">
        <f t="shared" si="127"/>
        <v>2.9673830763510267E-4</v>
      </c>
      <c r="AH75" s="15">
        <f t="shared" si="128"/>
        <v>9.7937136394747881E-3</v>
      </c>
      <c r="AI75" s="1">
        <f t="shared" si="86"/>
        <v>96840.550672301964</v>
      </c>
      <c r="AJ75" s="1">
        <f t="shared" si="87"/>
        <v>23619.323173460165</v>
      </c>
      <c r="AK75" s="1">
        <f t="shared" si="88"/>
        <v>9204.5362603407848</v>
      </c>
      <c r="AL75" s="14">
        <f t="shared" si="129"/>
        <v>21.686213159510551</v>
      </c>
      <c r="AM75" s="14">
        <f t="shared" si="130"/>
        <v>3.6583861623012814</v>
      </c>
      <c r="AN75" s="14">
        <f t="shared" si="131"/>
        <v>1.3549768743466626</v>
      </c>
      <c r="AO75" s="11">
        <f t="shared" si="132"/>
        <v>1.7036523120744808E-2</v>
      </c>
      <c r="AP75" s="11">
        <f t="shared" si="133"/>
        <v>2.1461525808227949E-2</v>
      </c>
      <c r="AQ75" s="11">
        <f t="shared" si="134"/>
        <v>1.9468311800757296E-2</v>
      </c>
      <c r="AR75" s="1">
        <f t="shared" si="143"/>
        <v>60871.253796747864</v>
      </c>
      <c r="AS75" s="1">
        <f t="shared" si="138"/>
        <v>15776.962429828251</v>
      </c>
      <c r="AT75" s="1">
        <f t="shared" si="139"/>
        <v>6266.962152080443</v>
      </c>
      <c r="AU75" s="1">
        <f t="shared" si="92"/>
        <v>12174.250759349574</v>
      </c>
      <c r="AV75" s="1">
        <f t="shared" si="93"/>
        <v>3155.3924859656504</v>
      </c>
      <c r="AW75" s="1">
        <f t="shared" si="94"/>
        <v>1253.3924304160887</v>
      </c>
      <c r="AX75" s="1">
        <f t="shared" si="169"/>
        <v>43033.980958898414</v>
      </c>
      <c r="AY75" s="1">
        <f t="shared" si="150"/>
        <v>4512.2294144093685</v>
      </c>
      <c r="AZ75" s="1">
        <f t="shared" si="151"/>
        <v>1291.3267596038359</v>
      </c>
      <c r="BA75" s="1">
        <f t="shared" si="170"/>
        <v>12073.821885132314</v>
      </c>
      <c r="BB75" s="1">
        <f t="shared" si="171"/>
        <v>23537.098665492616</v>
      </c>
      <c r="BC75" s="1">
        <f t="shared" si="172"/>
        <v>27811.963738676401</v>
      </c>
      <c r="BD75" s="1">
        <f t="shared" si="173"/>
        <v>41929.998100031058</v>
      </c>
      <c r="BE75" s="2">
        <f t="shared" si="183"/>
        <v>0.42640676327742005</v>
      </c>
      <c r="BF75" s="2">
        <f t="shared" si="183"/>
        <v>0.3180625638800178</v>
      </c>
      <c r="BG75" s="2">
        <f t="shared" si="183"/>
        <v>-5.0634047993166097E-7</v>
      </c>
      <c r="BH75" s="2">
        <f t="shared" si="152"/>
        <v>0.25362163562388479</v>
      </c>
      <c r="BI75" s="2">
        <f t="shared" si="174"/>
        <v>1.8182272776872576E-2</v>
      </c>
      <c r="BJ75" s="2">
        <f t="shared" si="153"/>
        <v>1.0116379454193041E-2</v>
      </c>
      <c r="BK75" s="2">
        <f t="shared" si="154"/>
        <v>2.5638068161742476E-14</v>
      </c>
      <c r="BL75" s="2">
        <f t="shared" si="155"/>
        <v>1106.77774080271</v>
      </c>
      <c r="BM75" s="2">
        <f t="shared" si="156"/>
        <v>159.60573857469004</v>
      </c>
      <c r="BN75" s="2">
        <f t="shared" si="157"/>
        <v>1.6067280282209873E-10</v>
      </c>
      <c r="BO75" s="2">
        <f t="shared" si="175"/>
        <v>612.95812685217732</v>
      </c>
      <c r="BP75" s="2">
        <f t="shared" si="176"/>
        <v>69.155564536854243</v>
      </c>
      <c r="BQ75" s="2">
        <f t="shared" si="177"/>
        <v>-6.710787560362176E-5</v>
      </c>
      <c r="BR75" s="11">
        <f t="shared" si="178"/>
        <v>5.0839129865353633E-2</v>
      </c>
      <c r="BS75" s="17">
        <f t="shared" si="145"/>
        <v>0.48456911903361621</v>
      </c>
      <c r="BT75" s="17">
        <f t="shared" si="146"/>
        <v>0.66111780581861901</v>
      </c>
      <c r="BU75" s="12">
        <f>BU$3*temperature!$I185+BU$4*temperature!$I185^2</f>
        <v>3.6727721887718063</v>
      </c>
      <c r="BV75" s="12">
        <f>BV$3*temperature!$I185+BV$4*temperature!$I185^2</f>
        <v>1.6010342941271984</v>
      </c>
      <c r="BW75" s="12">
        <f>BW$3*temperature!$I185+BW$4*temperature!$I185^2</f>
        <v>0.19504143852550859</v>
      </c>
      <c r="BX75" s="12">
        <f>BX$4*temperature!$I185^2</f>
        <v>-2.3756301058051967</v>
      </c>
      <c r="BY75" s="12">
        <f>BY$4*temperature!$I185^2</f>
        <v>-2.0771938340621525</v>
      </c>
      <c r="BZ75" s="12">
        <f>BZ$4*temperature!$I185^2</f>
        <v>-1.8235973242483543</v>
      </c>
      <c r="CA75" s="12">
        <f>CA$3*temperature!$I185</f>
        <v>-7.915290991559166</v>
      </c>
      <c r="CB75" s="12">
        <f>CB$3*temperature!$I185</f>
        <v>-7.3157761375446988</v>
      </c>
      <c r="CC75" s="12">
        <f>CC$3*temperature!$I185</f>
        <v>-6.4226214825689052</v>
      </c>
      <c r="CD75" s="12">
        <f t="shared" si="179"/>
        <v>-7.4928560933123638</v>
      </c>
      <c r="CE75" s="12">
        <f t="shared" si="158"/>
        <v>-6.6442175301997812</v>
      </c>
      <c r="CF75" s="12">
        <f t="shared" si="159"/>
        <v>-5.833050853664302</v>
      </c>
      <c r="CG75" s="19">
        <f t="shared" si="180"/>
        <v>5.336947165900597E-2</v>
      </c>
      <c r="CH75" s="19">
        <f t="shared" si="160"/>
        <v>9.1795948197275504E-2</v>
      </c>
      <c r="CI75" s="19">
        <f t="shared" si="161"/>
        <v>9.179594819727549E-2</v>
      </c>
      <c r="CJ75" s="12">
        <f t="shared" si="181"/>
        <v>0.2112174491234011</v>
      </c>
      <c r="CK75" s="12">
        <f t="shared" si="162"/>
        <v>0.33577930367245867</v>
      </c>
      <c r="CL75" s="12">
        <f t="shared" si="163"/>
        <v>0.29478531445230194</v>
      </c>
      <c r="CM75" s="17">
        <f t="shared" si="182"/>
        <v>-7.7040735424357649</v>
      </c>
      <c r="CN75" s="17">
        <f t="shared" si="164"/>
        <v>-6.9799968338722396</v>
      </c>
      <c r="CO75" s="17">
        <f t="shared" si="165"/>
        <v>-6.1278361681166036</v>
      </c>
      <c r="CP75" s="12">
        <f t="shared" si="166"/>
        <v>28.392309457371379</v>
      </c>
      <c r="CQ75" s="12">
        <f t="shared" si="167"/>
        <v>24.037477254946783</v>
      </c>
      <c r="CR75" s="12">
        <f t="shared" si="168"/>
        <v>18.526472025064287</v>
      </c>
      <c r="CS75" s="17">
        <f>CS$3*temperature!$I185+CS$4*temperature!$I185^2</f>
        <v>-7.7040735424357649</v>
      </c>
      <c r="CT75" s="17">
        <f>CT$3*temperature!$I185+CT$4*temperature!$I185^2</f>
        <v>-6.9800103298286871</v>
      </c>
      <c r="CU75" s="17">
        <f>CU$3*temperature!$I185+CU$4*temperature!$I185^2</f>
        <v>-6.1278430568596871</v>
      </c>
      <c r="CV75" s="17"/>
      <c r="CW75" s="17"/>
      <c r="CX75" s="17"/>
    </row>
    <row r="76" spans="1:102">
      <c r="A76" s="2">
        <f t="shared" si="95"/>
        <v>2030</v>
      </c>
      <c r="B76" s="5">
        <f t="shared" si="96"/>
        <v>1133.2606391685763</v>
      </c>
      <c r="C76" s="5">
        <f t="shared" si="97"/>
        <v>2805.3068158105034</v>
      </c>
      <c r="D76" s="5">
        <f t="shared" si="98"/>
        <v>3905.4900474759938</v>
      </c>
      <c r="E76" s="15">
        <f t="shared" si="99"/>
        <v>1.472651817940286E-3</v>
      </c>
      <c r="F76" s="15">
        <f t="shared" si="100"/>
        <v>2.9012228307178545E-3</v>
      </c>
      <c r="G76" s="15">
        <f t="shared" si="101"/>
        <v>5.9227432062106729E-3</v>
      </c>
      <c r="H76" s="5">
        <f t="shared" si="102"/>
        <v>62274.250965903295</v>
      </c>
      <c r="I76" s="5">
        <f t="shared" si="103"/>
        <v>16251.006206747466</v>
      </c>
      <c r="J76" s="5">
        <f t="shared" si="104"/>
        <v>6460.944519562735</v>
      </c>
      <c r="K76" s="5">
        <f t="shared" si="105"/>
        <v>54951.393186646972</v>
      </c>
      <c r="L76" s="5">
        <f t="shared" si="106"/>
        <v>5792.9514572730468</v>
      </c>
      <c r="M76" s="5">
        <f t="shared" si="107"/>
        <v>1654.3236421094603</v>
      </c>
      <c r="N76" s="15">
        <f t="shared" si="108"/>
        <v>2.154422086361607E-2</v>
      </c>
      <c r="O76" s="15">
        <f t="shared" si="109"/>
        <v>2.7066831092198651E-2</v>
      </c>
      <c r="P76" s="15">
        <f t="shared" si="110"/>
        <v>2.4883054459113207E-2</v>
      </c>
      <c r="Q76" s="5">
        <f t="shared" si="111"/>
        <v>7059.2360119877339</v>
      </c>
      <c r="R76" s="5">
        <f t="shared" si="112"/>
        <v>7622.6178258114141</v>
      </c>
      <c r="S76" s="5">
        <f t="shared" si="113"/>
        <v>3490.9379844591376</v>
      </c>
      <c r="T76" s="5">
        <f t="shared" si="114"/>
        <v>113.35722072117481</v>
      </c>
      <c r="U76" s="5">
        <f t="shared" si="115"/>
        <v>469.05512980768418</v>
      </c>
      <c r="V76" s="5">
        <f t="shared" si="116"/>
        <v>540.31387731145503</v>
      </c>
      <c r="W76" s="15">
        <f t="shared" si="117"/>
        <v>-1.0734613539272964E-2</v>
      </c>
      <c r="X76" s="15">
        <f t="shared" si="118"/>
        <v>-1.217998157191269E-2</v>
      </c>
      <c r="Y76" s="15">
        <f t="shared" si="119"/>
        <v>-9.7425357312937999E-3</v>
      </c>
      <c r="Z76" s="5">
        <f t="shared" si="140"/>
        <v>8539.3155258889274</v>
      </c>
      <c r="AA76" s="5">
        <f t="shared" si="141"/>
        <v>14777.317156602972</v>
      </c>
      <c r="AB76" s="5">
        <f t="shared" si="142"/>
        <v>9755.1316202827384</v>
      </c>
      <c r="AC76" s="16">
        <f t="shared" si="123"/>
        <v>2.1343734805031023</v>
      </c>
      <c r="AD76" s="16">
        <f t="shared" si="124"/>
        <v>2.892554854532797</v>
      </c>
      <c r="AE76" s="16">
        <f t="shared" si="125"/>
        <v>2.8528428191077015</v>
      </c>
      <c r="AF76" s="15">
        <f t="shared" si="126"/>
        <v>-4.0504037456468023E-3</v>
      </c>
      <c r="AG76" s="15">
        <f t="shared" si="127"/>
        <v>2.9673830763510267E-4</v>
      </c>
      <c r="AH76" s="15">
        <f t="shared" si="128"/>
        <v>9.7937136394747881E-3</v>
      </c>
      <c r="AI76" s="1">
        <f t="shared" si="86"/>
        <v>99330.746364421342</v>
      </c>
      <c r="AJ76" s="1">
        <f t="shared" si="87"/>
        <v>24412.783342079802</v>
      </c>
      <c r="AK76" s="1">
        <f t="shared" si="88"/>
        <v>9537.4750647227957</v>
      </c>
      <c r="AL76" s="14">
        <f t="shared" si="129"/>
        <v>22.051976254685016</v>
      </c>
      <c r="AM76" s="14">
        <f t="shared" si="130"/>
        <v>3.736115565849587</v>
      </c>
      <c r="AN76" s="14">
        <f t="shared" si="131"/>
        <v>1.3810921954965329</v>
      </c>
      <c r="AO76" s="11">
        <f t="shared" si="132"/>
        <v>1.686615788953736E-2</v>
      </c>
      <c r="AP76" s="11">
        <f t="shared" si="133"/>
        <v>2.1246910550145669E-2</v>
      </c>
      <c r="AQ76" s="11">
        <f t="shared" si="134"/>
        <v>1.9273628682749722E-2</v>
      </c>
      <c r="AR76" s="1">
        <f t="shared" si="143"/>
        <v>62274.250965903295</v>
      </c>
      <c r="AS76" s="1">
        <f t="shared" si="138"/>
        <v>16251.006206747466</v>
      </c>
      <c r="AT76" s="1">
        <f t="shared" si="139"/>
        <v>6460.944519562735</v>
      </c>
      <c r="AU76" s="1">
        <f t="shared" si="92"/>
        <v>12454.85019318066</v>
      </c>
      <c r="AV76" s="1">
        <f t="shared" si="93"/>
        <v>3250.2012413494936</v>
      </c>
      <c r="AW76" s="1">
        <f t="shared" si="94"/>
        <v>1292.1889039125472</v>
      </c>
      <c r="AX76" s="1">
        <f t="shared" si="169"/>
        <v>43961.114549317579</v>
      </c>
      <c r="AY76" s="1">
        <f t="shared" si="150"/>
        <v>4634.3611658184373</v>
      </c>
      <c r="AZ76" s="1">
        <f t="shared" si="151"/>
        <v>1323.4589136875682</v>
      </c>
      <c r="BA76" s="1">
        <f t="shared" si="170"/>
        <v>12115.758352433684</v>
      </c>
      <c r="BB76" s="1">
        <f t="shared" si="171"/>
        <v>23680.306370833725</v>
      </c>
      <c r="BC76" s="1">
        <f t="shared" si="172"/>
        <v>28072.677995359008</v>
      </c>
      <c r="BD76" s="1">
        <f t="shared" si="173"/>
        <v>40994.915579157467</v>
      </c>
      <c r="BE76" s="2">
        <f t="shared" ref="BE76:BE139" si="184">BE75</f>
        <v>0.42640676327742005</v>
      </c>
      <c r="BF76" s="2">
        <f t="shared" ref="BF76:BF139" si="185">BF75</f>
        <v>0.3180625638800178</v>
      </c>
      <c r="BG76" s="2">
        <f t="shared" ref="BG76:BG139" si="186">BG75</f>
        <v>-5.0634047993166097E-7</v>
      </c>
      <c r="BH76" s="2">
        <f t="shared" si="152"/>
        <v>0.25221903072097035</v>
      </c>
      <c r="BI76" s="2">
        <f t="shared" si="174"/>
        <v>1.8182272776872576E-2</v>
      </c>
      <c r="BJ76" s="2">
        <f t="shared" si="153"/>
        <v>1.0116379454193041E-2</v>
      </c>
      <c r="BK76" s="2">
        <f t="shared" si="154"/>
        <v>2.5638068161742476E-14</v>
      </c>
      <c r="BL76" s="2">
        <f t="shared" si="155"/>
        <v>1132.2874180374743</v>
      </c>
      <c r="BM76" s="2">
        <f t="shared" si="156"/>
        <v>164.40134529990365</v>
      </c>
      <c r="BN76" s="2">
        <f t="shared" si="157"/>
        <v>1.6564613598178591E-10</v>
      </c>
      <c r="BO76" s="2">
        <f t="shared" si="175"/>
        <v>621.92717225148647</v>
      </c>
      <c r="BP76" s="2">
        <f t="shared" si="176"/>
        <v>69.956361428415065</v>
      </c>
      <c r="BQ76" s="2">
        <f t="shared" si="177"/>
        <v>-6.7071114490045437E-5</v>
      </c>
      <c r="BR76" s="11">
        <f t="shared" si="178"/>
        <v>5.0694699620446898E-2</v>
      </c>
      <c r="BS76" s="17">
        <f t="shared" si="145"/>
        <v>0.46112588051008829</v>
      </c>
      <c r="BT76" s="17">
        <f t="shared" si="146"/>
        <v>0.64186194739671742</v>
      </c>
      <c r="BU76" s="12">
        <f>BU$3*temperature!$I186+BU$4*temperature!$I186^2</f>
        <v>3.6497850257904156</v>
      </c>
      <c r="BV76" s="12">
        <f>BV$3*temperature!$I186+BV$4*temperature!$I186^2</f>
        <v>1.5637476594202</v>
      </c>
      <c r="BW76" s="12">
        <f>BW$3*temperature!$I186+BW$4*temperature!$I186^2</f>
        <v>0.14938704506799372</v>
      </c>
      <c r="BX76" s="12">
        <f>BX$4*temperature!$I186^2</f>
        <v>-2.4631716908491668</v>
      </c>
      <c r="BY76" s="12">
        <f>BY$4*temperature!$I186^2</f>
        <v>-2.1537380907766166</v>
      </c>
      <c r="BZ76" s="12">
        <f>BZ$4*temperature!$I186^2</f>
        <v>-1.8907965906057465</v>
      </c>
      <c r="CA76" s="12">
        <f>CA$3*temperature!$I186</f>
        <v>-8.0598102542583803</v>
      </c>
      <c r="CB76" s="12">
        <f>CB$3*temperature!$I186</f>
        <v>-7.4493493156625883</v>
      </c>
      <c r="CC76" s="12">
        <f>CC$3*temperature!$I186</f>
        <v>-6.5398872308840099</v>
      </c>
      <c r="CD76" s="12">
        <f t="shared" si="179"/>
        <v>-7.6218086983572375</v>
      </c>
      <c r="CE76" s="12">
        <f t="shared" si="158"/>
        <v>-6.7530438822889742</v>
      </c>
      <c r="CF76" s="12">
        <f t="shared" si="159"/>
        <v>-5.9285910196913392</v>
      </c>
      <c r="CG76" s="19">
        <f t="shared" si="180"/>
        <v>5.4343904147088992E-2</v>
      </c>
      <c r="CH76" s="19">
        <f t="shared" si="160"/>
        <v>9.347198041976644E-2</v>
      </c>
      <c r="CI76" s="19">
        <f t="shared" si="161"/>
        <v>9.347198041976644E-2</v>
      </c>
      <c r="CJ76" s="12">
        <f t="shared" si="181"/>
        <v>0.21900077795057118</v>
      </c>
      <c r="CK76" s="12">
        <f t="shared" si="162"/>
        <v>0.34815271668680697</v>
      </c>
      <c r="CL76" s="12">
        <f t="shared" si="163"/>
        <v>0.30564810559633537</v>
      </c>
      <c r="CM76" s="17">
        <f t="shared" si="182"/>
        <v>-7.8408094763078084</v>
      </c>
      <c r="CN76" s="17">
        <f t="shared" si="164"/>
        <v>-7.1011965989757808</v>
      </c>
      <c r="CO76" s="17">
        <f t="shared" si="165"/>
        <v>-6.2342391252876741</v>
      </c>
      <c r="CP76" s="12">
        <f t="shared" si="166"/>
        <v>28.918988151592529</v>
      </c>
      <c r="CQ76" s="12">
        <f t="shared" si="167"/>
        <v>24.477345690352294</v>
      </c>
      <c r="CR76" s="12">
        <f t="shared" si="168"/>
        <v>18.865493052084169</v>
      </c>
      <c r="CS76" s="17">
        <f>CS$3*temperature!$I186+CS$4*temperature!$I186^2</f>
        <v>-7.8408094763078093</v>
      </c>
      <c r="CT76" s="17">
        <f>CT$3*temperature!$I186+CT$4*temperature!$I186^2</f>
        <v>-7.1012103159839199</v>
      </c>
      <c r="CU76" s="17">
        <f>CU$3*temperature!$I186+CU$4*temperature!$I186^2</f>
        <v>-6.2342461268622111</v>
      </c>
      <c r="CV76" s="17"/>
      <c r="CW76" s="17"/>
      <c r="CX76" s="17"/>
    </row>
    <row r="77" spans="1:102">
      <c r="A77" s="2">
        <f t="shared" si="95"/>
        <v>2031</v>
      </c>
      <c r="B77" s="5">
        <f t="shared" si="96"/>
        <v>1134.8460925920244</v>
      </c>
      <c r="C77" s="5">
        <f t="shared" si="97"/>
        <v>2813.0386949826416</v>
      </c>
      <c r="D77" s="5">
        <f t="shared" si="98"/>
        <v>3927.4647013893245</v>
      </c>
      <c r="E77" s="15">
        <f t="shared" si="99"/>
        <v>1.3990192270432716E-3</v>
      </c>
      <c r="F77" s="15">
        <f t="shared" si="100"/>
        <v>2.7561616891819615E-3</v>
      </c>
      <c r="G77" s="15">
        <f t="shared" si="101"/>
        <v>5.6266060459001389E-3</v>
      </c>
      <c r="H77" s="5">
        <f t="shared" si="102"/>
        <v>63689.169869960315</v>
      </c>
      <c r="I77" s="5">
        <f t="shared" si="103"/>
        <v>16731.980046847722</v>
      </c>
      <c r="J77" s="5">
        <f t="shared" si="104"/>
        <v>6657.0978310438541</v>
      </c>
      <c r="K77" s="5">
        <f t="shared" si="105"/>
        <v>56121.416186482369</v>
      </c>
      <c r="L77" s="5">
        <f t="shared" si="106"/>
        <v>5948.0092032473704</v>
      </c>
      <c r="M77" s="5">
        <f t="shared" si="107"/>
        <v>1695.0114990693444</v>
      </c>
      <c r="N77" s="15">
        <f t="shared" si="108"/>
        <v>2.1291962441449153E-2</v>
      </c>
      <c r="O77" s="15">
        <f t="shared" si="109"/>
        <v>2.6766622699668785E-2</v>
      </c>
      <c r="P77" s="15">
        <f t="shared" si="110"/>
        <v>2.4594859146183978E-2</v>
      </c>
      <c r="Q77" s="5">
        <f t="shared" si="111"/>
        <v>7142.1273776793478</v>
      </c>
      <c r="R77" s="5">
        <f t="shared" si="112"/>
        <v>7752.629884774572</v>
      </c>
      <c r="S77" s="5">
        <f t="shared" si="113"/>
        <v>3561.879196305702</v>
      </c>
      <c r="T77" s="5">
        <f t="shared" si="114"/>
        <v>112.14037476484694</v>
      </c>
      <c r="U77" s="5">
        <f t="shared" si="115"/>
        <v>463.34204697041548</v>
      </c>
      <c r="V77" s="5">
        <f t="shared" si="116"/>
        <v>535.04985005563424</v>
      </c>
      <c r="W77" s="15">
        <f t="shared" si="117"/>
        <v>-1.0734613539272964E-2</v>
      </c>
      <c r="X77" s="15">
        <f t="shared" si="118"/>
        <v>-1.217998157191269E-2</v>
      </c>
      <c r="Y77" s="15">
        <f t="shared" si="119"/>
        <v>-9.7425357312937999E-3</v>
      </c>
      <c r="Z77" s="5">
        <f t="shared" si="140"/>
        <v>8607.3507311933754</v>
      </c>
      <c r="AA77" s="5">
        <f t="shared" si="141"/>
        <v>15040.391289172616</v>
      </c>
      <c r="AB77" s="5">
        <f t="shared" si="142"/>
        <v>10056.63900065585</v>
      </c>
      <c r="AC77" s="16">
        <f t="shared" si="123"/>
        <v>2.1257284061630632</v>
      </c>
      <c r="AD77" s="16">
        <f t="shared" si="124"/>
        <v>2.8934131863650729</v>
      </c>
      <c r="AE77" s="16">
        <f t="shared" si="125"/>
        <v>2.8807827447364742</v>
      </c>
      <c r="AF77" s="15">
        <f t="shared" si="126"/>
        <v>-4.0504037456468023E-3</v>
      </c>
      <c r="AG77" s="15">
        <f t="shared" si="127"/>
        <v>2.9673830763510267E-4</v>
      </c>
      <c r="AH77" s="15">
        <f t="shared" si="128"/>
        <v>9.7937136394747881E-3</v>
      </c>
      <c r="AI77" s="1">
        <f t="shared" si="86"/>
        <v>101852.52192115987</v>
      </c>
      <c r="AJ77" s="1">
        <f t="shared" si="87"/>
        <v>25221.706249221315</v>
      </c>
      <c r="AK77" s="1">
        <f t="shared" si="88"/>
        <v>9875.9164621630644</v>
      </c>
      <c r="AL77" s="14">
        <f t="shared" si="129"/>
        <v>22.42018904683998</v>
      </c>
      <c r="AM77" s="14">
        <f t="shared" si="130"/>
        <v>3.8147026699498738</v>
      </c>
      <c r="AN77" s="14">
        <f t="shared" si="131"/>
        <v>1.4074446670676504</v>
      </c>
      <c r="AO77" s="11">
        <f t="shared" si="132"/>
        <v>1.6697496310641987E-2</v>
      </c>
      <c r="AP77" s="11">
        <f t="shared" si="133"/>
        <v>2.1034441444644211E-2</v>
      </c>
      <c r="AQ77" s="11">
        <f t="shared" si="134"/>
        <v>1.9080892395922224E-2</v>
      </c>
      <c r="AR77" s="1">
        <f t="shared" si="143"/>
        <v>63689.169869960315</v>
      </c>
      <c r="AS77" s="1">
        <f t="shared" si="138"/>
        <v>16731.980046847722</v>
      </c>
      <c r="AT77" s="1">
        <f t="shared" si="139"/>
        <v>6657.0978310438541</v>
      </c>
      <c r="AU77" s="1">
        <f t="shared" si="92"/>
        <v>12737.833973992063</v>
      </c>
      <c r="AV77" s="1">
        <f t="shared" si="93"/>
        <v>3346.3960093695446</v>
      </c>
      <c r="AW77" s="1">
        <f t="shared" si="94"/>
        <v>1331.4195662087709</v>
      </c>
      <c r="AX77" s="1">
        <f t="shared" si="169"/>
        <v>44897.1329491859</v>
      </c>
      <c r="AY77" s="1">
        <f t="shared" si="150"/>
        <v>4758.4073625978954</v>
      </c>
      <c r="AZ77" s="1">
        <f t="shared" si="151"/>
        <v>1356.0091992554758</v>
      </c>
      <c r="BA77" s="1">
        <f t="shared" si="170"/>
        <v>12156.617985881092</v>
      </c>
      <c r="BB77" s="1">
        <f t="shared" si="171"/>
        <v>23819.878594161353</v>
      </c>
      <c r="BC77" s="1">
        <f t="shared" si="172"/>
        <v>28326.058585329454</v>
      </c>
      <c r="BD77" s="1">
        <f t="shared" si="173"/>
        <v>40071.226486437343</v>
      </c>
      <c r="BE77" s="2">
        <f t="shared" si="184"/>
        <v>0.42640676327742005</v>
      </c>
      <c r="BF77" s="2">
        <f t="shared" si="185"/>
        <v>0.3180625638800178</v>
      </c>
      <c r="BG77" s="2">
        <f t="shared" si="186"/>
        <v>-5.0634047993166097E-7</v>
      </c>
      <c r="BH77" s="2">
        <f t="shared" si="152"/>
        <v>0.25082830874473971</v>
      </c>
      <c r="BI77" s="2">
        <f t="shared" si="174"/>
        <v>1.8182272776872576E-2</v>
      </c>
      <c r="BJ77" s="2">
        <f t="shared" si="153"/>
        <v>1.0116379454193041E-2</v>
      </c>
      <c r="BK77" s="2">
        <f t="shared" si="154"/>
        <v>2.5638068161742476E-14</v>
      </c>
      <c r="BL77" s="2">
        <f t="shared" si="155"/>
        <v>1158.0138595081926</v>
      </c>
      <c r="BM77" s="2">
        <f t="shared" si="156"/>
        <v>169.26705917389822</v>
      </c>
      <c r="BN77" s="2">
        <f t="shared" si="157"/>
        <v>1.7067512795169033E-10</v>
      </c>
      <c r="BO77" s="2">
        <f t="shared" si="175"/>
        <v>631.03023516064582</v>
      </c>
      <c r="BP77" s="2">
        <f t="shared" si="176"/>
        <v>70.766994956052699</v>
      </c>
      <c r="BQ77" s="2">
        <f t="shared" si="177"/>
        <v>-6.7035479955140841E-5</v>
      </c>
      <c r="BR77" s="11">
        <f t="shared" si="178"/>
        <v>5.0545082681295844E-2</v>
      </c>
      <c r="BS77" s="17">
        <f t="shared" si="145"/>
        <v>0.43887713593364985</v>
      </c>
      <c r="BT77" s="17">
        <f t="shared" si="146"/>
        <v>0.62316693922011401</v>
      </c>
      <c r="BU77" s="12">
        <f>BU$3*temperature!$I187+BU$4*temperature!$I187^2</f>
        <v>3.6234958025877964</v>
      </c>
      <c r="BV77" s="12">
        <f>BV$3*temperature!$I187+BV$4*temperature!$I187^2</f>
        <v>1.5239685550195365</v>
      </c>
      <c r="BW77" s="12">
        <f>BW$3*temperature!$I187+BW$4*temperature!$I187^2</f>
        <v>0.10184123537166334</v>
      </c>
      <c r="BX77" s="12">
        <f>BX$4*temperature!$I187^2</f>
        <v>-2.5525325883098939</v>
      </c>
      <c r="BY77" s="12">
        <f>BY$4*temperature!$I187^2</f>
        <v>-2.2318731105164717</v>
      </c>
      <c r="BZ77" s="12">
        <f>BZ$4*temperature!$I187^2</f>
        <v>-1.9593924099227362</v>
      </c>
      <c r="CA77" s="12">
        <f>CA$3*temperature!$I187</f>
        <v>-8.2047078807333644</v>
      </c>
      <c r="CB77" s="12">
        <f>CB$3*temperature!$I187</f>
        <v>-7.5832721997717112</v>
      </c>
      <c r="CC77" s="12">
        <f>CC$3*temperature!$I187</f>
        <v>-6.6574599909460082</v>
      </c>
      <c r="CD77" s="12">
        <f t="shared" si="179"/>
        <v>-7.7508161567737268</v>
      </c>
      <c r="CE77" s="12">
        <f t="shared" si="158"/>
        <v>-6.8617056452735694</v>
      </c>
      <c r="CF77" s="12">
        <f t="shared" si="159"/>
        <v>-6.0239866906574138</v>
      </c>
      <c r="CG77" s="19">
        <f t="shared" si="180"/>
        <v>5.5320887782669852E-2</v>
      </c>
      <c r="CH77" s="19">
        <f t="shared" si="160"/>
        <v>9.5152400637796342E-2</v>
      </c>
      <c r="CI77" s="19">
        <f t="shared" si="161"/>
        <v>9.5152400637796328E-2</v>
      </c>
      <c r="CJ77" s="12">
        <f t="shared" si="181"/>
        <v>0.2269458619798187</v>
      </c>
      <c r="CK77" s="12">
        <f t="shared" si="162"/>
        <v>0.36078327724907056</v>
      </c>
      <c r="CL77" s="12">
        <f t="shared" si="163"/>
        <v>0.31673665014429719</v>
      </c>
      <c r="CM77" s="17">
        <f t="shared" si="182"/>
        <v>-7.9777620187535456</v>
      </c>
      <c r="CN77" s="17">
        <f t="shared" si="164"/>
        <v>-7.2224889225226399</v>
      </c>
      <c r="CO77" s="17">
        <f t="shared" si="165"/>
        <v>-6.340723340801711</v>
      </c>
      <c r="CP77" s="12">
        <f t="shared" si="166"/>
        <v>29.433114372951955</v>
      </c>
      <c r="CQ77" s="12">
        <f t="shared" si="167"/>
        <v>24.906246183045983</v>
      </c>
      <c r="CR77" s="12">
        <f t="shared" si="168"/>
        <v>19.196060725876826</v>
      </c>
      <c r="CS77" s="17">
        <f>CS$3*temperature!$I187+CS$4*temperature!$I187^2</f>
        <v>-7.9777620187535456</v>
      </c>
      <c r="CT77" s="17">
        <f>CT$3*temperature!$I187+CT$4*temperature!$I187^2</f>
        <v>-7.2225028602481505</v>
      </c>
      <c r="CU77" s="17">
        <f>CU$3*temperature!$I187+CU$4*temperature!$I187^2</f>
        <v>-6.3407304550370558</v>
      </c>
      <c r="CV77" s="17"/>
      <c r="CW77" s="17"/>
      <c r="CX77" s="17"/>
    </row>
    <row r="78" spans="1:102">
      <c r="A78" s="2">
        <f t="shared" si="95"/>
        <v>2032</v>
      </c>
      <c r="B78" s="5">
        <f t="shared" si="96"/>
        <v>1136.3543805201318</v>
      </c>
      <c r="C78" s="5">
        <f t="shared" si="97"/>
        <v>2820.4042249898744</v>
      </c>
      <c r="D78" s="5">
        <f t="shared" si="98"/>
        <v>3948.4580831915264</v>
      </c>
      <c r="E78" s="15">
        <f t="shared" si="99"/>
        <v>1.3290682656911079E-3</v>
      </c>
      <c r="F78" s="15">
        <f t="shared" si="100"/>
        <v>2.6183536047228633E-3</v>
      </c>
      <c r="G78" s="15">
        <f t="shared" si="101"/>
        <v>5.3452757436051315E-3</v>
      </c>
      <c r="H78" s="5">
        <f t="shared" si="102"/>
        <v>65115.641737899365</v>
      </c>
      <c r="I78" s="5">
        <f t="shared" si="103"/>
        <v>17219.79648161749</v>
      </c>
      <c r="J78" s="5">
        <f t="shared" si="104"/>
        <v>6855.3678465578869</v>
      </c>
      <c r="K78" s="5">
        <f t="shared" si="105"/>
        <v>57302.231464179902</v>
      </c>
      <c r="L78" s="5">
        <f t="shared" si="106"/>
        <v>6105.4356425378392</v>
      </c>
      <c r="M78" s="5">
        <f t="shared" si="107"/>
        <v>1736.2139098654718</v>
      </c>
      <c r="N78" s="15">
        <f t="shared" si="108"/>
        <v>2.1040368506986207E-2</v>
      </c>
      <c r="O78" s="15">
        <f t="shared" si="109"/>
        <v>2.6467080650198094E-2</v>
      </c>
      <c r="P78" s="15">
        <f t="shared" si="110"/>
        <v>2.4308042050894541E-2</v>
      </c>
      <c r="Q78" s="5">
        <f t="shared" si="111"/>
        <v>7223.7073268744498</v>
      </c>
      <c r="R78" s="5">
        <f t="shared" si="112"/>
        <v>7881.4758702004547</v>
      </c>
      <c r="S78" s="5">
        <f t="shared" si="113"/>
        <v>3632.2282725432924</v>
      </c>
      <c r="T78" s="5">
        <f t="shared" si="114"/>
        <v>110.93659117959707</v>
      </c>
      <c r="U78" s="5">
        <f t="shared" si="115"/>
        <v>457.69854937682351</v>
      </c>
      <c r="V78" s="5">
        <f t="shared" si="116"/>
        <v>529.83710777344379</v>
      </c>
      <c r="W78" s="15">
        <f t="shared" si="117"/>
        <v>-1.0734613539272964E-2</v>
      </c>
      <c r="X78" s="15">
        <f t="shared" si="118"/>
        <v>-1.217998157191269E-2</v>
      </c>
      <c r="Y78" s="15">
        <f t="shared" si="119"/>
        <v>-9.7425357312937999E-3</v>
      </c>
      <c r="Z78" s="5">
        <f t="shared" si="140"/>
        <v>8673.1478394263449</v>
      </c>
      <c r="AA78" s="5">
        <f t="shared" si="141"/>
        <v>15301.460745745233</v>
      </c>
      <c r="AB78" s="5">
        <f t="shared" si="142"/>
        <v>10361.498670900712</v>
      </c>
      <c r="AC78" s="16">
        <f t="shared" si="123"/>
        <v>2.1171183478645124</v>
      </c>
      <c r="AD78" s="16">
        <f t="shared" si="124"/>
        <v>2.8942717728972842</v>
      </c>
      <c r="AE78" s="16">
        <f t="shared" si="125"/>
        <v>2.9089963059959634</v>
      </c>
      <c r="AF78" s="15">
        <f t="shared" si="126"/>
        <v>-4.0504037456468023E-3</v>
      </c>
      <c r="AG78" s="15">
        <f t="shared" si="127"/>
        <v>2.9673830763510267E-4</v>
      </c>
      <c r="AH78" s="15">
        <f t="shared" si="128"/>
        <v>9.7937136394747881E-3</v>
      </c>
      <c r="AI78" s="1">
        <f t="shared" si="86"/>
        <v>104405.10370303596</v>
      </c>
      <c r="AJ78" s="1">
        <f t="shared" si="87"/>
        <v>26045.93163366873</v>
      </c>
      <c r="AK78" s="1">
        <f t="shared" si="88"/>
        <v>10219.74438215553</v>
      </c>
      <c r="AL78" s="14">
        <f t="shared" si="129"/>
        <v>22.790806460494551</v>
      </c>
      <c r="AM78" s="14">
        <f t="shared" si="130"/>
        <v>3.8941404084902649</v>
      </c>
      <c r="AN78" s="14">
        <f t="shared" si="131"/>
        <v>1.4340314143107273</v>
      </c>
      <c r="AO78" s="11">
        <f t="shared" si="132"/>
        <v>1.6530521347535566E-2</v>
      </c>
      <c r="AP78" s="11">
        <f t="shared" si="133"/>
        <v>2.0824097030197768E-2</v>
      </c>
      <c r="AQ78" s="11">
        <f t="shared" si="134"/>
        <v>1.8890083471963002E-2</v>
      </c>
      <c r="AR78" s="1">
        <f t="shared" si="143"/>
        <v>65115.641737899365</v>
      </c>
      <c r="AS78" s="1">
        <f t="shared" si="138"/>
        <v>17219.79648161749</v>
      </c>
      <c r="AT78" s="1">
        <f t="shared" si="139"/>
        <v>6855.3678465578869</v>
      </c>
      <c r="AU78" s="1">
        <f t="shared" si="92"/>
        <v>13023.128347579874</v>
      </c>
      <c r="AV78" s="1">
        <f t="shared" si="93"/>
        <v>3443.9592963234982</v>
      </c>
      <c r="AW78" s="1">
        <f t="shared" si="94"/>
        <v>1371.0735693115776</v>
      </c>
      <c r="AX78" s="1">
        <f t="shared" si="169"/>
        <v>45841.78517134393</v>
      </c>
      <c r="AY78" s="1">
        <f t="shared" si="150"/>
        <v>4884.3485140302719</v>
      </c>
      <c r="AZ78" s="1">
        <f t="shared" si="151"/>
        <v>1388.9711278923776</v>
      </c>
      <c r="BA78" s="1">
        <f t="shared" si="170"/>
        <v>12196.436219026555</v>
      </c>
      <c r="BB78" s="1">
        <f t="shared" si="171"/>
        <v>23955.924561288801</v>
      </c>
      <c r="BC78" s="1">
        <f t="shared" si="172"/>
        <v>28572.300496107284</v>
      </c>
      <c r="BD78" s="1">
        <f t="shared" si="173"/>
        <v>39159.484523967898</v>
      </c>
      <c r="BE78" s="2">
        <f t="shared" si="184"/>
        <v>0.42640676327742005</v>
      </c>
      <c r="BF78" s="2">
        <f t="shared" si="185"/>
        <v>0.3180625638800178</v>
      </c>
      <c r="BG78" s="2">
        <f t="shared" si="186"/>
        <v>-5.0634047993166097E-7</v>
      </c>
      <c r="BH78" s="2">
        <f t="shared" si="152"/>
        <v>0.24944893791291903</v>
      </c>
      <c r="BI78" s="2">
        <f t="shared" si="174"/>
        <v>1.8182272776872576E-2</v>
      </c>
      <c r="BJ78" s="2">
        <f t="shared" si="153"/>
        <v>1.0116379454193041E-2</v>
      </c>
      <c r="BK78" s="2">
        <f t="shared" si="154"/>
        <v>2.5638068161742476E-14</v>
      </c>
      <c r="BL78" s="2">
        <f t="shared" si="155"/>
        <v>1183.9503601195952</v>
      </c>
      <c r="BM78" s="2">
        <f t="shared" si="156"/>
        <v>174.2019953320208</v>
      </c>
      <c r="BN78" s="2">
        <f t="shared" si="157"/>
        <v>1.7575838812386885E-10</v>
      </c>
      <c r="BO78" s="2">
        <f t="shared" si="175"/>
        <v>640.26926662018525</v>
      </c>
      <c r="BP78" s="2">
        <f t="shared" si="176"/>
        <v>71.587578590603655</v>
      </c>
      <c r="BQ78" s="2">
        <f t="shared" si="177"/>
        <v>-6.7000930189425108E-5</v>
      </c>
      <c r="BR78" s="11">
        <f t="shared" si="178"/>
        <v>5.0390636377044079E-2</v>
      </c>
      <c r="BS78" s="17">
        <f t="shared" si="145"/>
        <v>0.41776135376647339</v>
      </c>
      <c r="BT78" s="17">
        <f t="shared" si="146"/>
        <v>0.60501644584477088</v>
      </c>
      <c r="BU78" s="12">
        <f>BU$3*temperature!$I188+BU$4*temperature!$I188^2</f>
        <v>3.5938583406638891</v>
      </c>
      <c r="BV78" s="12">
        <f>BV$3*temperature!$I188+BV$4*temperature!$I188^2</f>
        <v>1.4816493145640575</v>
      </c>
      <c r="BW78" s="12">
        <f>BW$3*temperature!$I188+BW$4*temperature!$I188^2</f>
        <v>5.2356683209077826E-2</v>
      </c>
      <c r="BX78" s="12">
        <f>BX$4*temperature!$I188^2</f>
        <v>-2.6437863538216981</v>
      </c>
      <c r="BY78" s="12">
        <f>BY$4*temperature!$I188^2</f>
        <v>-2.3116632085594611</v>
      </c>
      <c r="BZ78" s="12">
        <f>BZ$4*temperature!$I188^2</f>
        <v>-2.0294412454751507</v>
      </c>
      <c r="CA78" s="12">
        <f>CA$3*temperature!$I188</f>
        <v>-8.3500803327803403</v>
      </c>
      <c r="CB78" s="12">
        <f>CB$3*temperature!$I188</f>
        <v>-7.7176339455212677</v>
      </c>
      <c r="CC78" s="12">
        <f>CC$3*temperature!$I188</f>
        <v>-6.7754180337376493</v>
      </c>
      <c r="CD78" s="12">
        <f t="shared" si="179"/>
        <v>-7.8799618506842339</v>
      </c>
      <c r="CE78" s="12">
        <f t="shared" si="158"/>
        <v>-6.9702711816164795</v>
      </c>
      <c r="CF78" s="12">
        <f t="shared" si="159"/>
        <v>-6.1192978829182261</v>
      </c>
      <c r="CG78" s="19">
        <f t="shared" si="180"/>
        <v>5.630107296699155E-2</v>
      </c>
      <c r="CH78" s="19">
        <f t="shared" si="160"/>
        <v>9.6838327547071792E-2</v>
      </c>
      <c r="CI78" s="19">
        <f t="shared" si="161"/>
        <v>9.6838327547071779E-2</v>
      </c>
      <c r="CJ78" s="12">
        <f t="shared" si="181"/>
        <v>0.23505924104805351</v>
      </c>
      <c r="CK78" s="12">
        <f t="shared" si="162"/>
        <v>0.37368138195239431</v>
      </c>
      <c r="CL78" s="12">
        <f t="shared" si="163"/>
        <v>0.32806007540971177</v>
      </c>
      <c r="CM78" s="17">
        <f t="shared" si="182"/>
        <v>-8.115021091732288</v>
      </c>
      <c r="CN78" s="17">
        <f t="shared" si="164"/>
        <v>-7.343952563568874</v>
      </c>
      <c r="CO78" s="17">
        <f t="shared" si="165"/>
        <v>-6.4473579583279381</v>
      </c>
      <c r="CP78" s="12">
        <f t="shared" si="166"/>
        <v>29.934409557319565</v>
      </c>
      <c r="CQ78" s="12">
        <f t="shared" si="167"/>
        <v>25.323936152541048</v>
      </c>
      <c r="CR78" s="12">
        <f t="shared" si="168"/>
        <v>19.517988081703979</v>
      </c>
      <c r="CS78" s="17">
        <f>CS$3*temperature!$I188+CS$4*temperature!$I188^2</f>
        <v>-8.1150210917322863</v>
      </c>
      <c r="CT78" s="17">
        <f>CT$3*temperature!$I188+CT$4*temperature!$I188^2</f>
        <v>-7.3439667218162938</v>
      </c>
      <c r="CU78" s="17">
        <f>CU$3*temperature!$I188+CU$4*temperature!$I188^2</f>
        <v>-6.4473651851243217</v>
      </c>
      <c r="CV78" s="17"/>
      <c r="CW78" s="17"/>
      <c r="CX78" s="17"/>
    </row>
    <row r="79" spans="1:102">
      <c r="A79" s="2">
        <f t="shared" si="95"/>
        <v>2033</v>
      </c>
      <c r="B79" s="5">
        <f t="shared" si="96"/>
        <v>1137.7891584385738</v>
      </c>
      <c r="C79" s="5">
        <f t="shared" si="97"/>
        <v>2827.4197997806882</v>
      </c>
      <c r="D79" s="5">
        <f t="shared" si="98"/>
        <v>3968.5084005474155</v>
      </c>
      <c r="E79" s="15">
        <f t="shared" si="99"/>
        <v>1.2626148524065525E-3</v>
      </c>
      <c r="F79" s="15">
        <f t="shared" si="100"/>
        <v>2.4874359244867199E-3</v>
      </c>
      <c r="G79" s="15">
        <f t="shared" si="101"/>
        <v>5.0780119564248745E-3</v>
      </c>
      <c r="H79" s="5">
        <f t="shared" si="102"/>
        <v>66553.287242048231</v>
      </c>
      <c r="I79" s="5">
        <f t="shared" si="103"/>
        <v>17714.364439294623</v>
      </c>
      <c r="J79" s="5">
        <f t="shared" si="104"/>
        <v>7055.7004565112393</v>
      </c>
      <c r="K79" s="5">
        <f t="shared" si="105"/>
        <v>58493.515031714254</v>
      </c>
      <c r="L79" s="5">
        <f t="shared" si="106"/>
        <v>6265.2049195767313</v>
      </c>
      <c r="M79" s="5">
        <f t="shared" si="107"/>
        <v>1777.9225200929338</v>
      </c>
      <c r="N79" s="15">
        <f t="shared" si="108"/>
        <v>2.0789479521038157E-2</v>
      </c>
      <c r="O79" s="15">
        <f t="shared" si="109"/>
        <v>2.6168366418564126E-2</v>
      </c>
      <c r="P79" s="15">
        <f t="shared" si="110"/>
        <v>2.4022737054729459E-2</v>
      </c>
      <c r="Q79" s="5">
        <f t="shared" si="111"/>
        <v>7303.9390753683956</v>
      </c>
      <c r="R79" s="5">
        <f t="shared" si="112"/>
        <v>8009.0855785222693</v>
      </c>
      <c r="S79" s="5">
        <f t="shared" si="113"/>
        <v>3701.9507011551023</v>
      </c>
      <c r="T79" s="5">
        <f t="shared" si="114"/>
        <v>109.74572974591977</v>
      </c>
      <c r="U79" s="5">
        <f t="shared" si="115"/>
        <v>452.12378947992261</v>
      </c>
      <c r="V79" s="5">
        <f t="shared" si="116"/>
        <v>524.67515081919566</v>
      </c>
      <c r="W79" s="15">
        <f t="shared" si="117"/>
        <v>-1.0734613539272964E-2</v>
      </c>
      <c r="X79" s="15">
        <f t="shared" si="118"/>
        <v>-1.217998157191269E-2</v>
      </c>
      <c r="Y79" s="15">
        <f t="shared" si="119"/>
        <v>-9.7425357312937999E-3</v>
      </c>
      <c r="Z79" s="5">
        <f t="shared" si="140"/>
        <v>8736.6846401666371</v>
      </c>
      <c r="AA79" s="5">
        <f t="shared" si="141"/>
        <v>15560.381639982146</v>
      </c>
      <c r="AB79" s="5">
        <f t="shared" si="142"/>
        <v>10669.625765814615</v>
      </c>
      <c r="AC79" s="16">
        <f t="shared" si="123"/>
        <v>2.1085431637783443</v>
      </c>
      <c r="AD79" s="16">
        <f t="shared" si="124"/>
        <v>2.8951306142050099</v>
      </c>
      <c r="AE79" s="16">
        <f t="shared" si="125"/>
        <v>2.9374861827951779</v>
      </c>
      <c r="AF79" s="15">
        <f t="shared" si="126"/>
        <v>-4.0504037456468023E-3</v>
      </c>
      <c r="AG79" s="15">
        <f t="shared" si="127"/>
        <v>2.9673830763510267E-4</v>
      </c>
      <c r="AH79" s="15">
        <f t="shared" si="128"/>
        <v>9.7937136394747881E-3</v>
      </c>
      <c r="AI79" s="1">
        <f t="shared" si="86"/>
        <v>106987.72168031223</v>
      </c>
      <c r="AJ79" s="1">
        <f t="shared" si="87"/>
        <v>26885.297766625354</v>
      </c>
      <c r="AK79" s="1">
        <f t="shared" si="88"/>
        <v>10568.843513251555</v>
      </c>
      <c r="AL79" s="14">
        <f t="shared" si="129"/>
        <v>23.163782934090079</v>
      </c>
      <c r="AM79" s="14">
        <f t="shared" si="130"/>
        <v>3.9744214466287238</v>
      </c>
      <c r="AN79" s="14">
        <f t="shared" si="131"/>
        <v>1.4608494976972968</v>
      </c>
      <c r="AO79" s="11">
        <f t="shared" si="132"/>
        <v>1.6365216134060209E-2</v>
      </c>
      <c r="AP79" s="11">
        <f t="shared" si="133"/>
        <v>2.0615856059895788E-2</v>
      </c>
      <c r="AQ79" s="11">
        <f t="shared" si="134"/>
        <v>1.8701182637243373E-2</v>
      </c>
      <c r="AR79" s="1">
        <f t="shared" si="143"/>
        <v>66553.287242048231</v>
      </c>
      <c r="AS79" s="1">
        <f t="shared" si="138"/>
        <v>17714.364439294623</v>
      </c>
      <c r="AT79" s="1">
        <f t="shared" si="139"/>
        <v>7055.7004565112393</v>
      </c>
      <c r="AU79" s="1">
        <f t="shared" si="92"/>
        <v>13310.657448409647</v>
      </c>
      <c r="AV79" s="1">
        <f t="shared" si="93"/>
        <v>3542.8728878589245</v>
      </c>
      <c r="AW79" s="1">
        <f t="shared" si="94"/>
        <v>1411.140091302248</v>
      </c>
      <c r="AX79" s="1">
        <f t="shared" si="169"/>
        <v>46794.812025371401</v>
      </c>
      <c r="AY79" s="1">
        <f t="shared" si="150"/>
        <v>5012.163935661385</v>
      </c>
      <c r="AZ79" s="1">
        <f t="shared" si="151"/>
        <v>1422.338016074347</v>
      </c>
      <c r="BA79" s="1">
        <f t="shared" si="170"/>
        <v>12235.247142828761</v>
      </c>
      <c r="BB79" s="1">
        <f t="shared" si="171"/>
        <v>24088.550825043403</v>
      </c>
      <c r="BC79" s="1">
        <f t="shared" si="172"/>
        <v>28811.598331159115</v>
      </c>
      <c r="BD79" s="1">
        <f t="shared" si="173"/>
        <v>38260.180551000522</v>
      </c>
      <c r="BE79" s="2">
        <f t="shared" si="184"/>
        <v>0.42640676327742005</v>
      </c>
      <c r="BF79" s="2">
        <f t="shared" si="185"/>
        <v>0.3180625638800178</v>
      </c>
      <c r="BG79" s="2">
        <f t="shared" si="186"/>
        <v>-5.0634047993166097E-7</v>
      </c>
      <c r="BH79" s="2">
        <f t="shared" si="152"/>
        <v>0.24808039847427479</v>
      </c>
      <c r="BI79" s="2">
        <f t="shared" si="174"/>
        <v>1.8182272776872576E-2</v>
      </c>
      <c r="BJ79" s="2">
        <f t="shared" si="153"/>
        <v>1.0116379454193041E-2</v>
      </c>
      <c r="BK79" s="2">
        <f t="shared" si="154"/>
        <v>2.5638068161742476E-14</v>
      </c>
      <c r="BL79" s="2">
        <f t="shared" si="155"/>
        <v>1210.0900228324745</v>
      </c>
      <c r="BM79" s="2">
        <f t="shared" si="156"/>
        <v>179.20523245776795</v>
      </c>
      <c r="BN79" s="2">
        <f t="shared" si="157"/>
        <v>1.8089452923287265E-10</v>
      </c>
      <c r="BO79" s="2">
        <f t="shared" si="175"/>
        <v>649.6462437910069</v>
      </c>
      <c r="BP79" s="2">
        <f t="shared" si="176"/>
        <v>72.418225997617967</v>
      </c>
      <c r="BQ79" s="2">
        <f t="shared" si="177"/>
        <v>-6.6967423859428632E-5</v>
      </c>
      <c r="BR79" s="11">
        <f t="shared" si="178"/>
        <v>5.0231691265572226E-2</v>
      </c>
      <c r="BS79" s="17">
        <f t="shared" si="145"/>
        <v>0.39771999035272759</v>
      </c>
      <c r="BT79" s="17">
        <f t="shared" si="146"/>
        <v>0.58739460761628237</v>
      </c>
      <c r="BU79" s="12">
        <f>BU$3*temperature!$I189+BU$4*temperature!$I189^2</f>
        <v>3.5608202398369153</v>
      </c>
      <c r="BV79" s="12">
        <f>BV$3*temperature!$I189+BV$4*temperature!$I189^2</f>
        <v>1.4367391786540802</v>
      </c>
      <c r="BW79" s="12">
        <f>BW$3*temperature!$I189+BW$4*temperature!$I189^2</f>
        <v>8.8511125157708648E-4</v>
      </c>
      <c r="BX79" s="12">
        <f>BX$4*temperature!$I189^2</f>
        <v>-2.737003949281525</v>
      </c>
      <c r="BY79" s="12">
        <f>BY$4*temperature!$I189^2</f>
        <v>-2.3931704322817429</v>
      </c>
      <c r="BZ79" s="12">
        <f>BZ$4*temperature!$I189^2</f>
        <v>-2.10099756951651</v>
      </c>
      <c r="CA79" s="12">
        <f>CA$3*temperature!$I189</f>
        <v>-8.4960133745277115</v>
      </c>
      <c r="CB79" s="12">
        <f>CB$3*temperature!$I189</f>
        <v>-7.8525138211484844</v>
      </c>
      <c r="CC79" s="12">
        <f>CC$3*temperature!$I189</f>
        <v>-6.8938309499453778</v>
      </c>
      <c r="CD79" s="12">
        <f t="shared" si="179"/>
        <v>-8.0093189257621074</v>
      </c>
      <c r="CE79" s="12">
        <f t="shared" si="158"/>
        <v>-7.0787996995832296</v>
      </c>
      <c r="CF79" s="12">
        <f t="shared" si="159"/>
        <v>-6.2145765762324467</v>
      </c>
      <c r="CG79" s="19">
        <f t="shared" si="180"/>
        <v>5.7285037971430974E-2</v>
      </c>
      <c r="CH79" s="19">
        <f t="shared" si="160"/>
        <v>9.853075577931214E-2</v>
      </c>
      <c r="CI79" s="19">
        <f t="shared" si="161"/>
        <v>9.8530755779312126E-2</v>
      </c>
      <c r="CJ79" s="12">
        <f t="shared" si="181"/>
        <v>0.24334722438280268</v>
      </c>
      <c r="CK79" s="12">
        <f t="shared" si="162"/>
        <v>0.38685706078262722</v>
      </c>
      <c r="CL79" s="12">
        <f t="shared" si="163"/>
        <v>0.33962718685646565</v>
      </c>
      <c r="CM79" s="17">
        <f t="shared" si="182"/>
        <v>-8.2526661501449095</v>
      </c>
      <c r="CN79" s="17">
        <f t="shared" si="164"/>
        <v>-7.4656567603658566</v>
      </c>
      <c r="CO79" s="17">
        <f t="shared" si="165"/>
        <v>-6.5542037630889123</v>
      </c>
      <c r="CP79" s="12">
        <f t="shared" si="166"/>
        <v>30.422529514033112</v>
      </c>
      <c r="CQ79" s="12">
        <f t="shared" si="167"/>
        <v>25.730117548600258</v>
      </c>
      <c r="CR79" s="12">
        <f t="shared" si="168"/>
        <v>19.831045402471606</v>
      </c>
      <c r="CS79" s="17">
        <f>CS$3*temperature!$I189+CS$4*temperature!$I189^2</f>
        <v>-8.2526661501449095</v>
      </c>
      <c r="CT79" s="17">
        <f>CT$3*temperature!$I189+CT$4*temperature!$I189^2</f>
        <v>-7.4656711390599941</v>
      </c>
      <c r="CU79" s="17">
        <f>CU$3*temperature!$I189+CU$4*temperature!$I189^2</f>
        <v>-6.5542111024079537</v>
      </c>
      <c r="CV79" s="17"/>
      <c r="CW79" s="17"/>
      <c r="CX79" s="17"/>
    </row>
    <row r="80" spans="1:102">
      <c r="A80" s="2">
        <f t="shared" si="95"/>
        <v>2034</v>
      </c>
      <c r="B80" s="5">
        <f t="shared" si="96"/>
        <v>1139.1539184544079</v>
      </c>
      <c r="C80" s="5">
        <f t="shared" si="97"/>
        <v>2834.1011740850886</v>
      </c>
      <c r="D80" s="5">
        <f t="shared" si="98"/>
        <v>3987.6529269992102</v>
      </c>
      <c r="E80" s="15">
        <f t="shared" si="99"/>
        <v>1.1994841097862248E-3</v>
      </c>
      <c r="F80" s="15">
        <f t="shared" si="100"/>
        <v>2.3630641282623836E-3</v>
      </c>
      <c r="G80" s="15">
        <f t="shared" si="101"/>
        <v>4.8241113586036301E-3</v>
      </c>
      <c r="H80" s="5">
        <f t="shared" si="102"/>
        <v>68001.716171685941</v>
      </c>
      <c r="I80" s="5">
        <f t="shared" si="103"/>
        <v>18215.589056219134</v>
      </c>
      <c r="J80" s="5">
        <f t="shared" si="104"/>
        <v>7258.041592830029</v>
      </c>
      <c r="K80" s="5">
        <f t="shared" si="105"/>
        <v>59694.932414357107</v>
      </c>
      <c r="L80" s="5">
        <f t="shared" si="106"/>
        <v>6427.2896192915678</v>
      </c>
      <c r="M80" s="5">
        <f t="shared" si="107"/>
        <v>1820.1287137323291</v>
      </c>
      <c r="N80" s="15">
        <f t="shared" si="108"/>
        <v>2.0539326145667003E-2</v>
      </c>
      <c r="O80" s="15">
        <f t="shared" si="109"/>
        <v>2.5870614256905622E-2</v>
      </c>
      <c r="P80" s="15">
        <f t="shared" si="110"/>
        <v>2.3739051146722145E-2</v>
      </c>
      <c r="Q80" s="5">
        <f t="shared" si="111"/>
        <v>7382.7866396967474</v>
      </c>
      <c r="R80" s="5">
        <f t="shared" si="112"/>
        <v>8135.3904634472328</v>
      </c>
      <c r="S80" s="5">
        <f t="shared" si="113"/>
        <v>3771.0133799998953</v>
      </c>
      <c r="T80" s="5">
        <f t="shared" si="114"/>
        <v>108.56765174951184</v>
      </c>
      <c r="U80" s="5">
        <f t="shared" si="115"/>
        <v>446.61693005583379</v>
      </c>
      <c r="V80" s="5">
        <f t="shared" si="116"/>
        <v>519.56348441501768</v>
      </c>
      <c r="W80" s="15">
        <f t="shared" si="117"/>
        <v>-1.0734613539272964E-2</v>
      </c>
      <c r="X80" s="15">
        <f t="shared" si="118"/>
        <v>-1.217998157191269E-2</v>
      </c>
      <c r="Y80" s="15">
        <f t="shared" si="119"/>
        <v>-9.7425357312937999E-3</v>
      </c>
      <c r="Z80" s="5">
        <f t="shared" si="140"/>
        <v>8797.9404802565386</v>
      </c>
      <c r="AA80" s="5">
        <f t="shared" si="141"/>
        <v>15817.013346743133</v>
      </c>
      <c r="AB80" s="5">
        <f t="shared" si="142"/>
        <v>10980.935638073541</v>
      </c>
      <c r="AC80" s="16">
        <f t="shared" si="123"/>
        <v>2.1000027126499186</v>
      </c>
      <c r="AD80" s="16">
        <f t="shared" si="124"/>
        <v>2.8959897103638519</v>
      </c>
      <c r="AE80" s="16">
        <f t="shared" si="125"/>
        <v>2.966255081289388</v>
      </c>
      <c r="AF80" s="15">
        <f t="shared" si="126"/>
        <v>-4.0504037456468023E-3</v>
      </c>
      <c r="AG80" s="15">
        <f t="shared" si="127"/>
        <v>2.9673830763510267E-4</v>
      </c>
      <c r="AH80" s="15">
        <f t="shared" si="128"/>
        <v>9.7937136394747881E-3</v>
      </c>
      <c r="AI80" s="1">
        <f t="shared" si="86"/>
        <v>109599.60696069065</v>
      </c>
      <c r="AJ80" s="1">
        <f t="shared" si="87"/>
        <v>27739.640877821745</v>
      </c>
      <c r="AK80" s="1">
        <f t="shared" si="88"/>
        <v>10923.099253228647</v>
      </c>
      <c r="AL80" s="14">
        <f t="shared" si="129"/>
        <v>23.539072445146928</v>
      </c>
      <c r="AM80" s="14">
        <f t="shared" si="130"/>
        <v>4.0555381860891337</v>
      </c>
      <c r="AN80" s="14">
        <f t="shared" si="131"/>
        <v>1.4878959148266395</v>
      </c>
      <c r="AO80" s="11">
        <f t="shared" si="132"/>
        <v>1.6201563972719608E-2</v>
      </c>
      <c r="AP80" s="11">
        <f t="shared" si="133"/>
        <v>2.0409697499296831E-2</v>
      </c>
      <c r="AQ80" s="11">
        <f t="shared" si="134"/>
        <v>1.851417081087094E-2</v>
      </c>
      <c r="AR80" s="1">
        <f t="shared" si="143"/>
        <v>68001.716171685941</v>
      </c>
      <c r="AS80" s="1">
        <f t="shared" si="138"/>
        <v>18215.589056219134</v>
      </c>
      <c r="AT80" s="1">
        <f t="shared" si="139"/>
        <v>7258.041592830029</v>
      </c>
      <c r="AU80" s="1">
        <f t="shared" si="92"/>
        <v>13600.34323433719</v>
      </c>
      <c r="AV80" s="1">
        <f t="shared" si="93"/>
        <v>3643.117811243827</v>
      </c>
      <c r="AW80" s="1">
        <f t="shared" si="94"/>
        <v>1451.6083185660059</v>
      </c>
      <c r="AX80" s="1">
        <f t="shared" si="169"/>
        <v>47755.945931485687</v>
      </c>
      <c r="AY80" s="1">
        <f t="shared" si="150"/>
        <v>5141.8316954332549</v>
      </c>
      <c r="AZ80" s="1">
        <f t="shared" si="151"/>
        <v>1456.1029709858633</v>
      </c>
      <c r="BA80" s="1">
        <f t="shared" si="170"/>
        <v>12273.083537564977</v>
      </c>
      <c r="BB80" s="1">
        <f t="shared" si="171"/>
        <v>24217.861184169651</v>
      </c>
      <c r="BC80" s="1">
        <f t="shared" si="172"/>
        <v>29044.145652192976</v>
      </c>
      <c r="BD80" s="1">
        <f t="shared" si="173"/>
        <v>37373.746306107583</v>
      </c>
      <c r="BE80" s="2">
        <f t="shared" si="184"/>
        <v>0.42640676327742005</v>
      </c>
      <c r="BF80" s="2">
        <f t="shared" si="185"/>
        <v>0.3180625638800178</v>
      </c>
      <c r="BG80" s="2">
        <f t="shared" si="186"/>
        <v>-5.0634047993166097E-7</v>
      </c>
      <c r="BH80" s="2">
        <f t="shared" si="152"/>
        <v>0.24672218375686766</v>
      </c>
      <c r="BI80" s="2">
        <f t="shared" si="174"/>
        <v>1.8182272776872576E-2</v>
      </c>
      <c r="BJ80" s="2">
        <f t="shared" si="153"/>
        <v>1.0116379454193041E-2</v>
      </c>
      <c r="BK80" s="2">
        <f t="shared" si="154"/>
        <v>2.5638068161742476E-14</v>
      </c>
      <c r="BL80" s="2">
        <f t="shared" si="155"/>
        <v>1236.4257527290608</v>
      </c>
      <c r="BM80" s="2">
        <f t="shared" si="156"/>
        <v>184.27581087435885</v>
      </c>
      <c r="BN80" s="2">
        <f t="shared" si="157"/>
        <v>1.8608216507773822E-10</v>
      </c>
      <c r="BO80" s="2">
        <f t="shared" si="175"/>
        <v>659.16317017941219</v>
      </c>
      <c r="BP80" s="2">
        <f t="shared" si="176"/>
        <v>73.259051260759378</v>
      </c>
      <c r="BQ80" s="2">
        <f t="shared" si="177"/>
        <v>-6.6934920385750503E-5</v>
      </c>
      <c r="BR80" s="11">
        <f t="shared" si="178"/>
        <v>5.0068552961161944E-2</v>
      </c>
      <c r="BS80" s="17">
        <f t="shared" si="145"/>
        <v>0.37869738045464874</v>
      </c>
      <c r="BT80" s="17">
        <f t="shared" si="146"/>
        <v>0.57028602681192464</v>
      </c>
      <c r="BU80" s="12">
        <f>BU$3*temperature!$I190+BU$4*temperature!$I190^2</f>
        <v>3.5243235544974514</v>
      </c>
      <c r="BV80" s="12">
        <f>BV$3*temperature!$I190+BV$4*temperature!$I190^2</f>
        <v>1.3891845472192426</v>
      </c>
      <c r="BW80" s="12">
        <f>BW$3*temperature!$I190+BW$4*temperature!$I190^2</f>
        <v>-5.2622742155150615E-2</v>
      </c>
      <c r="BX80" s="12">
        <f>BX$4*temperature!$I190^2</f>
        <v>-2.8322543396104423</v>
      </c>
      <c r="BY80" s="12">
        <f>BY$4*temperature!$I190^2</f>
        <v>-2.4764550829517931</v>
      </c>
      <c r="BZ80" s="12">
        <f>BZ$4*temperature!$I190^2</f>
        <v>-2.1741143213681418</v>
      </c>
      <c r="CA80" s="12">
        <f>CA$3*temperature!$I190</f>
        <v>-8.6425838317970616</v>
      </c>
      <c r="CB80" s="12">
        <f>CB$3*temperature!$I190</f>
        <v>-7.9879828335832253</v>
      </c>
      <c r="CC80" s="12">
        <f>CC$3*temperature!$I190</f>
        <v>-7.0127610775391629</v>
      </c>
      <c r="CD80" s="12">
        <f t="shared" si="179"/>
        <v>-8.1389519444764229</v>
      </c>
      <c r="CE80" s="12">
        <f t="shared" si="158"/>
        <v>-7.1873427106501495</v>
      </c>
      <c r="CF80" s="12">
        <f t="shared" si="159"/>
        <v>-6.3098679932406059</v>
      </c>
      <c r="CG80" s="19">
        <f t="shared" si="180"/>
        <v>5.8273300800128727E-2</v>
      </c>
      <c r="CH80" s="19">
        <f t="shared" si="160"/>
        <v>0.10023057630607433</v>
      </c>
      <c r="CI80" s="19">
        <f t="shared" si="161"/>
        <v>0.10023057630607432</v>
      </c>
      <c r="CJ80" s="12">
        <f t="shared" si="181"/>
        <v>0.25181594366031967</v>
      </c>
      <c r="CK80" s="12">
        <f t="shared" si="162"/>
        <v>0.40032006146653765</v>
      </c>
      <c r="CL80" s="12">
        <f t="shared" si="163"/>
        <v>0.35144654214927856</v>
      </c>
      <c r="CM80" s="17">
        <f t="shared" si="182"/>
        <v>-8.3907678881367431</v>
      </c>
      <c r="CN80" s="17">
        <f t="shared" si="164"/>
        <v>-7.5876627721166869</v>
      </c>
      <c r="CO80" s="17">
        <f t="shared" si="165"/>
        <v>-6.6613145353898844</v>
      </c>
      <c r="CP80" s="12">
        <f t="shared" si="166"/>
        <v>30.897072869150453</v>
      </c>
      <c r="CQ80" s="12">
        <f t="shared" si="167"/>
        <v>26.124444041778339</v>
      </c>
      <c r="CR80" s="12">
        <f t="shared" si="168"/>
        <v>20.134965760716767</v>
      </c>
      <c r="CS80" s="17">
        <f>CS$3*temperature!$I190+CS$4*temperature!$I190^2</f>
        <v>-8.3907678881367413</v>
      </c>
      <c r="CT80" s="17">
        <f>CT$3*temperature!$I190+CT$4*temperature!$I190^2</f>
        <v>-7.5876773712869792</v>
      </c>
      <c r="CU80" s="17">
        <f>CU$3*temperature!$I190+CU$4*temperature!$I190^2</f>
        <v>-6.661321987246609</v>
      </c>
      <c r="CV80" s="17"/>
      <c r="CW80" s="17"/>
      <c r="CX80" s="17"/>
    </row>
    <row r="81" spans="1:102">
      <c r="A81" s="2">
        <f t="shared" si="95"/>
        <v>2035</v>
      </c>
      <c r="B81" s="5">
        <f t="shared" si="96"/>
        <v>1140.4519956270053</v>
      </c>
      <c r="C81" s="5">
        <f t="shared" si="97"/>
        <v>2840.4634787644177</v>
      </c>
      <c r="D81" s="5">
        <f t="shared" si="98"/>
        <v>4005.9279646895507</v>
      </c>
      <c r="E81" s="15">
        <f t="shared" si="99"/>
        <v>1.1395099042969135E-3</v>
      </c>
      <c r="F81" s="15">
        <f t="shared" si="100"/>
        <v>2.2449109218492642E-3</v>
      </c>
      <c r="G81" s="15">
        <f t="shared" si="101"/>
        <v>4.5829057906734486E-3</v>
      </c>
      <c r="H81" s="5">
        <f t="shared" si="102"/>
        <v>69460.527115164194</v>
      </c>
      <c r="I81" s="5">
        <f t="shared" si="103"/>
        <v>18723.371505541203</v>
      </c>
      <c r="J81" s="5">
        <f t="shared" si="104"/>
        <v>7462.3371487677277</v>
      </c>
      <c r="K81" s="5">
        <f t="shared" si="105"/>
        <v>60906.138427138023</v>
      </c>
      <c r="L81" s="5">
        <f t="shared" si="106"/>
        <v>6591.6607080214044</v>
      </c>
      <c r="M81" s="5">
        <f t="shared" si="107"/>
        <v>1862.8235990624059</v>
      </c>
      <c r="N81" s="15">
        <f t="shared" si="108"/>
        <v>2.0289930213399643E-2</v>
      </c>
      <c r="O81" s="15">
        <f t="shared" si="109"/>
        <v>2.5573935276928417E-2</v>
      </c>
      <c r="P81" s="15">
        <f t="shared" si="110"/>
        <v>2.3457069276451081E-2</v>
      </c>
      <c r="Q81" s="5">
        <f t="shared" si="111"/>
        <v>7460.2148121156615</v>
      </c>
      <c r="R81" s="5">
        <f t="shared" si="112"/>
        <v>8260.3235683269977</v>
      </c>
      <c r="S81" s="5">
        <f t="shared" si="113"/>
        <v>3839.3845416054919</v>
      </c>
      <c r="T81" s="5">
        <f t="shared" si="114"/>
        <v>107.40221996511445</v>
      </c>
      <c r="U81" s="5">
        <f t="shared" si="115"/>
        <v>441.17714407804954</v>
      </c>
      <c r="V81" s="5">
        <f t="shared" si="116"/>
        <v>514.50161860342882</v>
      </c>
      <c r="W81" s="15">
        <f t="shared" si="117"/>
        <v>-1.0734613539272964E-2</v>
      </c>
      <c r="X81" s="15">
        <f t="shared" si="118"/>
        <v>-1.217998157191269E-2</v>
      </c>
      <c r="Y81" s="15">
        <f t="shared" si="119"/>
        <v>-9.7425357312937999E-3</v>
      </c>
      <c r="Z81" s="5">
        <f t="shared" si="140"/>
        <v>8856.896204462586</v>
      </c>
      <c r="AA81" s="5">
        <f t="shared" si="141"/>
        <v>16071.218349029588</v>
      </c>
      <c r="AB81" s="5">
        <f t="shared" si="142"/>
        <v>11295.343719908555</v>
      </c>
      <c r="AC81" s="16">
        <f t="shared" si="123"/>
        <v>2.0914968537967327</v>
      </c>
      <c r="AD81" s="16">
        <f t="shared" si="124"/>
        <v>2.896849061449434</v>
      </c>
      <c r="AE81" s="16">
        <f t="shared" si="125"/>
        <v>2.9953057341371734</v>
      </c>
      <c r="AF81" s="15">
        <f t="shared" si="126"/>
        <v>-4.0504037456468023E-3</v>
      </c>
      <c r="AG81" s="15">
        <f t="shared" si="127"/>
        <v>2.9673830763510267E-4</v>
      </c>
      <c r="AH81" s="15">
        <f t="shared" si="128"/>
        <v>9.7937136394747881E-3</v>
      </c>
      <c r="AI81" s="1">
        <f t="shared" si="86"/>
        <v>112239.98949895878</v>
      </c>
      <c r="AJ81" s="1">
        <f t="shared" si="87"/>
        <v>28608.7946012834</v>
      </c>
      <c r="AK81" s="1">
        <f t="shared" si="88"/>
        <v>11282.397646471789</v>
      </c>
      <c r="AL81" s="14">
        <f t="shared" si="129"/>
        <v>23.916628535344675</v>
      </c>
      <c r="AM81" s="14">
        <f t="shared" si="130"/>
        <v>4.1374827705883108</v>
      </c>
      <c r="AN81" s="14">
        <f t="shared" si="131"/>
        <v>1.515167602351378</v>
      </c>
      <c r="AO81" s="11">
        <f t="shared" si="132"/>
        <v>1.6039548332992412E-2</v>
      </c>
      <c r="AP81" s="11">
        <f t="shared" si="133"/>
        <v>2.0205600524303861E-2</v>
      </c>
      <c r="AQ81" s="11">
        <f t="shared" si="134"/>
        <v>1.8329029102762229E-2</v>
      </c>
      <c r="AR81" s="1">
        <f t="shared" si="143"/>
        <v>69460.527115164194</v>
      </c>
      <c r="AS81" s="1">
        <f t="shared" si="138"/>
        <v>18723.371505541203</v>
      </c>
      <c r="AT81" s="1">
        <f t="shared" si="139"/>
        <v>7462.3371487677277</v>
      </c>
      <c r="AU81" s="1">
        <f t="shared" si="92"/>
        <v>13892.105423032839</v>
      </c>
      <c r="AV81" s="1">
        <f t="shared" si="93"/>
        <v>3744.6743011082408</v>
      </c>
      <c r="AW81" s="1">
        <f t="shared" si="94"/>
        <v>1492.4674297535457</v>
      </c>
      <c r="AX81" s="1">
        <f t="shared" si="169"/>
        <v>48724.910741710417</v>
      </c>
      <c r="AY81" s="1">
        <f t="shared" si="150"/>
        <v>5273.3285664171244</v>
      </c>
      <c r="AZ81" s="1">
        <f t="shared" si="151"/>
        <v>1490.2588792499248</v>
      </c>
      <c r="BA81" s="1">
        <f t="shared" si="170"/>
        <v>12309.976905695879</v>
      </c>
      <c r="BB81" s="1">
        <f t="shared" si="171"/>
        <v>24343.956624574545</v>
      </c>
      <c r="BC81" s="1">
        <f t="shared" si="172"/>
        <v>29270.134403240467</v>
      </c>
      <c r="BD81" s="1">
        <f t="shared" si="173"/>
        <v>36500.558032117806</v>
      </c>
      <c r="BE81" s="2">
        <f t="shared" si="184"/>
        <v>0.42640676327742005</v>
      </c>
      <c r="BF81" s="2">
        <f t="shared" si="185"/>
        <v>0.3180625638800178</v>
      </c>
      <c r="BG81" s="2">
        <f t="shared" si="186"/>
        <v>-5.0634047993166097E-7</v>
      </c>
      <c r="BH81" s="2">
        <f t="shared" si="152"/>
        <v>0.24537380085638869</v>
      </c>
      <c r="BI81" s="2">
        <f t="shared" si="174"/>
        <v>1.8182272776872576E-2</v>
      </c>
      <c r="BJ81" s="2">
        <f t="shared" si="153"/>
        <v>1.0116379454193041E-2</v>
      </c>
      <c r="BK81" s="2">
        <f t="shared" si="154"/>
        <v>2.5638068161742476E-14</v>
      </c>
      <c r="BL81" s="2">
        <f t="shared" si="155"/>
        <v>1262.9502512332692</v>
      </c>
      <c r="BM81" s="2">
        <f t="shared" si="156"/>
        <v>189.41273081188044</v>
      </c>
      <c r="BN81" s="2">
        <f t="shared" si="157"/>
        <v>1.9131990846601E-10</v>
      </c>
      <c r="BO81" s="2">
        <f t="shared" si="175"/>
        <v>668.82207624375815</v>
      </c>
      <c r="BP81" s="2">
        <f t="shared" si="176"/>
        <v>74.110169076137169</v>
      </c>
      <c r="BQ81" s="2">
        <f t="shared" si="177"/>
        <v>-6.6903380136350626E-5</v>
      </c>
      <c r="BR81" s="11">
        <f t="shared" si="178"/>
        <v>4.9901504195260377E-2</v>
      </c>
      <c r="BS81" s="17">
        <f t="shared" si="145"/>
        <v>0.36064062616362846</v>
      </c>
      <c r="BT81" s="17">
        <f t="shared" si="146"/>
        <v>0.55367575418633463</v>
      </c>
      <c r="BU81" s="12">
        <f>BU$3*temperature!$I191+BU$4*temperature!$I191^2</f>
        <v>3.484305397751692</v>
      </c>
      <c r="BV81" s="12">
        <f>BV$3*temperature!$I191+BV$4*temperature!$I191^2</f>
        <v>1.338929260245294</v>
      </c>
      <c r="BW81" s="12">
        <f>BW$3*temperature!$I191+BW$4*temperature!$I191^2</f>
        <v>-0.10821706260354569</v>
      </c>
      <c r="BX81" s="12">
        <f>BX$4*temperature!$I191^2</f>
        <v>-2.929604818290553</v>
      </c>
      <c r="BY81" s="12">
        <f>BY$4*temperature!$I191^2</f>
        <v>-2.5615760003720518</v>
      </c>
      <c r="BZ81" s="12">
        <f>BZ$4*temperature!$I191^2</f>
        <v>-2.2488431573100383</v>
      </c>
      <c r="CA81" s="12">
        <f>CA$3*temperature!$I191</f>
        <v>-8.7898607704909004</v>
      </c>
      <c r="CB81" s="12">
        <f>CB$3*temperature!$I191</f>
        <v>-8.1241048175830564</v>
      </c>
      <c r="CC81" s="12">
        <f>CC$3*temperature!$I191</f>
        <v>-7.1322644579392955</v>
      </c>
      <c r="CD81" s="12">
        <f t="shared" si="179"/>
        <v>-8.2689180065927097</v>
      </c>
      <c r="CE81" s="12">
        <f t="shared" si="158"/>
        <v>-7.2959450266145325</v>
      </c>
      <c r="CF81" s="12">
        <f t="shared" si="159"/>
        <v>-6.4052114748419546</v>
      </c>
      <c r="CG81" s="19">
        <f t="shared" si="180"/>
        <v>5.9266327135361126E-2</v>
      </c>
      <c r="CH81" s="19">
        <f t="shared" si="160"/>
        <v>0.10193859010486077</v>
      </c>
      <c r="CI81" s="19">
        <f t="shared" si="161"/>
        <v>0.10193859010486075</v>
      </c>
      <c r="CJ81" s="12">
        <f t="shared" si="181"/>
        <v>0.26047138194909558</v>
      </c>
      <c r="CK81" s="12">
        <f t="shared" si="162"/>
        <v>0.41407989548426188</v>
      </c>
      <c r="CL81" s="12">
        <f t="shared" si="163"/>
        <v>0.36352649154867034</v>
      </c>
      <c r="CM81" s="17">
        <f t="shared" si="182"/>
        <v>-8.5293893885418051</v>
      </c>
      <c r="CN81" s="17">
        <f t="shared" si="164"/>
        <v>-7.7100249220987944</v>
      </c>
      <c r="CO81" s="17">
        <f t="shared" si="165"/>
        <v>-6.7687379663906251</v>
      </c>
      <c r="CP81" s="12">
        <f t="shared" si="166"/>
        <v>31.357587233223999</v>
      </c>
      <c r="CQ81" s="12">
        <f t="shared" si="167"/>
        <v>26.506526299629265</v>
      </c>
      <c r="CR81" s="12">
        <f t="shared" si="168"/>
        <v>20.429449085153632</v>
      </c>
      <c r="CS81" s="17">
        <f>CS$3*temperature!$I191+CS$4*temperature!$I191^2</f>
        <v>-8.5293893885418051</v>
      </c>
      <c r="CT81" s="17">
        <f>CT$3*temperature!$I191+CT$4*temperature!$I191^2</f>
        <v>-7.7100397418657014</v>
      </c>
      <c r="CU81" s="17">
        <f>CU$3*temperature!$I191+CU$4*temperature!$I191^2</f>
        <v>-6.7687455308465214</v>
      </c>
      <c r="CV81" s="17"/>
      <c r="CW81" s="17"/>
      <c r="CX81" s="17"/>
    </row>
    <row r="82" spans="1:102">
      <c r="A82" s="2">
        <f t="shared" si="95"/>
        <v>2036</v>
      </c>
      <c r="B82" s="5">
        <f t="shared" si="96"/>
        <v>1141.6865741541778</v>
      </c>
      <c r="C82" s="5">
        <f t="shared" si="97"/>
        <v>2846.5212368766802</v>
      </c>
      <c r="D82" s="5">
        <f t="shared" si="98"/>
        <v>4023.368815632627</v>
      </c>
      <c r="E82" s="15">
        <f t="shared" si="99"/>
        <v>1.0825344090820677E-3</v>
      </c>
      <c r="F82" s="15">
        <f t="shared" si="100"/>
        <v>2.1326653757568008E-3</v>
      </c>
      <c r="G82" s="15">
        <f t="shared" si="101"/>
        <v>4.3537605011397763E-3</v>
      </c>
      <c r="H82" s="5">
        <f t="shared" si="102"/>
        <v>70929.307171250737</v>
      </c>
      <c r="I82" s="5">
        <f t="shared" si="103"/>
        <v>19237.608842379635</v>
      </c>
      <c r="J82" s="5">
        <f t="shared" si="104"/>
        <v>7668.5329056243108</v>
      </c>
      <c r="K82" s="5">
        <f t="shared" si="105"/>
        <v>62126.776977997608</v>
      </c>
      <c r="L82" s="5">
        <f t="shared" si="106"/>
        <v>6758.2874819820172</v>
      </c>
      <c r="M82" s="5">
        <f t="shared" si="107"/>
        <v>1905.9979974563989</v>
      </c>
      <c r="N82" s="15">
        <f t="shared" si="108"/>
        <v>2.004130589102826E-2</v>
      </c>
      <c r="O82" s="15">
        <f t="shared" si="109"/>
        <v>2.5278420923249945E-2</v>
      </c>
      <c r="P82" s="15">
        <f t="shared" si="110"/>
        <v>2.3176858192972993E-2</v>
      </c>
      <c r="Q82" s="5">
        <f t="shared" si="111"/>
        <v>7536.1891400040322</v>
      </c>
      <c r="R82" s="5">
        <f t="shared" si="112"/>
        <v>8383.8194696397259</v>
      </c>
      <c r="S82" s="5">
        <f t="shared" si="113"/>
        <v>3907.0336845504553</v>
      </c>
      <c r="T82" s="5">
        <f t="shared" si="114"/>
        <v>106.24929864052896</v>
      </c>
      <c r="U82" s="5">
        <f t="shared" si="115"/>
        <v>435.80361459322984</v>
      </c>
      <c r="V82" s="5">
        <f t="shared" si="116"/>
        <v>509.48906820037644</v>
      </c>
      <c r="W82" s="15">
        <f t="shared" si="117"/>
        <v>-1.0734613539272964E-2</v>
      </c>
      <c r="X82" s="15">
        <f t="shared" si="118"/>
        <v>-1.217998157191269E-2</v>
      </c>
      <c r="Y82" s="15">
        <f t="shared" si="119"/>
        <v>-9.7425357312937999E-3</v>
      </c>
      <c r="Z82" s="5">
        <f t="shared" si="140"/>
        <v>8913.5341000382814</v>
      </c>
      <c r="AA82" s="5">
        <f t="shared" si="141"/>
        <v>16322.862109079497</v>
      </c>
      <c r="AB82" s="5">
        <f t="shared" si="142"/>
        <v>11612.765398295844</v>
      </c>
      <c r="AC82" s="16">
        <f t="shared" si="123"/>
        <v>2.083025447106106</v>
      </c>
      <c r="AD82" s="16">
        <f t="shared" si="124"/>
        <v>2.8977086675374029</v>
      </c>
      <c r="AE82" s="16">
        <f t="shared" si="125"/>
        <v>3.0246409007599895</v>
      </c>
      <c r="AF82" s="15">
        <f t="shared" si="126"/>
        <v>-4.0504037456468023E-3</v>
      </c>
      <c r="AG82" s="15">
        <f t="shared" si="127"/>
        <v>2.9673830763510267E-4</v>
      </c>
      <c r="AH82" s="15">
        <f t="shared" si="128"/>
        <v>9.7937136394747881E-3</v>
      </c>
      <c r="AI82" s="1">
        <f t="shared" si="86"/>
        <v>114908.09597209575</v>
      </c>
      <c r="AJ82" s="1">
        <f t="shared" si="87"/>
        <v>29492.589442263299</v>
      </c>
      <c r="AK82" s="1">
        <f t="shared" si="88"/>
        <v>11646.625311578156</v>
      </c>
      <c r="AL82" s="14">
        <f t="shared" si="129"/>
        <v>24.296404335506011</v>
      </c>
      <c r="AM82" s="14">
        <f t="shared" si="130"/>
        <v>4.2202470913866206</v>
      </c>
      <c r="AN82" s="14">
        <f t="shared" si="131"/>
        <v>1.5426614379196482</v>
      </c>
      <c r="AO82" s="11">
        <f t="shared" si="132"/>
        <v>1.5879152849662487E-2</v>
      </c>
      <c r="AP82" s="11">
        <f t="shared" si="133"/>
        <v>2.0003544519060824E-2</v>
      </c>
      <c r="AQ82" s="11">
        <f t="shared" si="134"/>
        <v>1.8145738811734608E-2</v>
      </c>
      <c r="AR82" s="1">
        <f t="shared" si="143"/>
        <v>70929.307171250737</v>
      </c>
      <c r="AS82" s="1">
        <f t="shared" si="138"/>
        <v>19237.608842379635</v>
      </c>
      <c r="AT82" s="1">
        <f t="shared" si="139"/>
        <v>7668.5329056243108</v>
      </c>
      <c r="AU82" s="1">
        <f t="shared" si="92"/>
        <v>14185.861434250148</v>
      </c>
      <c r="AV82" s="1">
        <f t="shared" si="93"/>
        <v>3847.5217684759273</v>
      </c>
      <c r="AW82" s="1">
        <f t="shared" si="94"/>
        <v>1533.7065811248622</v>
      </c>
      <c r="AX82" s="1">
        <f t="shared" si="169"/>
        <v>49701.421582398092</v>
      </c>
      <c r="AY82" s="1">
        <f t="shared" si="150"/>
        <v>5406.6299855856141</v>
      </c>
      <c r="AZ82" s="1">
        <f t="shared" si="151"/>
        <v>1524.7983979651192</v>
      </c>
      <c r="BA82" s="1">
        <f t="shared" si="170"/>
        <v>12345.957505759292</v>
      </c>
      <c r="BB82" s="1">
        <f t="shared" si="171"/>
        <v>24466.935280160509</v>
      </c>
      <c r="BC82" s="1">
        <f t="shared" si="172"/>
        <v>29489.754408587985</v>
      </c>
      <c r="BD82" s="1">
        <f t="shared" si="173"/>
        <v>35640.939990261715</v>
      </c>
      <c r="BE82" s="2">
        <f t="shared" si="184"/>
        <v>0.42640676327742005</v>
      </c>
      <c r="BF82" s="2">
        <f t="shared" si="185"/>
        <v>0.3180625638800178</v>
      </c>
      <c r="BG82" s="2">
        <f t="shared" si="186"/>
        <v>-5.0634047993166097E-7</v>
      </c>
      <c r="BH82" s="2">
        <f t="shared" si="152"/>
        <v>0.24403477107635654</v>
      </c>
      <c r="BI82" s="2">
        <f t="shared" si="174"/>
        <v>1.8182272776872576E-2</v>
      </c>
      <c r="BJ82" s="2">
        <f t="shared" si="153"/>
        <v>1.0116379454193041E-2</v>
      </c>
      <c r="BK82" s="2">
        <f t="shared" si="154"/>
        <v>2.5638068161742476E-14</v>
      </c>
      <c r="BL82" s="2">
        <f t="shared" si="155"/>
        <v>1289.656010862265</v>
      </c>
      <c r="BM82" s="2">
        <f t="shared" si="156"/>
        <v>194.61495084085172</v>
      </c>
      <c r="BN82" s="2">
        <f t="shared" si="157"/>
        <v>1.9660636933496118E-10</v>
      </c>
      <c r="BO82" s="2">
        <f t="shared" si="175"/>
        <v>678.6250201762964</v>
      </c>
      <c r="BP82" s="2">
        <f t="shared" si="176"/>
        <v>74.971694920153041</v>
      </c>
      <c r="BQ82" s="2">
        <f t="shared" si="177"/>
        <v>-6.687276455916963E-5</v>
      </c>
      <c r="BR82" s="11">
        <f t="shared" si="178"/>
        <v>4.9730806865407401E-2</v>
      </c>
      <c r="BS82" s="17">
        <f t="shared" si="145"/>
        <v>0.34349948516366408</v>
      </c>
      <c r="BT82" s="17">
        <f t="shared" si="146"/>
        <v>0.53754927590906276</v>
      </c>
      <c r="BU82" s="12">
        <f>BU$3*temperature!$I192+BU$4*temperature!$I192^2</f>
        <v>3.4406984974480359</v>
      </c>
      <c r="BV82" s="12">
        <f>BV$3*temperature!$I192+BV$4*temperature!$I192^2</f>
        <v>1.2859148928635236</v>
      </c>
      <c r="BW82" s="12">
        <f>BW$3*temperature!$I192+BW$4*temperature!$I192^2</f>
        <v>-0.16594884420451272</v>
      </c>
      <c r="BX82" s="12">
        <f>BX$4*temperature!$I192^2</f>
        <v>-3.0291211690522855</v>
      </c>
      <c r="BY82" s="12">
        <f>BY$4*temperature!$I192^2</f>
        <v>-2.6485907042544028</v>
      </c>
      <c r="BZ82" s="12">
        <f>BZ$4*temperature!$I192^2</f>
        <v>-2.3252345746963514</v>
      </c>
      <c r="CA82" s="12">
        <f>CA$3*temperature!$I192</f>
        <v>-8.9379063197758448</v>
      </c>
      <c r="CB82" s="12">
        <f>CB$3*temperature!$I192</f>
        <v>-8.2609371965674132</v>
      </c>
      <c r="CC82" s="12">
        <f>CC$3*temperature!$I192</f>
        <v>-7.2523915039632723</v>
      </c>
      <c r="CD82" s="12">
        <f t="shared" si="179"/>
        <v>-8.3992675436048696</v>
      </c>
      <c r="CE82" s="12">
        <f t="shared" si="158"/>
        <v>-7.4046454747219883</v>
      </c>
      <c r="CF82" s="12">
        <f t="shared" si="159"/>
        <v>-6.5006411080147002</v>
      </c>
      <c r="CG82" s="19">
        <f t="shared" si="180"/>
        <v>6.0264535887917477E-2</v>
      </c>
      <c r="CH82" s="19">
        <f t="shared" si="160"/>
        <v>0.10365551770581571</v>
      </c>
      <c r="CI82" s="19">
        <f t="shared" si="161"/>
        <v>0.1036555177058157</v>
      </c>
      <c r="CJ82" s="12">
        <f t="shared" si="181"/>
        <v>0.26931938808548789</v>
      </c>
      <c r="CK82" s="12">
        <f t="shared" si="162"/>
        <v>0.42814586092271256</v>
      </c>
      <c r="CL82" s="12">
        <f t="shared" si="163"/>
        <v>0.37587519797428615</v>
      </c>
      <c r="CM82" s="17">
        <f t="shared" si="182"/>
        <v>-8.6685869316903581</v>
      </c>
      <c r="CN82" s="17">
        <f t="shared" si="164"/>
        <v>-7.8327913356447008</v>
      </c>
      <c r="CO82" s="17">
        <f t="shared" si="165"/>
        <v>-6.8765163059889867</v>
      </c>
      <c r="CP82" s="12">
        <f t="shared" si="166"/>
        <v>31.803574087967025</v>
      </c>
      <c r="CQ82" s="12">
        <f t="shared" si="167"/>
        <v>26.875936186507563</v>
      </c>
      <c r="CR82" s="12">
        <f t="shared" si="168"/>
        <v>20.714165397598084</v>
      </c>
      <c r="CS82" s="17">
        <f>CS$3*temperature!$I192+CS$4*temperature!$I192^2</f>
        <v>-8.6685869316903563</v>
      </c>
      <c r="CT82" s="17">
        <f>CT$3*temperature!$I192+CT$4*temperature!$I192^2</f>
        <v>-7.8328063762075519</v>
      </c>
      <c r="CU82" s="17">
        <f>CU$3*temperature!$I192+CU$4*temperature!$I192^2</f>
        <v>-6.8765239831457965</v>
      </c>
      <c r="CV82" s="17"/>
      <c r="CW82" s="17"/>
      <c r="CX82" s="17"/>
    </row>
    <row r="83" spans="1:102">
      <c r="A83" s="2">
        <f t="shared" si="95"/>
        <v>2037</v>
      </c>
      <c r="B83" s="5">
        <f t="shared" si="96"/>
        <v>1142.8606934050413</v>
      </c>
      <c r="C83" s="5">
        <f t="shared" si="97"/>
        <v>2852.2883802957613</v>
      </c>
      <c r="D83" s="5">
        <f t="shared" si="98"/>
        <v>4040.0097606520953</v>
      </c>
      <c r="E83" s="15">
        <f t="shared" si="99"/>
        <v>1.0284076886279642E-3</v>
      </c>
      <c r="F83" s="15">
        <f t="shared" si="100"/>
        <v>2.0260321069689607E-3</v>
      </c>
      <c r="G83" s="15">
        <f t="shared" si="101"/>
        <v>4.1360724760827871E-3</v>
      </c>
      <c r="H83" s="5">
        <f t="shared" si="102"/>
        <v>72407.631700121448</v>
      </c>
      <c r="I83" s="5">
        <f t="shared" si="103"/>
        <v>19758.193864556251</v>
      </c>
      <c r="J83" s="5">
        <f t="shared" si="104"/>
        <v>7876.5744652620078</v>
      </c>
      <c r="K83" s="5">
        <f t="shared" si="105"/>
        <v>63356.480906163655</v>
      </c>
      <c r="L83" s="5">
        <f t="shared" si="106"/>
        <v>6927.1375226468062</v>
      </c>
      <c r="M83" s="5">
        <f t="shared" si="107"/>
        <v>1949.6424345248749</v>
      </c>
      <c r="N83" s="15">
        <f t="shared" si="108"/>
        <v>1.9793460855076273E-2</v>
      </c>
      <c r="O83" s="15">
        <f t="shared" si="109"/>
        <v>2.4984145926753243E-2</v>
      </c>
      <c r="P83" s="15">
        <f t="shared" si="110"/>
        <v>2.2898469529726961E-2</v>
      </c>
      <c r="Q83" s="5">
        <f t="shared" si="111"/>
        <v>7610.6759104969206</v>
      </c>
      <c r="R83" s="5">
        <f t="shared" si="112"/>
        <v>8505.8142304231715</v>
      </c>
      <c r="S83" s="5">
        <f t="shared" si="113"/>
        <v>3973.9315105379596</v>
      </c>
      <c r="T83" s="5">
        <f t="shared" si="114"/>
        <v>105.10875348080408</v>
      </c>
      <c r="U83" s="5">
        <f t="shared" si="115"/>
        <v>430.49553459851137</v>
      </c>
      <c r="V83" s="5">
        <f t="shared" si="116"/>
        <v>504.52535274873071</v>
      </c>
      <c r="W83" s="15">
        <f t="shared" si="117"/>
        <v>-1.0734613539272964E-2</v>
      </c>
      <c r="X83" s="15">
        <f t="shared" si="118"/>
        <v>-1.217998157191269E-2</v>
      </c>
      <c r="Y83" s="15">
        <f t="shared" si="119"/>
        <v>-9.7425357312937999E-3</v>
      </c>
      <c r="Z83" s="5">
        <f t="shared" si="140"/>
        <v>8967.8378475632708</v>
      </c>
      <c r="AA83" s="5">
        <f t="shared" si="141"/>
        <v>16571.812961192434</v>
      </c>
      <c r="AB83" s="5">
        <f t="shared" si="142"/>
        <v>11933.11590093499</v>
      </c>
      <c r="AC83" s="16">
        <f t="shared" si="123"/>
        <v>2.0745883530328699</v>
      </c>
      <c r="AD83" s="16">
        <f t="shared" si="124"/>
        <v>2.8985685287034273</v>
      </c>
      <c r="AE83" s="16">
        <f t="shared" si="125"/>
        <v>3.0542633676042761</v>
      </c>
      <c r="AF83" s="15">
        <f t="shared" si="126"/>
        <v>-4.0504037456468023E-3</v>
      </c>
      <c r="AG83" s="15">
        <f t="shared" si="127"/>
        <v>2.9673830763510267E-4</v>
      </c>
      <c r="AH83" s="15">
        <f t="shared" si="128"/>
        <v>9.7937136394747881E-3</v>
      </c>
      <c r="AI83" s="1">
        <f t="shared" si="86"/>
        <v>117603.14780913632</v>
      </c>
      <c r="AJ83" s="1">
        <f t="shared" si="87"/>
        <v>30390.852266512895</v>
      </c>
      <c r="AK83" s="1">
        <f t="shared" si="88"/>
        <v>12015.669361545202</v>
      </c>
      <c r="AL83" s="14">
        <f t="shared" si="129"/>
        <v>24.678352590465305</v>
      </c>
      <c r="AM83" s="14">
        <f t="shared" si="130"/>
        <v>4.30382279295487</v>
      </c>
      <c r="AN83" s="14">
        <f t="shared" si="131"/>
        <v>1.5703742421317985</v>
      </c>
      <c r="AO83" s="11">
        <f t="shared" si="132"/>
        <v>1.5720361321165863E-2</v>
      </c>
      <c r="AP83" s="11">
        <f t="shared" si="133"/>
        <v>1.9803509073870216E-2</v>
      </c>
      <c r="AQ83" s="11">
        <f t="shared" si="134"/>
        <v>1.7964281423617261E-2</v>
      </c>
      <c r="AR83" s="1">
        <f t="shared" si="143"/>
        <v>72407.631700121448</v>
      </c>
      <c r="AS83" s="1">
        <f t="shared" si="138"/>
        <v>19758.193864556251</v>
      </c>
      <c r="AT83" s="1">
        <f t="shared" si="139"/>
        <v>7876.5744652620078</v>
      </c>
      <c r="AU83" s="1">
        <f t="shared" si="92"/>
        <v>14481.526340024291</v>
      </c>
      <c r="AV83" s="1">
        <f t="shared" si="93"/>
        <v>3951.6387729112503</v>
      </c>
      <c r="AW83" s="1">
        <f t="shared" si="94"/>
        <v>1575.3148930524017</v>
      </c>
      <c r="AX83" s="1">
        <f t="shared" si="169"/>
        <v>50685.184724930921</v>
      </c>
      <c r="AY83" s="1">
        <f t="shared" si="150"/>
        <v>5541.7100181174446</v>
      </c>
      <c r="AZ83" s="1">
        <f t="shared" si="151"/>
        <v>1559.7139476199</v>
      </c>
      <c r="BA83" s="1">
        <f t="shared" si="170"/>
        <v>12381.054387183902</v>
      </c>
      <c r="BB83" s="1">
        <f t="shared" si="171"/>
        <v>24586.892410774122</v>
      </c>
      <c r="BC83" s="1">
        <f t="shared" si="172"/>
        <v>29703.192937568445</v>
      </c>
      <c r="BD83" s="1">
        <f t="shared" si="173"/>
        <v>34795.167853266204</v>
      </c>
      <c r="BE83" s="2">
        <f t="shared" si="184"/>
        <v>0.42640676327742005</v>
      </c>
      <c r="BF83" s="2">
        <f t="shared" si="185"/>
        <v>0.3180625638800178</v>
      </c>
      <c r="BG83" s="2">
        <f t="shared" si="186"/>
        <v>-5.0634047993166097E-7</v>
      </c>
      <c r="BH83" s="2">
        <f t="shared" si="152"/>
        <v>0.24270463019165237</v>
      </c>
      <c r="BI83" s="2">
        <f t="shared" si="174"/>
        <v>1.8182272776872576E-2</v>
      </c>
      <c r="BJ83" s="2">
        <f t="shared" si="153"/>
        <v>1.0116379454193041E-2</v>
      </c>
      <c r="BK83" s="2">
        <f t="shared" si="154"/>
        <v>2.5638068161742476E-14</v>
      </c>
      <c r="BL83" s="2">
        <f t="shared" si="155"/>
        <v>1316.5353106989339</v>
      </c>
      <c r="BM83" s="2">
        <f t="shared" si="156"/>
        <v>199.88138646335986</v>
      </c>
      <c r="BN83" s="2">
        <f t="shared" si="157"/>
        <v>2.0194015302142766E-10</v>
      </c>
      <c r="BO83" s="2">
        <f t="shared" si="175"/>
        <v>688.57408875254464</v>
      </c>
      <c r="BP83" s="2">
        <f t="shared" si="176"/>
        <v>75.84374519451498</v>
      </c>
      <c r="BQ83" s="2">
        <f t="shared" si="177"/>
        <v>-6.6843036270949877E-5</v>
      </c>
      <c r="BR83" s="11">
        <f t="shared" si="178"/>
        <v>4.9556703963114374E-2</v>
      </c>
      <c r="BS83" s="17">
        <f t="shared" si="145"/>
        <v>0.32722625926296767</v>
      </c>
      <c r="BT83" s="17">
        <f t="shared" si="146"/>
        <v>0.52189250088258521</v>
      </c>
      <c r="BU83" s="12">
        <f>BU$3*temperature!$I193+BU$4*temperature!$I193^2</f>
        <v>3.3934317165479086</v>
      </c>
      <c r="BV83" s="12">
        <f>BV$3*temperature!$I193+BV$4*temperature!$I193^2</f>
        <v>1.2300810548270826</v>
      </c>
      <c r="BW83" s="12">
        <f>BW$3*temperature!$I193+BW$4*temperature!$I193^2</f>
        <v>-0.22586974358276901</v>
      </c>
      <c r="BX83" s="12">
        <f>BX$4*temperature!$I193^2</f>
        <v>-3.1308677296427643</v>
      </c>
      <c r="BY83" s="12">
        <f>BY$4*temperature!$I193^2</f>
        <v>-2.7375554499777022</v>
      </c>
      <c r="BZ83" s="12">
        <f>BZ$4*temperature!$I193^2</f>
        <v>-2.4033379609057048</v>
      </c>
      <c r="CA83" s="12">
        <f>CA$3*temperature!$I193</f>
        <v>-9.0867762765767264</v>
      </c>
      <c r="CB83" s="12">
        <f>CB$3*temperature!$I193</f>
        <v>-8.3985315413265145</v>
      </c>
      <c r="CC83" s="12">
        <f>CC$3*temperature!$I193</f>
        <v>-7.3731874903241108</v>
      </c>
      <c r="CD83" s="12">
        <f t="shared" si="179"/>
        <v>-8.5300449118899841</v>
      </c>
      <c r="CE83" s="12">
        <f t="shared" si="158"/>
        <v>-7.5134774383488985</v>
      </c>
      <c r="CF83" s="12">
        <f t="shared" si="159"/>
        <v>-6.5961862004886402</v>
      </c>
      <c r="CG83" s="19">
        <f t="shared" si="180"/>
        <v>6.1268303272949153E-2</v>
      </c>
      <c r="CH83" s="19">
        <f t="shared" si="160"/>
        <v>0.10538200620222063</v>
      </c>
      <c r="CI83" s="19">
        <f t="shared" si="161"/>
        <v>0.10538200620222062</v>
      </c>
      <c r="CJ83" s="12">
        <f t="shared" si="181"/>
        <v>0.27836568234337128</v>
      </c>
      <c r="CK83" s="12">
        <f t="shared" si="162"/>
        <v>0.44252705148880817</v>
      </c>
      <c r="CL83" s="12">
        <f t="shared" si="163"/>
        <v>0.38850064491773545</v>
      </c>
      <c r="CM83" s="17">
        <f t="shared" si="182"/>
        <v>-8.8084105942333562</v>
      </c>
      <c r="CN83" s="17">
        <f t="shared" si="164"/>
        <v>-7.9560044898377065</v>
      </c>
      <c r="CO83" s="17">
        <f t="shared" si="165"/>
        <v>-6.984686845406376</v>
      </c>
      <c r="CP83" s="12">
        <f t="shared" si="166"/>
        <v>32.234492979263543</v>
      </c>
      <c r="CQ83" s="12">
        <f t="shared" si="167"/>
        <v>27.232210381615804</v>
      </c>
      <c r="CR83" s="12">
        <f t="shared" si="168"/>
        <v>20.988757601515545</v>
      </c>
      <c r="CS83" s="17">
        <f>CS$3*temperature!$I193+CS$4*temperature!$I193^2</f>
        <v>-8.8084105942333544</v>
      </c>
      <c r="CT83" s="17">
        <f>CT$3*temperature!$I193+CT$4*temperature!$I193^2</f>
        <v>-7.9560197514636375</v>
      </c>
      <c r="CU83" s="17">
        <f>CU$3*temperature!$I193+CU$4*temperature!$I193^2</f>
        <v>-6.984694635400456</v>
      </c>
      <c r="CV83" s="17"/>
      <c r="CW83" s="17"/>
      <c r="CX83" s="17"/>
    </row>
    <row r="84" spans="1:102">
      <c r="A84" s="2">
        <f t="shared" si="95"/>
        <v>2038</v>
      </c>
      <c r="B84" s="5">
        <f t="shared" si="96"/>
        <v>1143.9772537929632</v>
      </c>
      <c r="C84" s="5">
        <f t="shared" si="97"/>
        <v>2857.7782667407346</v>
      </c>
      <c r="D84" s="5">
        <f t="shared" si="98"/>
        <v>4055.8840451675278</v>
      </c>
      <c r="E84" s="15">
        <f t="shared" si="99"/>
        <v>9.7698730419656585E-4</v>
      </c>
      <c r="F84" s="15">
        <f t="shared" si="100"/>
        <v>1.9247305016205126E-3</v>
      </c>
      <c r="G84" s="15">
        <f t="shared" si="101"/>
        <v>3.9292688522786475E-3</v>
      </c>
      <c r="H84" s="5">
        <f t="shared" si="102"/>
        <v>73895.064118889743</v>
      </c>
      <c r="I84" s="5">
        <f t="shared" si="103"/>
        <v>20285.014988188308</v>
      </c>
      <c r="J84" s="5">
        <f t="shared" si="104"/>
        <v>8086.407187731972</v>
      </c>
      <c r="K84" s="5">
        <f t="shared" si="105"/>
        <v>64594.871859456791</v>
      </c>
      <c r="L84" s="5">
        <f t="shared" si="106"/>
        <v>7098.1766585142204</v>
      </c>
      <c r="M84" s="5">
        <f t="shared" si="107"/>
        <v>1993.7471332215969</v>
      </c>
      <c r="N84" s="15">
        <f t="shared" si="108"/>
        <v>1.9546397394250681E-2</v>
      </c>
      <c r="O84" s="15">
        <f t="shared" si="109"/>
        <v>2.4691170820304587E-2</v>
      </c>
      <c r="P84" s="15">
        <f t="shared" si="110"/>
        <v>2.2621942319115629E-2</v>
      </c>
      <c r="Q84" s="5">
        <f t="shared" si="111"/>
        <v>7683.642140501569</v>
      </c>
      <c r="R84" s="5">
        <f t="shared" si="112"/>
        <v>8626.2453626371607</v>
      </c>
      <c r="S84" s="5">
        <f t="shared" si="113"/>
        <v>4040.0498665358064</v>
      </c>
      <c r="T84" s="5">
        <f t="shared" si="114"/>
        <v>103.98045163259295</v>
      </c>
      <c r="U84" s="5">
        <f t="shared" si="115"/>
        <v>425.25210692031078</v>
      </c>
      <c r="V84" s="5">
        <f t="shared" si="116"/>
        <v>499.60999647223258</v>
      </c>
      <c r="W84" s="15">
        <f t="shared" si="117"/>
        <v>-1.0734613539272964E-2</v>
      </c>
      <c r="X84" s="15">
        <f t="shared" si="118"/>
        <v>-1.217998157191269E-2</v>
      </c>
      <c r="Y84" s="15">
        <f t="shared" si="119"/>
        <v>-9.7425357312937999E-3</v>
      </c>
      <c r="Z84" s="5">
        <f t="shared" si="140"/>
        <v>9019.7924788563814</v>
      </c>
      <c r="AA84" s="5">
        <f t="shared" si="141"/>
        <v>16817.942024035205</v>
      </c>
      <c r="AB84" s="5">
        <f t="shared" si="142"/>
        <v>12256.31019127726</v>
      </c>
      <c r="AC84" s="16">
        <f t="shared" si="123"/>
        <v>2.0661854325970705</v>
      </c>
      <c r="AD84" s="16">
        <f t="shared" si="124"/>
        <v>2.8994286450231992</v>
      </c>
      <c r="AE84" s="16">
        <f t="shared" si="125"/>
        <v>3.0841759484061302</v>
      </c>
      <c r="AF84" s="15">
        <f t="shared" si="126"/>
        <v>-4.0504037456468023E-3</v>
      </c>
      <c r="AG84" s="15">
        <f t="shared" si="127"/>
        <v>2.9673830763510267E-4</v>
      </c>
      <c r="AH84" s="15">
        <f t="shared" si="128"/>
        <v>9.7937136394747881E-3</v>
      </c>
      <c r="AI84" s="1">
        <f t="shared" si="86"/>
        <v>120324.35936824698</v>
      </c>
      <c r="AJ84" s="1">
        <f t="shared" si="87"/>
        <v>31303.405812772857</v>
      </c>
      <c r="AK84" s="1">
        <f t="shared" si="88"/>
        <v>12389.417318443084</v>
      </c>
      <c r="AL84" s="14">
        <f t="shared" si="129"/>
        <v>25.06242568380322</v>
      </c>
      <c r="AM84" s="14">
        <f t="shared" si="130"/>
        <v>4.388201278750155</v>
      </c>
      <c r="AN84" s="14">
        <f t="shared" si="131"/>
        <v>1.5983027805095935</v>
      </c>
      <c r="AO84" s="11">
        <f t="shared" si="132"/>
        <v>1.5563157707954205E-2</v>
      </c>
      <c r="AP84" s="11">
        <f t="shared" si="133"/>
        <v>1.9605473983131512E-2</v>
      </c>
      <c r="AQ84" s="11">
        <f t="shared" si="134"/>
        <v>1.7784638609381089E-2</v>
      </c>
      <c r="AR84" s="1">
        <f t="shared" si="143"/>
        <v>73895.064118889743</v>
      </c>
      <c r="AS84" s="1">
        <f t="shared" si="138"/>
        <v>20285.014988188308</v>
      </c>
      <c r="AT84" s="1">
        <f t="shared" si="139"/>
        <v>8086.407187731972</v>
      </c>
      <c r="AU84" s="1">
        <f t="shared" si="92"/>
        <v>14779.01282377795</v>
      </c>
      <c r="AV84" s="1">
        <f t="shared" si="93"/>
        <v>4057.0029976376618</v>
      </c>
      <c r="AW84" s="1">
        <f t="shared" si="94"/>
        <v>1617.2814375463945</v>
      </c>
      <c r="AX84" s="1">
        <f t="shared" si="169"/>
        <v>51675.897487565438</v>
      </c>
      <c r="AY84" s="1">
        <f t="shared" si="150"/>
        <v>5678.5413268113762</v>
      </c>
      <c r="AZ84" s="1">
        <f t="shared" si="151"/>
        <v>1594.9977065772775</v>
      </c>
      <c r="BA84" s="1">
        <f t="shared" si="170"/>
        <v>12415.295425835189</v>
      </c>
      <c r="BB84" s="1">
        <f t="shared" si="171"/>
        <v>24703.920395072269</v>
      </c>
      <c r="BC84" s="1">
        <f t="shared" si="172"/>
        <v>29910.634329966808</v>
      </c>
      <c r="BD84" s="1">
        <f t="shared" si="173"/>
        <v>33963.47196992689</v>
      </c>
      <c r="BE84" s="2">
        <f t="shared" si="184"/>
        <v>0.42640676327742005</v>
      </c>
      <c r="BF84" s="2">
        <f t="shared" si="185"/>
        <v>0.3180625638800178</v>
      </c>
      <c r="BG84" s="2">
        <f t="shared" si="186"/>
        <v>-5.0634047993166097E-7</v>
      </c>
      <c r="BH84" s="2">
        <f t="shared" si="152"/>
        <v>0.2413829285824001</v>
      </c>
      <c r="BI84" s="2">
        <f t="shared" si="174"/>
        <v>1.8182272776872576E-2</v>
      </c>
      <c r="BJ84" s="2">
        <f t="shared" si="153"/>
        <v>1.0116379454193041E-2</v>
      </c>
      <c r="BK84" s="2">
        <f t="shared" si="154"/>
        <v>2.5638068161742476E-14</v>
      </c>
      <c r="BL84" s="2">
        <f t="shared" si="155"/>
        <v>1343.5802126741426</v>
      </c>
      <c r="BM84" s="2">
        <f t="shared" si="156"/>
        <v>205.2109088545061</v>
      </c>
      <c r="BN84" s="2">
        <f t="shared" si="157"/>
        <v>2.0731985866267659E-10</v>
      </c>
      <c r="BO84" s="2">
        <f t="shared" si="175"/>
        <v>698.6713981940361</v>
      </c>
      <c r="BP84" s="2">
        <f t="shared" si="176"/>
        <v>76.726437352050382</v>
      </c>
      <c r="BQ84" s="2">
        <f t="shared" si="177"/>
        <v>-6.6814159114103567E-5</v>
      </c>
      <c r="BR84" s="11">
        <f t="shared" si="178"/>
        <v>4.9379421339950963E-2</v>
      </c>
      <c r="BS84" s="17">
        <f t="shared" si="145"/>
        <v>0.31177568398864486</v>
      </c>
      <c r="BT84" s="17">
        <f t="shared" si="146"/>
        <v>0.50669174842969433</v>
      </c>
      <c r="BU84" s="12">
        <f>BU$3*temperature!$I194+BU$4*temperature!$I194^2</f>
        <v>3.3424305444465583</v>
      </c>
      <c r="BV84" s="12">
        <f>BV$3*temperature!$I194+BV$4*temperature!$I194^2</f>
        <v>1.1713656876510337</v>
      </c>
      <c r="BW84" s="12">
        <f>BW$3*temperature!$I194+BW$4*temperature!$I194^2</f>
        <v>-0.28803191858531907</v>
      </c>
      <c r="BX84" s="12">
        <f>BX$4*temperature!$I194^2</f>
        <v>-3.2349073980153911</v>
      </c>
      <c r="BY84" s="12">
        <f>BY$4*temperature!$I194^2</f>
        <v>-2.8285252339997995</v>
      </c>
      <c r="BZ84" s="12">
        <f>BZ$4*temperature!$I194^2</f>
        <v>-2.4832015980924806</v>
      </c>
      <c r="CA84" s="12">
        <f>CA$3*temperature!$I194</f>
        <v>-9.2365205739627427</v>
      </c>
      <c r="CB84" s="12">
        <f>CB$3*temperature!$I194</f>
        <v>-8.5369340029313054</v>
      </c>
      <c r="CC84" s="12">
        <f>CC$3*temperature!$I194</f>
        <v>-7.494692933688003</v>
      </c>
      <c r="CD84" s="12">
        <f t="shared" si="179"/>
        <v>-8.6612888599938351</v>
      </c>
      <c r="CE84" s="12">
        <f t="shared" si="158"/>
        <v>-7.6224692881626481</v>
      </c>
      <c r="CF84" s="12">
        <f t="shared" si="159"/>
        <v>-6.6918716592667229</v>
      </c>
      <c r="CG84" s="19">
        <f t="shared" si="180"/>
        <v>6.2277965968099987E-2</v>
      </c>
      <c r="CH84" s="19">
        <f t="shared" si="160"/>
        <v>0.10711863468250553</v>
      </c>
      <c r="CI84" s="19">
        <f t="shared" si="161"/>
        <v>0.10711863468250553</v>
      </c>
      <c r="CJ84" s="12">
        <f t="shared" si="181"/>
        <v>0.28761585698445352</v>
      </c>
      <c r="CK84" s="12">
        <f t="shared" si="162"/>
        <v>0.45723235738432905</v>
      </c>
      <c r="CL84" s="12">
        <f t="shared" si="163"/>
        <v>0.40141063721064041</v>
      </c>
      <c r="CM84" s="17">
        <f t="shared" si="182"/>
        <v>-8.9489047169782889</v>
      </c>
      <c r="CN84" s="17">
        <f t="shared" si="164"/>
        <v>-8.0797016455469777</v>
      </c>
      <c r="CO84" s="17">
        <f t="shared" si="165"/>
        <v>-7.093282296477363</v>
      </c>
      <c r="CP84" s="12">
        <f t="shared" si="166"/>
        <v>32.649765361115186</v>
      </c>
      <c r="CQ84" s="12">
        <f t="shared" si="167"/>
        <v>27.574853705189494</v>
      </c>
      <c r="CR84" s="12">
        <f t="shared" si="168"/>
        <v>21.252844045620844</v>
      </c>
      <c r="CS84" s="17">
        <f>CS$3*temperature!$I194+CS$4*temperature!$I194^2</f>
        <v>-8.9489047169782889</v>
      </c>
      <c r="CT84" s="17">
        <f>CT$3*temperature!$I194+CT$4*temperature!$I194^2</f>
        <v>-8.0797171285607536</v>
      </c>
      <c r="CU84" s="17">
        <f>CU$3*temperature!$I194+CU$4*temperature!$I194^2</f>
        <v>-7.0932901994744819</v>
      </c>
      <c r="CV84" s="17"/>
      <c r="CW84" s="17"/>
      <c r="CX84" s="17"/>
    </row>
    <row r="85" spans="1:102">
      <c r="A85" s="2">
        <f t="shared" si="95"/>
        <v>2039</v>
      </c>
      <c r="B85" s="5">
        <f t="shared" si="96"/>
        <v>1145.0390224835462</v>
      </c>
      <c r="C85" s="5">
        <f t="shared" si="97"/>
        <v>2863.003697087755</v>
      </c>
      <c r="D85" s="5">
        <f t="shared" si="98"/>
        <v>4071.0238710723024</v>
      </c>
      <c r="E85" s="15">
        <f t="shared" si="99"/>
        <v>9.2813793898673753E-4</v>
      </c>
      <c r="F85" s="15">
        <f t="shared" si="100"/>
        <v>1.8284939765394869E-3</v>
      </c>
      <c r="G85" s="15">
        <f t="shared" si="101"/>
        <v>3.732805409664715E-3</v>
      </c>
      <c r="H85" s="5">
        <f t="shared" si="102"/>
        <v>75391.15574365294</v>
      </c>
      <c r="I85" s="5">
        <f t="shared" si="103"/>
        <v>20817.956137602054</v>
      </c>
      <c r="J85" s="5">
        <f t="shared" si="104"/>
        <v>8297.976133610282</v>
      </c>
      <c r="K85" s="5">
        <f t="shared" si="105"/>
        <v>65841.560211749282</v>
      </c>
      <c r="L85" s="5">
        <f t="shared" si="106"/>
        <v>7271.3689328372375</v>
      </c>
      <c r="M85" s="5">
        <f t="shared" si="107"/>
        <v>2038.3020086356325</v>
      </c>
      <c r="N85" s="15">
        <f t="shared" si="108"/>
        <v>1.9300113405364305E-2</v>
      </c>
      <c r="O85" s="15">
        <f t="shared" si="109"/>
        <v>2.4399544087885472E-2</v>
      </c>
      <c r="P85" s="15">
        <f t="shared" si="110"/>
        <v>2.2347305067740297E-2</v>
      </c>
      <c r="Q85" s="5">
        <f t="shared" si="111"/>
        <v>7755.0555719191725</v>
      </c>
      <c r="R85" s="5">
        <f t="shared" si="112"/>
        <v>8745.0517975723778</v>
      </c>
      <c r="S85" s="5">
        <f t="shared" si="113"/>
        <v>4105.3616915336406</v>
      </c>
      <c r="T85" s="5">
        <f t="shared" si="114"/>
        <v>102.864261668678</v>
      </c>
      <c r="U85" s="5">
        <f t="shared" si="115"/>
        <v>420.07254409460432</v>
      </c>
      <c r="V85" s="5">
        <f t="shared" si="116"/>
        <v>494.7425282298903</v>
      </c>
      <c r="W85" s="15">
        <f t="shared" si="117"/>
        <v>-1.0734613539272964E-2</v>
      </c>
      <c r="X85" s="15">
        <f t="shared" si="118"/>
        <v>-1.217998157191269E-2</v>
      </c>
      <c r="Y85" s="15">
        <f t="shared" si="119"/>
        <v>-9.7425357312937999E-3</v>
      </c>
      <c r="Z85" s="5">
        <f t="shared" si="140"/>
        <v>9069.3843419542936</v>
      </c>
      <c r="AA85" s="5">
        <f t="shared" si="141"/>
        <v>17061.123130448144</v>
      </c>
      <c r="AB85" s="5">
        <f t="shared" si="142"/>
        <v>12582.262871534249</v>
      </c>
      <c r="AC85" s="16">
        <f t="shared" si="123"/>
        <v>2.0578165473816785</v>
      </c>
      <c r="AD85" s="16">
        <f t="shared" si="124"/>
        <v>2.9002890165724322</v>
      </c>
      <c r="AE85" s="16">
        <f t="shared" si="125"/>
        <v>3.1143814844585753</v>
      </c>
      <c r="AF85" s="15">
        <f t="shared" si="126"/>
        <v>-4.0504037456468023E-3</v>
      </c>
      <c r="AG85" s="15">
        <f t="shared" si="127"/>
        <v>2.9673830763510267E-4</v>
      </c>
      <c r="AH85" s="15">
        <f t="shared" si="128"/>
        <v>9.7937136394747881E-3</v>
      </c>
      <c r="AI85" s="1">
        <f t="shared" si="86"/>
        <v>123070.93625520024</v>
      </c>
      <c r="AJ85" s="1">
        <f t="shared" si="87"/>
        <v>32230.068229133234</v>
      </c>
      <c r="AK85" s="1">
        <f t="shared" si="88"/>
        <v>12767.75702414517</v>
      </c>
      <c r="AL85" s="14">
        <f t="shared" si="129"/>
        <v>25.448575662429519</v>
      </c>
      <c r="AM85" s="14">
        <f t="shared" si="130"/>
        <v>4.473373717093402</v>
      </c>
      <c r="AN85" s="14">
        <f t="shared" si="131"/>
        <v>1.6264437654759281</v>
      </c>
      <c r="AO85" s="11">
        <f t="shared" si="132"/>
        <v>1.5407526130874663E-2</v>
      </c>
      <c r="AP85" s="11">
        <f t="shared" si="133"/>
        <v>1.9409419243300197E-2</v>
      </c>
      <c r="AQ85" s="11">
        <f t="shared" si="134"/>
        <v>1.7606792223287277E-2</v>
      </c>
      <c r="AR85" s="1">
        <f t="shared" si="143"/>
        <v>75391.15574365294</v>
      </c>
      <c r="AS85" s="1">
        <f t="shared" si="138"/>
        <v>20817.956137602054</v>
      </c>
      <c r="AT85" s="1">
        <f t="shared" si="139"/>
        <v>8297.976133610282</v>
      </c>
      <c r="AU85" s="1">
        <f t="shared" si="92"/>
        <v>15078.231148730589</v>
      </c>
      <c r="AV85" s="1">
        <f t="shared" si="93"/>
        <v>4163.5912275204109</v>
      </c>
      <c r="AW85" s="1">
        <f t="shared" si="94"/>
        <v>1659.5952267220564</v>
      </c>
      <c r="AX85" s="1">
        <f t="shared" si="169"/>
        <v>52673.24816939942</v>
      </c>
      <c r="AY85" s="1">
        <f t="shared" si="150"/>
        <v>5817.0951462697903</v>
      </c>
      <c r="AZ85" s="1">
        <f t="shared" si="151"/>
        <v>1630.641606908506</v>
      </c>
      <c r="BA85" s="1">
        <f t="shared" si="170"/>
        <v>12448.707360081944</v>
      </c>
      <c r="BB85" s="1">
        <f t="shared" si="171"/>
        <v>24818.108736357048</v>
      </c>
      <c r="BC85" s="1">
        <f t="shared" si="172"/>
        <v>30112.259676390695</v>
      </c>
      <c r="BD85" s="1">
        <f t="shared" si="173"/>
        <v>33146.040496031004</v>
      </c>
      <c r="BE85" s="2">
        <f t="shared" si="184"/>
        <v>0.42640676327742005</v>
      </c>
      <c r="BF85" s="2">
        <f t="shared" si="185"/>
        <v>0.3180625638800178</v>
      </c>
      <c r="BG85" s="2">
        <f t="shared" si="186"/>
        <v>-5.0634047993166097E-7</v>
      </c>
      <c r="BH85" s="2">
        <f t="shared" si="152"/>
        <v>0.24006923127012142</v>
      </c>
      <c r="BI85" s="2">
        <f t="shared" si="174"/>
        <v>1.8182272776872576E-2</v>
      </c>
      <c r="BJ85" s="2">
        <f t="shared" si="153"/>
        <v>1.0116379454193041E-2</v>
      </c>
      <c r="BK85" s="2">
        <f t="shared" si="154"/>
        <v>2.5638068161742476E-14</v>
      </c>
      <c r="BL85" s="2">
        <f t="shared" si="155"/>
        <v>1370.7825586947813</v>
      </c>
      <c r="BM85" s="2">
        <f t="shared" si="156"/>
        <v>210.60234374872934</v>
      </c>
      <c r="BN85" s="2">
        <f t="shared" si="157"/>
        <v>2.127440777180127E-10</v>
      </c>
      <c r="BO85" s="2">
        <f t="shared" si="175"/>
        <v>708.91909501913881</v>
      </c>
      <c r="BP85" s="2">
        <f t="shared" si="176"/>
        <v>77.619890006544239</v>
      </c>
      <c r="BQ85" s="2">
        <f t="shared" si="177"/>
        <v>-6.6786098190004935E-5</v>
      </c>
      <c r="BR85" s="11">
        <f t="shared" si="178"/>
        <v>4.919916930465959E-2</v>
      </c>
      <c r="BS85" s="17">
        <f t="shared" si="145"/>
        <v>0.29710481990445264</v>
      </c>
      <c r="BT85" s="17">
        <f t="shared" si="146"/>
        <v>0.49193373633950904</v>
      </c>
      <c r="BU85" s="12">
        <f>BU$3*temperature!$I195+BU$4*temperature!$I195^2</f>
        <v>3.2876175629387969</v>
      </c>
      <c r="BV85" s="12">
        <f>BV$3*temperature!$I195+BV$4*temperature!$I195^2</f>
        <v>1.1097053551209131</v>
      </c>
      <c r="BW85" s="12">
        <f>BW$3*temperature!$I195+BW$4*temperature!$I195^2</f>
        <v>-0.352487861131344</v>
      </c>
      <c r="BX85" s="12">
        <f>BX$4*temperature!$I195^2</f>
        <v>-3.3413016055130749</v>
      </c>
      <c r="BY85" s="12">
        <f>BY$4*temperature!$I195^2</f>
        <v>-2.9215537704096004</v>
      </c>
      <c r="BZ85" s="12">
        <f>BZ$4*temperature!$I195^2</f>
        <v>-2.5648726426015496</v>
      </c>
      <c r="CA85" s="12">
        <f>CA$3*temperature!$I195</f>
        <v>-9.387183663422876</v>
      </c>
      <c r="CB85" s="12">
        <f>CB$3*temperature!$I195</f>
        <v>-8.6761856660548222</v>
      </c>
      <c r="CC85" s="12">
        <f>CC$3*temperature!$I195</f>
        <v>-7.6169439028600463</v>
      </c>
      <c r="CD85" s="12">
        <f t="shared" si="179"/>
        <v>-8.7930329156748872</v>
      </c>
      <c r="CE85" s="12">
        <f t="shared" si="158"/>
        <v>-7.7316447430237281</v>
      </c>
      <c r="CF85" s="12">
        <f t="shared" si="159"/>
        <v>-6.7877183074660126</v>
      </c>
      <c r="CG85" s="19">
        <f t="shared" si="180"/>
        <v>6.3293823691028372E-2</v>
      </c>
      <c r="CH85" s="19">
        <f t="shared" si="160"/>
        <v>0.10886591866360899</v>
      </c>
      <c r="CI85" s="19">
        <f t="shared" si="161"/>
        <v>0.10886591866360899</v>
      </c>
      <c r="CJ85" s="12">
        <f t="shared" si="181"/>
        <v>0.29707537387399469</v>
      </c>
      <c r="CK85" s="12">
        <f t="shared" si="162"/>
        <v>0.47227046151554725</v>
      </c>
      <c r="CL85" s="12">
        <f t="shared" si="163"/>
        <v>0.41461279769701714</v>
      </c>
      <c r="CM85" s="17">
        <f t="shared" si="182"/>
        <v>-9.0901082895488816</v>
      </c>
      <c r="CN85" s="17">
        <f t="shared" si="164"/>
        <v>-8.2039152045392747</v>
      </c>
      <c r="CO85" s="17">
        <f t="shared" si="165"/>
        <v>-7.2023311051630294</v>
      </c>
      <c r="CP85" s="12">
        <f t="shared" si="166"/>
        <v>33.048778290414766</v>
      </c>
      <c r="CQ85" s="12">
        <f t="shared" si="167"/>
        <v>27.90334232078051</v>
      </c>
      <c r="CR85" s="12">
        <f t="shared" si="168"/>
        <v>21.506020991983082</v>
      </c>
      <c r="CS85" s="17">
        <f>CS$3*temperature!$I195+CS$4*temperature!$I195^2</f>
        <v>-9.0901082895488816</v>
      </c>
      <c r="CT85" s="17">
        <f>CT$3*temperature!$I195+CT$4*temperature!$I195^2</f>
        <v>-8.2039309093138435</v>
      </c>
      <c r="CU85" s="17">
        <f>CU$3*temperature!$I195+CU$4*temperature!$I195^2</f>
        <v>-7.2023391213535506</v>
      </c>
      <c r="CV85" s="17"/>
      <c r="CW85" s="17"/>
      <c r="CX85" s="17"/>
    </row>
    <row r="86" spans="1:102">
      <c r="A86" s="2">
        <f t="shared" si="95"/>
        <v>2040</v>
      </c>
      <c r="B86" s="5">
        <f t="shared" si="96"/>
        <v>1146.0486389340142</v>
      </c>
      <c r="C86" s="5">
        <f t="shared" si="97"/>
        <v>2867.9769328519437</v>
      </c>
      <c r="D86" s="5">
        <f t="shared" si="98"/>
        <v>4085.4603940046745</v>
      </c>
      <c r="E86" s="15">
        <f t="shared" si="99"/>
        <v>8.8173104203740065E-4</v>
      </c>
      <c r="F86" s="15">
        <f t="shared" si="100"/>
        <v>1.7370692777125124E-3</v>
      </c>
      <c r="G86" s="15">
        <f t="shared" si="101"/>
        <v>3.5461651391814793E-3</v>
      </c>
      <c r="H86" s="5">
        <f t="shared" si="102"/>
        <v>76895.445678521442</v>
      </c>
      <c r="I86" s="5">
        <f t="shared" si="103"/>
        <v>21356.896649188351</v>
      </c>
      <c r="J86" s="5">
        <f t="shared" si="104"/>
        <v>8511.2260108244172</v>
      </c>
      <c r="K86" s="5">
        <f t="shared" si="105"/>
        <v>67096.145020550772</v>
      </c>
      <c r="L86" s="5">
        <f t="shared" si="106"/>
        <v>7446.6765769802932</v>
      </c>
      <c r="M86" s="5">
        <f t="shared" si="107"/>
        <v>2083.2966642668862</v>
      </c>
      <c r="N86" s="15">
        <f t="shared" si="108"/>
        <v>1.9054603274386128E-2</v>
      </c>
      <c r="O86" s="15">
        <f t="shared" si="109"/>
        <v>2.4109304006206145E-2</v>
      </c>
      <c r="P86" s="15">
        <f t="shared" si="110"/>
        <v>2.2074577486862035E-2</v>
      </c>
      <c r="Q86" s="5">
        <f t="shared" si="111"/>
        <v>7824.8846717400693</v>
      </c>
      <c r="R86" s="5">
        <f t="shared" si="112"/>
        <v>8862.1738635402999</v>
      </c>
      <c r="S86" s="5">
        <f t="shared" si="113"/>
        <v>4169.8409675820858</v>
      </c>
      <c r="T86" s="5">
        <f t="shared" si="114"/>
        <v>101.76005357266209</v>
      </c>
      <c r="U86" s="5">
        <f t="shared" si="115"/>
        <v>414.95606824866559</v>
      </c>
      <c r="V86" s="5">
        <f t="shared" si="116"/>
        <v>489.92248147081995</v>
      </c>
      <c r="W86" s="15">
        <f t="shared" si="117"/>
        <v>-1.0734613539272964E-2</v>
      </c>
      <c r="X86" s="15">
        <f t="shared" si="118"/>
        <v>-1.217998157191269E-2</v>
      </c>
      <c r="Y86" s="15">
        <f t="shared" si="119"/>
        <v>-9.7425357312937999E-3</v>
      </c>
      <c r="Z86" s="5">
        <f t="shared" si="140"/>
        <v>9116.6010727591511</v>
      </c>
      <c r="AA86" s="5">
        <f t="shared" si="141"/>
        <v>17301.232773041571</v>
      </c>
      <c r="AB86" s="5">
        <f t="shared" si="142"/>
        <v>12910.888093039583</v>
      </c>
      <c r="AC86" s="16">
        <f t="shared" si="123"/>
        <v>2.0494815595303097</v>
      </c>
      <c r="AD86" s="16">
        <f t="shared" si="124"/>
        <v>2.9011496434268627</v>
      </c>
      <c r="AE86" s="16">
        <f t="shared" si="125"/>
        <v>3.1448828448814452</v>
      </c>
      <c r="AF86" s="15">
        <f t="shared" si="126"/>
        <v>-4.0504037456468023E-3</v>
      </c>
      <c r="AG86" s="15">
        <f t="shared" si="127"/>
        <v>2.9673830763510267E-4</v>
      </c>
      <c r="AH86" s="15">
        <f t="shared" si="128"/>
        <v>9.7937136394747881E-3</v>
      </c>
      <c r="AI86" s="1">
        <f t="shared" si="86"/>
        <v>125842.07377841081</v>
      </c>
      <c r="AJ86" s="1">
        <f t="shared" si="87"/>
        <v>33170.652633740327</v>
      </c>
      <c r="AK86" s="1">
        <f t="shared" si="88"/>
        <v>13150.576548452709</v>
      </c>
      <c r="AL86" s="14">
        <f t="shared" si="129"/>
        <v>25.836754260996816</v>
      </c>
      <c r="AM86" s="14">
        <f t="shared" si="130"/>
        <v>4.5593310471413577</v>
      </c>
      <c r="AN86" s="14">
        <f t="shared" si="131"/>
        <v>1.6547938583431077</v>
      </c>
      <c r="AO86" s="11">
        <f t="shared" si="132"/>
        <v>1.5253450869565916E-2</v>
      </c>
      <c r="AP86" s="11">
        <f t="shared" si="133"/>
        <v>1.9215325050867194E-2</v>
      </c>
      <c r="AQ86" s="11">
        <f t="shared" si="134"/>
        <v>1.7430724301054405E-2</v>
      </c>
      <c r="AR86" s="1">
        <f t="shared" si="143"/>
        <v>76895.445678521442</v>
      </c>
      <c r="AS86" s="1">
        <f t="shared" si="138"/>
        <v>21356.896649188351</v>
      </c>
      <c r="AT86" s="1">
        <f t="shared" si="139"/>
        <v>8511.2260108244172</v>
      </c>
      <c r="AU86" s="1">
        <f t="shared" si="92"/>
        <v>15379.089135704289</v>
      </c>
      <c r="AV86" s="1">
        <f t="shared" si="93"/>
        <v>4271.3793298376704</v>
      </c>
      <c r="AW86" s="1">
        <f t="shared" si="94"/>
        <v>1702.2452021648835</v>
      </c>
      <c r="AX86" s="1">
        <f t="shared" si="169"/>
        <v>53676.916016440613</v>
      </c>
      <c r="AY86" s="1">
        <f t="shared" si="150"/>
        <v>5957.3412615842344</v>
      </c>
      <c r="AZ86" s="1">
        <f t="shared" si="151"/>
        <v>1666.6373314135089</v>
      </c>
      <c r="BA86" s="1">
        <f t="shared" si="170"/>
        <v>12481.315827174616</v>
      </c>
      <c r="BB86" s="1">
        <f t="shared" si="171"/>
        <v>24929.544079651077</v>
      </c>
      <c r="BC86" s="1">
        <f t="shared" si="172"/>
        <v>30308.246548455121</v>
      </c>
      <c r="BD86" s="1">
        <f t="shared" si="173"/>
        <v>32343.022388465302</v>
      </c>
      <c r="BE86" s="2">
        <f t="shared" si="184"/>
        <v>0.42640676327742005</v>
      </c>
      <c r="BF86" s="2">
        <f t="shared" si="185"/>
        <v>0.3180625638800178</v>
      </c>
      <c r="BG86" s="2">
        <f t="shared" si="186"/>
        <v>-5.0634047993166097E-7</v>
      </c>
      <c r="BH86" s="2">
        <f t="shared" si="152"/>
        <v>0.23876311787865073</v>
      </c>
      <c r="BI86" s="2">
        <f t="shared" si="174"/>
        <v>1.8182272776872576E-2</v>
      </c>
      <c r="BJ86" s="2">
        <f t="shared" si="153"/>
        <v>1.0116379454193041E-2</v>
      </c>
      <c r="BK86" s="2">
        <f t="shared" si="154"/>
        <v>2.5638068161742476E-14</v>
      </c>
      <c r="BL86" s="2">
        <f t="shared" si="155"/>
        <v>1398.1339686260644</v>
      </c>
      <c r="BM86" s="2">
        <f t="shared" si="156"/>
        <v>216.05447046717325</v>
      </c>
      <c r="BN86" s="2">
        <f t="shared" si="157"/>
        <v>2.1821139260551192E-10</v>
      </c>
      <c r="BO86" s="2">
        <f t="shared" si="175"/>
        <v>719.31935687144096</v>
      </c>
      <c r="BP86" s="2">
        <f t="shared" si="176"/>
        <v>78.524223029307564</v>
      </c>
      <c r="BQ86" s="2">
        <f t="shared" si="177"/>
        <v>-6.6758819874691955E-5</v>
      </c>
      <c r="BR86" s="11">
        <f t="shared" si="178"/>
        <v>4.9016144059005312E-2</v>
      </c>
      <c r="BS86" s="17">
        <f t="shared" si="145"/>
        <v>0.28317294618271022</v>
      </c>
      <c r="BT86" s="17">
        <f t="shared" si="146"/>
        <v>0.47760556926165926</v>
      </c>
      <c r="BU86" s="12">
        <f>BU$3*temperature!$I196+BU$4*temperature!$I196^2</f>
        <v>3.2289128891081997</v>
      </c>
      <c r="BV86" s="12">
        <f>BV$3*temperature!$I196+BV$4*temperature!$I196^2</f>
        <v>1.0450355245935627</v>
      </c>
      <c r="BW86" s="12">
        <f>BW$3*temperature!$I196+BW$4*temperature!$I196^2</f>
        <v>-0.41929022989946541</v>
      </c>
      <c r="BX86" s="12">
        <f>BX$4*temperature!$I196^2</f>
        <v>-3.4501102719257997</v>
      </c>
      <c r="BY86" s="12">
        <f>BY$4*temperature!$I196^2</f>
        <v>-3.0166934516304829</v>
      </c>
      <c r="BZ86" s="12">
        <f>BZ$4*temperature!$I196^2</f>
        <v>-2.6483970904692544</v>
      </c>
      <c r="CA86" s="12">
        <f>CA$3*temperature!$I196</f>
        <v>-9.5388048413461082</v>
      </c>
      <c r="CB86" s="12">
        <f>CB$3*temperature!$I196</f>
        <v>-8.8163228507243527</v>
      </c>
      <c r="CC86" s="12">
        <f>CC$3*temperature!$I196</f>
        <v>-7.7399722836966589</v>
      </c>
      <c r="CD86" s="12">
        <f t="shared" si="179"/>
        <v>-8.9253057203761657</v>
      </c>
      <c r="CE86" s="12">
        <f t="shared" si="158"/>
        <v>-7.8410231844425198</v>
      </c>
      <c r="CF86" s="12">
        <f t="shared" si="159"/>
        <v>-6.8837431603836698</v>
      </c>
      <c r="CG86" s="19">
        <f t="shared" si="180"/>
        <v>6.4316141400725751E-2</v>
      </c>
      <c r="CH86" s="19">
        <f t="shared" si="160"/>
        <v>0.11062431387726483</v>
      </c>
      <c r="CI86" s="19">
        <f t="shared" si="161"/>
        <v>0.11062431387726483</v>
      </c>
      <c r="CJ86" s="12">
        <f t="shared" si="181"/>
        <v>0.30674956048497182</v>
      </c>
      <c r="CK86" s="12">
        <f t="shared" si="162"/>
        <v>0.48764983314091648</v>
      </c>
      <c r="CL86" s="12">
        <f t="shared" si="163"/>
        <v>0.4281145616564947</v>
      </c>
      <c r="CM86" s="17">
        <f t="shared" si="182"/>
        <v>-9.2320552808611378</v>
      </c>
      <c r="CN86" s="17">
        <f t="shared" si="164"/>
        <v>-8.3286730175834371</v>
      </c>
      <c r="CO86" s="17">
        <f t="shared" si="165"/>
        <v>-7.3118577220401644</v>
      </c>
      <c r="CP86" s="12">
        <f t="shared" si="166"/>
        <v>33.430888086352269</v>
      </c>
      <c r="CQ86" s="12">
        <f t="shared" si="167"/>
        <v>28.21712690910174</v>
      </c>
      <c r="CR86" s="12">
        <f t="shared" si="168"/>
        <v>21.747865062211751</v>
      </c>
      <c r="CS86" s="17">
        <f>CS$3*temperature!$I196+CS$4*temperature!$I196^2</f>
        <v>-9.232055280861136</v>
      </c>
      <c r="CT86" s="17">
        <f>CT$3*temperature!$I196+CT$4*temperature!$I196^2</f>
        <v>-8.3286889445311054</v>
      </c>
      <c r="CU86" s="17">
        <f>CU$3*temperature!$I196+CU$4*temperature!$I196^2</f>
        <v>-7.3118658516345434</v>
      </c>
      <c r="CV86" s="17"/>
      <c r="CW86" s="17"/>
      <c r="CX86" s="17"/>
    </row>
    <row r="87" spans="1:102">
      <c r="A87" s="2">
        <f t="shared" si="95"/>
        <v>2041</v>
      </c>
      <c r="B87" s="5">
        <f t="shared" si="96"/>
        <v>1147.0086202616155</v>
      </c>
      <c r="C87" s="5">
        <f t="shared" si="97"/>
        <v>2872.709713740227</v>
      </c>
      <c r="D87" s="5">
        <f t="shared" si="98"/>
        <v>4099.2237253700641</v>
      </c>
      <c r="E87" s="15">
        <f t="shared" si="99"/>
        <v>8.3764448993553053E-4</v>
      </c>
      <c r="F87" s="15">
        <f t="shared" si="100"/>
        <v>1.6502158138268868E-3</v>
      </c>
      <c r="G87" s="15">
        <f t="shared" si="101"/>
        <v>3.3688568822224053E-3</v>
      </c>
      <c r="H87" s="5">
        <f t="shared" si="102"/>
        <v>78407.460751348626</v>
      </c>
      <c r="I87" s="5">
        <f t="shared" si="103"/>
        <v>21901.71118894366</v>
      </c>
      <c r="J87" s="5">
        <f t="shared" si="104"/>
        <v>8726.1011258657945</v>
      </c>
      <c r="K87" s="5">
        <f t="shared" si="105"/>
        <v>68358.214024115223</v>
      </c>
      <c r="L87" s="5">
        <f t="shared" si="106"/>
        <v>7624.0599891410347</v>
      </c>
      <c r="M87" s="5">
        <f t="shared" si="107"/>
        <v>2128.7203896337792</v>
      </c>
      <c r="N87" s="15">
        <f t="shared" si="108"/>
        <v>1.8809858646542166E-2</v>
      </c>
      <c r="O87" s="15">
        <f t="shared" si="109"/>
        <v>2.382048022725769E-2</v>
      </c>
      <c r="P87" s="15">
        <f t="shared" si="110"/>
        <v>2.1803771947610517E-2</v>
      </c>
      <c r="Q87" s="5">
        <f t="shared" si="111"/>
        <v>7893.0986366168063</v>
      </c>
      <c r="R87" s="5">
        <f t="shared" si="112"/>
        <v>8977.5532701729953</v>
      </c>
      <c r="S87" s="5">
        <f t="shared" si="113"/>
        <v>4233.4626748503333</v>
      </c>
      <c r="T87" s="5">
        <f t="shared" si="114"/>
        <v>100.66769872382385</v>
      </c>
      <c r="U87" s="5">
        <f t="shared" si="115"/>
        <v>409.9019109842435</v>
      </c>
      <c r="V87" s="5">
        <f t="shared" si="116"/>
        <v>485.14939418952633</v>
      </c>
      <c r="W87" s="15">
        <f t="shared" si="117"/>
        <v>-1.0734613539272964E-2</v>
      </c>
      <c r="X87" s="15">
        <f t="shared" si="118"/>
        <v>-1.217998157191269E-2</v>
      </c>
      <c r="Y87" s="15">
        <f t="shared" si="119"/>
        <v>-9.7425357312937999E-3</v>
      </c>
      <c r="Z87" s="5">
        <f t="shared" si="140"/>
        <v>9161.4315727860303</v>
      </c>
      <c r="AA87" s="5">
        <f t="shared" si="141"/>
        <v>17538.150064101017</v>
      </c>
      <c r="AB87" s="5">
        <f t="shared" si="142"/>
        <v>13242.099473620825</v>
      </c>
      <c r="AC87" s="16">
        <f t="shared" si="123"/>
        <v>2.0411803317449539</v>
      </c>
      <c r="AD87" s="16">
        <f t="shared" si="124"/>
        <v>2.9020105256622495</v>
      </c>
      <c r="AE87" s="16">
        <f t="shared" si="125"/>
        <v>3.1756829268939111</v>
      </c>
      <c r="AF87" s="15">
        <f t="shared" si="126"/>
        <v>-4.0504037456468023E-3</v>
      </c>
      <c r="AG87" s="15">
        <f t="shared" si="127"/>
        <v>2.9673830763510267E-4</v>
      </c>
      <c r="AH87" s="15">
        <f t="shared" si="128"/>
        <v>9.7937136394747881E-3</v>
      </c>
      <c r="AI87" s="1">
        <f t="shared" si="86"/>
        <v>128636.95553627401</v>
      </c>
      <c r="AJ87" s="1">
        <f t="shared" si="87"/>
        <v>34124.966700203964</v>
      </c>
      <c r="AK87" s="1">
        <f t="shared" si="88"/>
        <v>13537.764095772323</v>
      </c>
      <c r="AL87" s="14">
        <f t="shared" si="129"/>
        <v>26.226912926128485</v>
      </c>
      <c r="AM87" s="14">
        <f t="shared" si="130"/>
        <v>4.6460639849458367</v>
      </c>
      <c r="AN87" s="14">
        <f t="shared" si="131"/>
        <v>1.6833496713077658</v>
      </c>
      <c r="AO87" s="11">
        <f t="shared" si="132"/>
        <v>1.5100916360870256E-2</v>
      </c>
      <c r="AP87" s="11">
        <f t="shared" si="133"/>
        <v>1.9023171800358521E-2</v>
      </c>
      <c r="AQ87" s="11">
        <f t="shared" si="134"/>
        <v>1.7256417058043861E-2</v>
      </c>
      <c r="AR87" s="1">
        <f t="shared" si="143"/>
        <v>78407.460751348626</v>
      </c>
      <c r="AS87" s="1">
        <f t="shared" si="138"/>
        <v>21901.71118894366</v>
      </c>
      <c r="AT87" s="1">
        <f t="shared" si="139"/>
        <v>8726.1011258657945</v>
      </c>
      <c r="AU87" s="1">
        <f t="shared" si="92"/>
        <v>15681.492150269725</v>
      </c>
      <c r="AV87" s="1">
        <f t="shared" si="93"/>
        <v>4380.3422377887318</v>
      </c>
      <c r="AW87" s="1">
        <f t="shared" si="94"/>
        <v>1745.220225173159</v>
      </c>
      <c r="AX87" s="1">
        <f t="shared" si="169"/>
        <v>54686.571219292186</v>
      </c>
      <c r="AY87" s="1">
        <f t="shared" si="150"/>
        <v>6099.2479913128273</v>
      </c>
      <c r="AZ87" s="1">
        <f t="shared" si="151"/>
        <v>1702.9763117070233</v>
      </c>
      <c r="BA87" s="1">
        <f t="shared" si="170"/>
        <v>12513.145399742329</v>
      </c>
      <c r="BB87" s="1">
        <f t="shared" si="171"/>
        <v>25038.310238477752</v>
      </c>
      <c r="BC87" s="1">
        <f t="shared" si="172"/>
        <v>30498.768774059179</v>
      </c>
      <c r="BD87" s="1">
        <f t="shared" si="173"/>
        <v>31554.530260980871</v>
      </c>
      <c r="BE87" s="2">
        <f t="shared" si="184"/>
        <v>0.42640676327742005</v>
      </c>
      <c r="BF87" s="2">
        <f t="shared" si="185"/>
        <v>0.3180625638800178</v>
      </c>
      <c r="BG87" s="2">
        <f t="shared" si="186"/>
        <v>-5.0634047993166097E-7</v>
      </c>
      <c r="BH87" s="2">
        <f t="shared" si="152"/>
        <v>0.23746418253620968</v>
      </c>
      <c r="BI87" s="2">
        <f t="shared" si="174"/>
        <v>1.8182272776872576E-2</v>
      </c>
      <c r="BJ87" s="2">
        <f t="shared" si="153"/>
        <v>1.0116379454193041E-2</v>
      </c>
      <c r="BK87" s="2">
        <f t="shared" si="154"/>
        <v>2.5638068161742476E-14</v>
      </c>
      <c r="BL87" s="2">
        <f t="shared" si="155"/>
        <v>1425.625839122951</v>
      </c>
      <c r="BM87" s="2">
        <f t="shared" si="156"/>
        <v>221.56602108349949</v>
      </c>
      <c r="BN87" s="2">
        <f t="shared" si="157"/>
        <v>2.2372037545120499E-10</v>
      </c>
      <c r="BO87" s="2">
        <f t="shared" si="175"/>
        <v>729.87439332293479</v>
      </c>
      <c r="BP87" s="2">
        <f t="shared" si="176"/>
        <v>79.439557634691369</v>
      </c>
      <c r="BQ87" s="2">
        <f t="shared" si="177"/>
        <v>-6.6732291821320442E-5</v>
      </c>
      <c r="BR87" s="11">
        <f t="shared" si="178"/>
        <v>4.8830528986137905E-2</v>
      </c>
      <c r="BS87" s="17">
        <f t="shared" si="145"/>
        <v>0.26994145684642795</v>
      </c>
      <c r="BT87" s="17">
        <f t="shared" si="146"/>
        <v>0.4636947274385041</v>
      </c>
      <c r="BU87" s="12">
        <f>BU$3*temperature!$I197+BU$4*temperature!$I197^2</f>
        <v>3.166234596738259</v>
      </c>
      <c r="BV87" s="12">
        <f>BV$3*temperature!$I197+BV$4*temperature!$I197^2</f>
        <v>0.97729083768182257</v>
      </c>
      <c r="BW87" s="12">
        <f>BW$3*temperature!$I197+BW$4*temperature!$I197^2</f>
        <v>-0.48849168619820116</v>
      </c>
      <c r="BX87" s="12">
        <f>BX$4*temperature!$I197^2</f>
        <v>-3.5613917513634563</v>
      </c>
      <c r="BY87" s="12">
        <f>BY$4*temperature!$I197^2</f>
        <v>-3.1139953010928041</v>
      </c>
      <c r="BZ87" s="12">
        <f>BZ$4*temperature!$I197^2</f>
        <v>-2.7338197358739471</v>
      </c>
      <c r="CA87" s="12">
        <f>CA$3*temperature!$I197</f>
        <v>-9.6914185381345046</v>
      </c>
      <c r="CB87" s="12">
        <f>CB$3*temperature!$I197</f>
        <v>-8.9573773795367053</v>
      </c>
      <c r="CC87" s="12">
        <f>CC$3*temperature!$I197</f>
        <v>-7.863806013697574</v>
      </c>
      <c r="CD87" s="12">
        <f t="shared" si="179"/>
        <v>-9.0581313279632472</v>
      </c>
      <c r="CE87" s="12">
        <f t="shared" si="158"/>
        <v>-7.9506199390955805</v>
      </c>
      <c r="CF87" s="12">
        <f t="shared" si="159"/>
        <v>-6.9799596735219209</v>
      </c>
      <c r="CG87" s="19">
        <f t="shared" si="180"/>
        <v>6.5345151246884295E-2</v>
      </c>
      <c r="CH87" s="19">
        <f t="shared" si="160"/>
        <v>0.11239421962293128</v>
      </c>
      <c r="CI87" s="19">
        <f t="shared" si="161"/>
        <v>0.11239421962293127</v>
      </c>
      <c r="CJ87" s="12">
        <f t="shared" si="181"/>
        <v>0.31664360508562872</v>
      </c>
      <c r="CK87" s="12">
        <f t="shared" si="162"/>
        <v>0.50337872022056251</v>
      </c>
      <c r="CL87" s="12">
        <f t="shared" si="163"/>
        <v>0.44192317008782633</v>
      </c>
      <c r="CM87" s="17">
        <f t="shared" si="182"/>
        <v>-9.3747749330488759</v>
      </c>
      <c r="CN87" s="17">
        <f t="shared" si="164"/>
        <v>-8.4539986593161434</v>
      </c>
      <c r="CO87" s="17">
        <f t="shared" si="165"/>
        <v>-7.4218828436097475</v>
      </c>
      <c r="CP87" s="12">
        <f t="shared" si="166"/>
        <v>33.795424017102889</v>
      </c>
      <c r="CQ87" s="12">
        <f t="shared" si="167"/>
        <v>28.51563586583654</v>
      </c>
      <c r="CR87" s="12">
        <f t="shared" si="168"/>
        <v>21.977935702113452</v>
      </c>
      <c r="CS87" s="17">
        <f>CS$3*temperature!$I197+CS$4*temperature!$I197^2</f>
        <v>-9.3747749330488759</v>
      </c>
      <c r="CT87" s="17">
        <f>CT$3*temperature!$I197+CT$4*temperature!$I197^2</f>
        <v>-8.4540148088803555</v>
      </c>
      <c r="CU87" s="17">
        <f>CU$3*temperature!$I197+CU$4*temperature!$I197^2</f>
        <v>-7.4218910868343322</v>
      </c>
      <c r="CV87" s="17"/>
      <c r="CW87" s="17"/>
      <c r="CX87" s="17"/>
    </row>
    <row r="88" spans="1:102">
      <c r="A88" s="2">
        <f t="shared" si="95"/>
        <v>2042</v>
      </c>
      <c r="B88" s="5">
        <f t="shared" si="96"/>
        <v>1147.9213664397525</v>
      </c>
      <c r="C88" s="5">
        <f t="shared" si="97"/>
        <v>2877.2132751884678</v>
      </c>
      <c r="D88" s="5">
        <f t="shared" si="98"/>
        <v>4112.342938526097</v>
      </c>
      <c r="E88" s="15">
        <f t="shared" si="99"/>
        <v>7.9576226543875397E-4</v>
      </c>
      <c r="F88" s="15">
        <f t="shared" si="100"/>
        <v>1.5677050231355423E-3</v>
      </c>
      <c r="G88" s="15">
        <f t="shared" si="101"/>
        <v>3.2004140381112849E-3</v>
      </c>
      <c r="H88" s="5">
        <f t="shared" si="102"/>
        <v>79926.715495511002</v>
      </c>
      <c r="I88" s="5">
        <f t="shared" si="103"/>
        <v>22452.269683527917</v>
      </c>
      <c r="J88" s="5">
        <f t="shared" si="104"/>
        <v>8942.5453393501793</v>
      </c>
      <c r="K88" s="5">
        <f t="shared" si="105"/>
        <v>69627.343677208119</v>
      </c>
      <c r="L88" s="5">
        <f t="shared" si="106"/>
        <v>7803.477718229703</v>
      </c>
      <c r="M88" s="5">
        <f t="shared" si="107"/>
        <v>2174.5621590973815</v>
      </c>
      <c r="N88" s="15">
        <f t="shared" si="108"/>
        <v>1.8565869094315124E-2</v>
      </c>
      <c r="O88" s="15">
        <f t="shared" si="109"/>
        <v>2.3533095141461846E-2</v>
      </c>
      <c r="P88" s="15">
        <f t="shared" si="110"/>
        <v>2.1534894712728736E-2</v>
      </c>
      <c r="Q88" s="5">
        <f t="shared" si="111"/>
        <v>7959.6674015010276</v>
      </c>
      <c r="R88" s="5">
        <f t="shared" si="112"/>
        <v>9091.1330987341826</v>
      </c>
      <c r="S88" s="5">
        <f t="shared" si="113"/>
        <v>4296.202750481847</v>
      </c>
      <c r="T88" s="5">
        <f t="shared" si="114"/>
        <v>99.587069882135637</v>
      </c>
      <c r="U88" s="5">
        <f t="shared" si="115"/>
        <v>404.90931326216361</v>
      </c>
      <c r="V88" s="5">
        <f t="shared" si="116"/>
        <v>480.42280888161935</v>
      </c>
      <c r="W88" s="15">
        <f t="shared" si="117"/>
        <v>-1.0734613539272964E-2</v>
      </c>
      <c r="X88" s="15">
        <f t="shared" si="118"/>
        <v>-1.217998157191269E-2</v>
      </c>
      <c r="Y88" s="15">
        <f t="shared" si="119"/>
        <v>-9.7425357312937999E-3</v>
      </c>
      <c r="Z88" s="5">
        <f t="shared" si="140"/>
        <v>9203.8659923830146</v>
      </c>
      <c r="AA88" s="5">
        <f t="shared" si="141"/>
        <v>17771.756708502231</v>
      </c>
      <c r="AB88" s="5">
        <f t="shared" si="142"/>
        <v>13575.810021817102</v>
      </c>
      <c r="AC88" s="16">
        <f t="shared" si="123"/>
        <v>2.0329127272837137</v>
      </c>
      <c r="AD88" s="16">
        <f t="shared" si="124"/>
        <v>2.9028716633543739</v>
      </c>
      <c r="AE88" s="16">
        <f t="shared" si="125"/>
        <v>3.2067846560896793</v>
      </c>
      <c r="AF88" s="15">
        <f t="shared" si="126"/>
        <v>-4.0504037456468023E-3</v>
      </c>
      <c r="AG88" s="15">
        <f t="shared" si="127"/>
        <v>2.9673830763510267E-4</v>
      </c>
      <c r="AH88" s="15">
        <f t="shared" si="128"/>
        <v>9.7937136394747881E-3</v>
      </c>
      <c r="AI88" s="1">
        <f t="shared" si="86"/>
        <v>131454.75213291633</v>
      </c>
      <c r="AJ88" s="1">
        <f t="shared" si="87"/>
        <v>35092.812267972302</v>
      </c>
      <c r="AK88" s="1">
        <f t="shared" si="88"/>
        <v>13929.20791136825</v>
      </c>
      <c r="AL88" s="14">
        <f t="shared" si="129"/>
        <v>26.619002840444768</v>
      </c>
      <c r="AM88" s="14">
        <f t="shared" si="130"/>
        <v>4.7335630295931095</v>
      </c>
      <c r="AN88" s="14">
        <f t="shared" si="131"/>
        <v>1.7121077694505478</v>
      </c>
      <c r="AO88" s="11">
        <f t="shared" si="132"/>
        <v>1.4949907197261553E-2</v>
      </c>
      <c r="AP88" s="11">
        <f t="shared" si="133"/>
        <v>1.8832940082354935E-2</v>
      </c>
      <c r="AQ88" s="11">
        <f t="shared" si="134"/>
        <v>1.7083852887463422E-2</v>
      </c>
      <c r="AR88" s="1">
        <f t="shared" si="143"/>
        <v>79926.715495511002</v>
      </c>
      <c r="AS88" s="1">
        <f t="shared" si="138"/>
        <v>22452.269683527917</v>
      </c>
      <c r="AT88" s="1">
        <f t="shared" si="139"/>
        <v>8942.5453393501793</v>
      </c>
      <c r="AU88" s="1">
        <f t="shared" si="92"/>
        <v>15985.343099102201</v>
      </c>
      <c r="AV88" s="1">
        <f t="shared" si="93"/>
        <v>4490.4539367055831</v>
      </c>
      <c r="AW88" s="1">
        <f t="shared" si="94"/>
        <v>1788.509067870036</v>
      </c>
      <c r="AX88" s="1">
        <f t="shared" si="169"/>
        <v>55701.874941766488</v>
      </c>
      <c r="AY88" s="1">
        <f t="shared" si="150"/>
        <v>6242.7821745837628</v>
      </c>
      <c r="AZ88" s="1">
        <f t="shared" si="151"/>
        <v>1739.649727277905</v>
      </c>
      <c r="BA88" s="1">
        <f t="shared" si="170"/>
        <v>12544.219622235636</v>
      </c>
      <c r="BB88" s="1">
        <f t="shared" si="171"/>
        <v>25144.488229980587</v>
      </c>
      <c r="BC88" s="1">
        <f t="shared" si="172"/>
        <v>30683.99625340991</v>
      </c>
      <c r="BD88" s="1">
        <f t="shared" si="173"/>
        <v>30780.643101448346</v>
      </c>
      <c r="BE88" s="2">
        <f t="shared" si="184"/>
        <v>0.42640676327742005</v>
      </c>
      <c r="BF88" s="2">
        <f t="shared" si="185"/>
        <v>0.3180625638800178</v>
      </c>
      <c r="BG88" s="2">
        <f t="shared" si="186"/>
        <v>-5.0634047993166097E-7</v>
      </c>
      <c r="BH88" s="2">
        <f t="shared" si="152"/>
        <v>0.23617203373101697</v>
      </c>
      <c r="BI88" s="2">
        <f t="shared" si="174"/>
        <v>1.8182272776872576E-2</v>
      </c>
      <c r="BJ88" s="2">
        <f t="shared" si="153"/>
        <v>1.0116379454193041E-2</v>
      </c>
      <c r="BK88" s="2">
        <f t="shared" si="154"/>
        <v>2.5638068161742476E-14</v>
      </c>
      <c r="BL88" s="2">
        <f t="shared" si="155"/>
        <v>1453.2493432988692</v>
      </c>
      <c r="BM88" s="2">
        <f t="shared" si="156"/>
        <v>227.1356797264431</v>
      </c>
      <c r="BN88" s="2">
        <f t="shared" si="157"/>
        <v>2.2926958694973239E-10</v>
      </c>
      <c r="BO88" s="2">
        <f t="shared" si="175"/>
        <v>740.58644665277063</v>
      </c>
      <c r="BP88" s="2">
        <f t="shared" si="176"/>
        <v>80.366016456347651</v>
      </c>
      <c r="BQ88" s="2">
        <f t="shared" si="177"/>
        <v>-6.6706482952553066E-5</v>
      </c>
      <c r="BR88" s="11">
        <f t="shared" si="178"/>
        <v>4.8642495806590497E-2</v>
      </c>
      <c r="BS88" s="17">
        <f t="shared" si="145"/>
        <v>0.25737375999854756</v>
      </c>
      <c r="BT88" s="17">
        <f t="shared" si="146"/>
        <v>0.45018905576553797</v>
      </c>
      <c r="BU88" s="12">
        <f>BU$3*temperature!$I198+BU$4*temperature!$I198^2</f>
        <v>3.0994991175129201</v>
      </c>
      <c r="BV88" s="12">
        <f>BV$3*temperature!$I198+BV$4*temperature!$I198^2</f>
        <v>0.90640536967898289</v>
      </c>
      <c r="BW88" s="12">
        <f>BW$3*temperature!$I198+BW$4*temperature!$I198^2</f>
        <v>-0.56014473490237826</v>
      </c>
      <c r="BX88" s="12">
        <f>BX$4*temperature!$I198^2</f>
        <v>-3.6752027742583238</v>
      </c>
      <c r="BY88" s="12">
        <f>BY$4*temperature!$I198^2</f>
        <v>-3.2135089225222635</v>
      </c>
      <c r="BZ88" s="12">
        <f>BZ$4*temperature!$I198^2</f>
        <v>-2.8211841266155364</v>
      </c>
      <c r="CA88" s="12">
        <f>CA$3*temperature!$I198</f>
        <v>-9.84505458119758</v>
      </c>
      <c r="CB88" s="12">
        <f>CB$3*temperature!$I198</f>
        <v>-9.0993768207330223</v>
      </c>
      <c r="CC88" s="12">
        <f>CC$3*temperature!$I198</f>
        <v>-7.9884692954045962</v>
      </c>
      <c r="CD88" s="12">
        <f t="shared" si="179"/>
        <v>-9.1915294780317556</v>
      </c>
      <c r="CE88" s="12">
        <f t="shared" si="158"/>
        <v>-8.0604465382955741</v>
      </c>
      <c r="CF88" s="12">
        <f t="shared" si="159"/>
        <v>-7.0763779703803191</v>
      </c>
      <c r="CG88" s="19">
        <f t="shared" si="180"/>
        <v>6.6381054343157136E-2</v>
      </c>
      <c r="CH88" s="19">
        <f t="shared" si="160"/>
        <v>0.11417598181781358</v>
      </c>
      <c r="CI88" s="19">
        <f t="shared" si="161"/>
        <v>0.11417598181781356</v>
      </c>
      <c r="CJ88" s="12">
        <f t="shared" si="181"/>
        <v>0.32676255158291234</v>
      </c>
      <c r="CK88" s="12">
        <f t="shared" si="162"/>
        <v>0.51946514121872389</v>
      </c>
      <c r="CL88" s="12">
        <f t="shared" si="163"/>
        <v>0.45604566251213852</v>
      </c>
      <c r="CM88" s="17">
        <f t="shared" si="182"/>
        <v>-9.5182920296146687</v>
      </c>
      <c r="CN88" s="17">
        <f t="shared" si="164"/>
        <v>-8.5799116795142982</v>
      </c>
      <c r="CO88" s="17">
        <f t="shared" si="165"/>
        <v>-7.5324236328924581</v>
      </c>
      <c r="CP88" s="12">
        <f t="shared" si="166"/>
        <v>34.141692046060768</v>
      </c>
      <c r="CQ88" s="12">
        <f t="shared" si="167"/>
        <v>28.798278550251705</v>
      </c>
      <c r="CR88" s="12">
        <f t="shared" si="168"/>
        <v>22.195777685504414</v>
      </c>
      <c r="CS88" s="17">
        <f>CS$3*temperature!$I198+CS$4*temperature!$I198^2</f>
        <v>-9.5182920296146669</v>
      </c>
      <c r="CT88" s="17">
        <f>CT$3*temperature!$I198+CT$4*temperature!$I198^2</f>
        <v>-8.5799280521619217</v>
      </c>
      <c r="CU88" s="17">
        <f>CU$3*temperature!$I198+CU$4*temperature!$I198^2</f>
        <v>-7.5324319899855503</v>
      </c>
      <c r="CV88" s="17"/>
      <c r="CW88" s="17"/>
      <c r="CX88" s="17"/>
    </row>
    <row r="89" spans="1:102">
      <c r="A89" s="2">
        <f t="shared" si="95"/>
        <v>2043</v>
      </c>
      <c r="B89" s="5">
        <f t="shared" si="96"/>
        <v>1148.7891653215011</v>
      </c>
      <c r="C89" s="5">
        <f t="shared" si="97"/>
        <v>2881.4983658074057</v>
      </c>
      <c r="D89" s="5">
        <f t="shared" si="98"/>
        <v>4124.8460785925845</v>
      </c>
      <c r="E89" s="15">
        <f t="shared" si="99"/>
        <v>7.5597415216681623E-4</v>
      </c>
      <c r="F89" s="15">
        <f t="shared" si="100"/>
        <v>1.489319771978765E-3</v>
      </c>
      <c r="G89" s="15">
        <f t="shared" si="101"/>
        <v>3.0403933362057206E-3</v>
      </c>
      <c r="H89" s="5">
        <f t="shared" si="102"/>
        <v>81452.71217691488</v>
      </c>
      <c r="I89" s="5">
        <f t="shared" si="103"/>
        <v>23008.437264727196</v>
      </c>
      <c r="J89" s="5">
        <f t="shared" si="104"/>
        <v>9160.5020259248522</v>
      </c>
      <c r="K89" s="5">
        <f t="shared" si="105"/>
        <v>70903.099224581776</v>
      </c>
      <c r="L89" s="5">
        <f t="shared" si="106"/>
        <v>7984.88645273972</v>
      </c>
      <c r="M89" s="5">
        <f t="shared" si="107"/>
        <v>2220.8106318116129</v>
      </c>
      <c r="N89" s="15">
        <f t="shared" si="108"/>
        <v>1.8322622693866419E-2</v>
      </c>
      <c r="O89" s="15">
        <f t="shared" si="109"/>
        <v>2.3247165053887242E-2</v>
      </c>
      <c r="P89" s="15">
        <f t="shared" si="110"/>
        <v>2.1267946984522279E-2</v>
      </c>
      <c r="Q89" s="5">
        <f t="shared" si="111"/>
        <v>8024.5616519338491</v>
      </c>
      <c r="R89" s="5">
        <f t="shared" si="112"/>
        <v>9202.8577978974827</v>
      </c>
      <c r="S89" s="5">
        <f t="shared" si="113"/>
        <v>4358.0380510539917</v>
      </c>
      <c r="T89" s="5">
        <f t="shared" si="114"/>
        <v>98.518041173442342</v>
      </c>
      <c r="U89" s="5">
        <f t="shared" si="115"/>
        <v>399.97752528833462</v>
      </c>
      <c r="V89" s="5">
        <f t="shared" si="116"/>
        <v>475.74227249996164</v>
      </c>
      <c r="W89" s="15">
        <f t="shared" si="117"/>
        <v>-1.0734613539272964E-2</v>
      </c>
      <c r="X89" s="15">
        <f t="shared" si="118"/>
        <v>-1.217998157191269E-2</v>
      </c>
      <c r="Y89" s="15">
        <f t="shared" si="119"/>
        <v>-9.7425357312937999E-3</v>
      </c>
      <c r="Z89" s="5">
        <f t="shared" si="140"/>
        <v>9243.895718792668</v>
      </c>
      <c r="AA89" s="5">
        <f t="shared" si="141"/>
        <v>18001.936988477737</v>
      </c>
      <c r="AB89" s="5">
        <f t="shared" si="142"/>
        <v>13911.932067880802</v>
      </c>
      <c r="AC89" s="16">
        <f t="shared" si="123"/>
        <v>2.0246786099585505</v>
      </c>
      <c r="AD89" s="16">
        <f t="shared" si="124"/>
        <v>2.9037330565790396</v>
      </c>
      <c r="AE89" s="16">
        <f t="shared" si="125"/>
        <v>3.2381909867148835</v>
      </c>
      <c r="AF89" s="15">
        <f t="shared" si="126"/>
        <v>-4.0504037456468023E-3</v>
      </c>
      <c r="AG89" s="15">
        <f t="shared" si="127"/>
        <v>2.9673830763510267E-4</v>
      </c>
      <c r="AH89" s="15">
        <f t="shared" si="128"/>
        <v>9.7937136394747881E-3</v>
      </c>
      <c r="AI89" s="1">
        <f t="shared" si="86"/>
        <v>134294.62001872688</v>
      </c>
      <c r="AJ89" s="1">
        <f t="shared" si="87"/>
        <v>36073.984977880653</v>
      </c>
      <c r="AK89" s="1">
        <f t="shared" si="88"/>
        <v>14324.796188101462</v>
      </c>
      <c r="AL89" s="14">
        <f t="shared" si="129"/>
        <v>27.012974946371578</v>
      </c>
      <c r="AM89" s="14">
        <f t="shared" si="130"/>
        <v>4.8218184694163639</v>
      </c>
      <c r="AN89" s="14">
        <f t="shared" si="131"/>
        <v>1.7410646727387162</v>
      </c>
      <c r="AO89" s="11">
        <f t="shared" si="132"/>
        <v>1.4800408125288936E-2</v>
      </c>
      <c r="AP89" s="11">
        <f t="shared" si="133"/>
        <v>1.8644610681531386E-2</v>
      </c>
      <c r="AQ89" s="11">
        <f t="shared" si="134"/>
        <v>1.6913014358588788E-2</v>
      </c>
      <c r="AR89" s="1">
        <f t="shared" si="143"/>
        <v>81452.71217691488</v>
      </c>
      <c r="AS89" s="1">
        <f t="shared" si="138"/>
        <v>23008.437264727196</v>
      </c>
      <c r="AT89" s="1">
        <f t="shared" si="139"/>
        <v>9160.5020259248522</v>
      </c>
      <c r="AU89" s="1">
        <f t="shared" si="92"/>
        <v>16290.542435382977</v>
      </c>
      <c r="AV89" s="1">
        <f t="shared" si="93"/>
        <v>4601.687452945439</v>
      </c>
      <c r="AW89" s="1">
        <f t="shared" si="94"/>
        <v>1832.1004051849704</v>
      </c>
      <c r="AX89" s="1">
        <f t="shared" si="169"/>
        <v>56722.479379665427</v>
      </c>
      <c r="AY89" s="1">
        <f t="shared" si="150"/>
        <v>6387.909162191776</v>
      </c>
      <c r="AZ89" s="1">
        <f t="shared" si="151"/>
        <v>1776.6485054492905</v>
      </c>
      <c r="BA89" s="1">
        <f t="shared" si="170"/>
        <v>12574.561047163232</v>
      </c>
      <c r="BB89" s="1">
        <f t="shared" si="171"/>
        <v>25248.156317164277</v>
      </c>
      <c r="BC89" s="1">
        <f t="shared" si="172"/>
        <v>30864.094811790383</v>
      </c>
      <c r="BD89" s="1">
        <f t="shared" si="173"/>
        <v>30021.408851564436</v>
      </c>
      <c r="BE89" s="2">
        <f t="shared" si="184"/>
        <v>0.42640676327742005</v>
      </c>
      <c r="BF89" s="2">
        <f t="shared" si="185"/>
        <v>0.3180625638800178</v>
      </c>
      <c r="BG89" s="2">
        <f t="shared" si="186"/>
        <v>-5.0634047993166097E-7</v>
      </c>
      <c r="BH89" s="2">
        <f t="shared" si="152"/>
        <v>0.23488629413005488</v>
      </c>
      <c r="BI89" s="2">
        <f t="shared" si="174"/>
        <v>1.8182272776872576E-2</v>
      </c>
      <c r="BJ89" s="2">
        <f t="shared" si="153"/>
        <v>1.0116379454193041E-2</v>
      </c>
      <c r="BK89" s="2">
        <f t="shared" si="154"/>
        <v>2.5638068161742476E-14</v>
      </c>
      <c r="BL89" s="2">
        <f t="shared" si="155"/>
        <v>1480.9954312167567</v>
      </c>
      <c r="BM89" s="2">
        <f t="shared" si="156"/>
        <v>232.76208201797573</v>
      </c>
      <c r="BN89" s="2">
        <f t="shared" si="157"/>
        <v>2.348575753364414E-10</v>
      </c>
      <c r="BO89" s="2">
        <f t="shared" si="175"/>
        <v>751.45779260395796</v>
      </c>
      <c r="BP89" s="2">
        <f t="shared" si="176"/>
        <v>81.303723615694139</v>
      </c>
      <c r="BQ89" s="2">
        <f t="shared" si="177"/>
        <v>-6.6681363445275903E-5</v>
      </c>
      <c r="BR89" s="11">
        <f t="shared" si="178"/>
        <v>4.8452205616542593E-2</v>
      </c>
      <c r="BS89" s="17">
        <f t="shared" si="145"/>
        <v>0.2454351802714059</v>
      </c>
      <c r="BT89" s="17">
        <f t="shared" si="146"/>
        <v>0.43707675317042521</v>
      </c>
      <c r="BU89" s="12">
        <f>BU$3*temperature!$I199+BU$4*temperature!$I199^2</f>
        <v>3.0286216230996992</v>
      </c>
      <c r="BV89" s="12">
        <f>BV$3*temperature!$I199+BV$4*temperature!$I199^2</f>
        <v>0.83231287755942418</v>
      </c>
      <c r="BW89" s="12">
        <f>BW$3*temperature!$I199+BW$4*temperature!$I199^2</f>
        <v>-0.63430157144055732</v>
      </c>
      <c r="BX89" s="12">
        <f>BX$4*temperature!$I199^2</f>
        <v>-3.791598388608354</v>
      </c>
      <c r="BY89" s="12">
        <f>BY$4*temperature!$I199^2</f>
        <v>-3.3152824485644463</v>
      </c>
      <c r="BZ89" s="12">
        <f>BZ$4*temperature!$I199^2</f>
        <v>-2.9105325190122624</v>
      </c>
      <c r="CA89" s="12">
        <f>CA$3*temperature!$I199</f>
        <v>-9.9997384387393513</v>
      </c>
      <c r="CB89" s="12">
        <f>CB$3*temperature!$I199</f>
        <v>-9.2423447135210726</v>
      </c>
      <c r="CC89" s="12">
        <f>CC$3*temperature!$I199</f>
        <v>-8.1139827942151683</v>
      </c>
      <c r="CD89" s="12">
        <f t="shared" si="179"/>
        <v>-9.3255158501425335</v>
      </c>
      <c r="CE89" s="12">
        <f t="shared" si="158"/>
        <v>-8.1705109599233001</v>
      </c>
      <c r="CF89" s="12">
        <f t="shared" si="159"/>
        <v>-7.1730050548512203</v>
      </c>
      <c r="CG89" s="19">
        <f t="shared" si="180"/>
        <v>6.7424022410911666E-2</v>
      </c>
      <c r="CH89" s="19">
        <f t="shared" si="160"/>
        <v>0.1159698958241339</v>
      </c>
      <c r="CI89" s="19">
        <f t="shared" si="161"/>
        <v>0.11596989582413388</v>
      </c>
      <c r="CJ89" s="12">
        <f t="shared" si="181"/>
        <v>0.33711129429840841</v>
      </c>
      <c r="CK89" s="12">
        <f t="shared" si="162"/>
        <v>0.53591687679888678</v>
      </c>
      <c r="CL89" s="12">
        <f t="shared" si="163"/>
        <v>0.47048886968197384</v>
      </c>
      <c r="CM89" s="17">
        <f t="shared" si="182"/>
        <v>-9.6626271444409415</v>
      </c>
      <c r="CN89" s="17">
        <f t="shared" si="164"/>
        <v>-8.7064278367221863</v>
      </c>
      <c r="CO89" s="17">
        <f t="shared" si="165"/>
        <v>-7.6434939245331943</v>
      </c>
      <c r="CP89" s="12">
        <f t="shared" si="166"/>
        <v>34.468978651813138</v>
      </c>
      <c r="CQ89" s="12">
        <f t="shared" si="167"/>
        <v>29.064448596254476</v>
      </c>
      <c r="CR89" s="12">
        <f t="shared" si="168"/>
        <v>22.400923666150675</v>
      </c>
      <c r="CS89" s="17">
        <f>CS$3*temperature!$I199+CS$4*temperature!$I199^2</f>
        <v>-9.6626271444409433</v>
      </c>
      <c r="CT89" s="17">
        <f>CT$3*temperature!$I199+CT$4*temperature!$I199^2</f>
        <v>-8.7064444329362907</v>
      </c>
      <c r="CU89" s="17">
        <f>CU$3*temperature!$I199+CU$4*temperature!$I199^2</f>
        <v>-7.6435023957413719</v>
      </c>
      <c r="CV89" s="17"/>
      <c r="CW89" s="17"/>
      <c r="CX89" s="17"/>
    </row>
    <row r="90" spans="1:102">
      <c r="A90" s="2">
        <f t="shared" si="95"/>
        <v>2044</v>
      </c>
      <c r="B90" s="5">
        <f t="shared" si="96"/>
        <v>1149.6141974910097</v>
      </c>
      <c r="C90" s="5">
        <f t="shared" si="97"/>
        <v>2885.5752646720712</v>
      </c>
      <c r="D90" s="5">
        <f t="shared" si="98"/>
        <v>4136.7601753962999</v>
      </c>
      <c r="E90" s="15">
        <f t="shared" si="99"/>
        <v>7.1817544455847536E-4</v>
      </c>
      <c r="F90" s="15">
        <f t="shared" si="100"/>
        <v>1.4148537833798267E-3</v>
      </c>
      <c r="G90" s="15">
        <f t="shared" si="101"/>
        <v>2.8883736693954346E-3</v>
      </c>
      <c r="H90" s="5">
        <f t="shared" si="102"/>
        <v>82984.940865323821</v>
      </c>
      <c r="I90" s="5">
        <f t="shared" si="103"/>
        <v>23570.07422724213</v>
      </c>
      <c r="J90" s="5">
        <f t="shared" si="104"/>
        <v>9379.9140385369046</v>
      </c>
      <c r="K90" s="5">
        <f t="shared" si="105"/>
        <v>72185.034811187419</v>
      </c>
      <c r="L90" s="5">
        <f t="shared" si="106"/>
        <v>8168.2410144726309</v>
      </c>
      <c r="M90" s="5">
        <f t="shared" si="107"/>
        <v>2267.454152726732</v>
      </c>
      <c r="N90" s="15">
        <f t="shared" si="108"/>
        <v>1.8080106520381944E-2</v>
      </c>
      <c r="O90" s="15">
        <f t="shared" si="109"/>
        <v>2.2962701200340829E-2</v>
      </c>
      <c r="P90" s="15">
        <f t="shared" si="110"/>
        <v>2.1002925799697758E-2</v>
      </c>
      <c r="Q90" s="5">
        <f t="shared" si="111"/>
        <v>8087.7528395928139</v>
      </c>
      <c r="R90" s="5">
        <f t="shared" si="112"/>
        <v>9312.6731844893093</v>
      </c>
      <c r="S90" s="5">
        <f t="shared" si="113"/>
        <v>4418.9463184615543</v>
      </c>
      <c r="T90" s="5">
        <f t="shared" si="114"/>
        <v>97.460488074799258</v>
      </c>
      <c r="U90" s="5">
        <f t="shared" si="115"/>
        <v>395.10580640114347</v>
      </c>
      <c r="V90" s="5">
        <f t="shared" si="116"/>
        <v>471.10733641124386</v>
      </c>
      <c r="W90" s="15">
        <f t="shared" si="117"/>
        <v>-1.0734613539272964E-2</v>
      </c>
      <c r="X90" s="15">
        <f t="shared" si="118"/>
        <v>-1.217998157191269E-2</v>
      </c>
      <c r="Y90" s="15">
        <f t="shared" si="119"/>
        <v>-9.7425357312937999E-3</v>
      </c>
      <c r="Z90" s="5">
        <f t="shared" si="140"/>
        <v>9281.5133684460889</v>
      </c>
      <c r="AA90" s="5">
        <f t="shared" si="141"/>
        <v>18228.577759181895</v>
      </c>
      <c r="AB90" s="5">
        <f t="shared" si="142"/>
        <v>14250.377201559575</v>
      </c>
      <c r="AC90" s="16">
        <f t="shared" si="123"/>
        <v>2.0164778441330435</v>
      </c>
      <c r="AD90" s="16">
        <f t="shared" si="124"/>
        <v>2.9045947054120731</v>
      </c>
      <c r="AE90" s="16">
        <f t="shared" si="125"/>
        <v>3.2699049019486974</v>
      </c>
      <c r="AF90" s="15">
        <f t="shared" si="126"/>
        <v>-4.0504037456468023E-3</v>
      </c>
      <c r="AG90" s="15">
        <f t="shared" si="127"/>
        <v>2.9673830763510267E-4</v>
      </c>
      <c r="AH90" s="15">
        <f t="shared" si="128"/>
        <v>9.7937136394747881E-3</v>
      </c>
      <c r="AI90" s="1">
        <f t="shared" si="86"/>
        <v>137155.70045223719</v>
      </c>
      <c r="AJ90" s="1">
        <f t="shared" si="87"/>
        <v>37068.273933038028</v>
      </c>
      <c r="AK90" s="1">
        <f t="shared" si="88"/>
        <v>14724.416974476286</v>
      </c>
      <c r="AL90" s="14">
        <f t="shared" si="129"/>
        <v>27.408779969717241</v>
      </c>
      <c r="AM90" s="14">
        <f t="shared" si="130"/>
        <v>4.9108203882742574</v>
      </c>
      <c r="AN90" s="14">
        <f t="shared" si="131"/>
        <v>1.7702168580298854</v>
      </c>
      <c r="AO90" s="11">
        <f t="shared" si="132"/>
        <v>1.4652404044036046E-2</v>
      </c>
      <c r="AP90" s="11">
        <f t="shared" si="133"/>
        <v>1.8458164574716072E-2</v>
      </c>
      <c r="AQ90" s="11">
        <f t="shared" si="134"/>
        <v>1.6743884215002898E-2</v>
      </c>
      <c r="AR90" s="1">
        <f t="shared" si="143"/>
        <v>82984.940865323821</v>
      </c>
      <c r="AS90" s="1">
        <f t="shared" si="138"/>
        <v>23570.07422724213</v>
      </c>
      <c r="AT90" s="1">
        <f t="shared" si="139"/>
        <v>9379.9140385369046</v>
      </c>
      <c r="AU90" s="1">
        <f t="shared" si="92"/>
        <v>16596.988173064765</v>
      </c>
      <c r="AV90" s="1">
        <f t="shared" si="93"/>
        <v>4714.0148454484261</v>
      </c>
      <c r="AW90" s="1">
        <f t="shared" si="94"/>
        <v>1875.982807707381</v>
      </c>
      <c r="AX90" s="1">
        <f t="shared" si="169"/>
        <v>57748.02784894994</v>
      </c>
      <c r="AY90" s="1">
        <f t="shared" si="150"/>
        <v>6534.5928115781053</v>
      </c>
      <c r="AZ90" s="1">
        <f t="shared" si="151"/>
        <v>1813.9633221813856</v>
      </c>
      <c r="BA90" s="1">
        <f t="shared" si="170"/>
        <v>12604.191270991278</v>
      </c>
      <c r="BB90" s="1">
        <f t="shared" si="171"/>
        <v>25349.39005717172</v>
      </c>
      <c r="BC90" s="1">
        <f t="shared" si="172"/>
        <v>31039.22608538088</v>
      </c>
      <c r="BD90" s="1">
        <f t="shared" si="173"/>
        <v>29276.84685089728</v>
      </c>
      <c r="BE90" s="2">
        <f t="shared" si="184"/>
        <v>0.42640676327742005</v>
      </c>
      <c r="BF90" s="2">
        <f t="shared" si="185"/>
        <v>0.3180625638800178</v>
      </c>
      <c r="BG90" s="2">
        <f t="shared" si="186"/>
        <v>-5.0634047993166097E-7</v>
      </c>
      <c r="BH90" s="2">
        <f t="shared" si="152"/>
        <v>0.23360660036864642</v>
      </c>
      <c r="BI90" s="2">
        <f t="shared" si="174"/>
        <v>1.8182272776872576E-2</v>
      </c>
      <c r="BJ90" s="2">
        <f t="shared" si="153"/>
        <v>1.0116379454193041E-2</v>
      </c>
      <c r="BK90" s="2">
        <f t="shared" si="154"/>
        <v>2.5638068161742476E-14</v>
      </c>
      <c r="BL90" s="2">
        <f t="shared" si="155"/>
        <v>1508.8548311859579</v>
      </c>
      <c r="BM90" s="2">
        <f t="shared" si="156"/>
        <v>238.44381464627719</v>
      </c>
      <c r="BN90" s="2">
        <f t="shared" si="157"/>
        <v>2.4048287547129429E-10</v>
      </c>
      <c r="BO90" s="2">
        <f t="shared" si="175"/>
        <v>762.49074112091819</v>
      </c>
      <c r="BP90" s="2">
        <f t="shared" si="176"/>
        <v>82.252804783771765</v>
      </c>
      <c r="BQ90" s="2">
        <f t="shared" si="177"/>
        <v>-6.6656904709451743E-5</v>
      </c>
      <c r="BR90" s="11">
        <f t="shared" si="178"/>
        <v>4.8259809821637106E-2</v>
      </c>
      <c r="BS90" s="17">
        <f t="shared" si="145"/>
        <v>0.23409286465955562</v>
      </c>
      <c r="BT90" s="17">
        <f t="shared" si="146"/>
        <v>0.42434636230138367</v>
      </c>
      <c r="BU90" s="12">
        <f>BU$3*temperature!$I200+BU$4*temperature!$I200^2</f>
        <v>2.9535163890989331</v>
      </c>
      <c r="BV90" s="12">
        <f>BV$3*temperature!$I200+BV$4*temperature!$I200^2</f>
        <v>0.75494703667920682</v>
      </c>
      <c r="BW90" s="12">
        <f>BW$3*temperature!$I200+BW$4*temperature!$I200^2</f>
        <v>-0.71101393527828849</v>
      </c>
      <c r="BX90" s="12">
        <f>BX$4*temperature!$I200^2</f>
        <v>-3.9106319022431424</v>
      </c>
      <c r="BY90" s="12">
        <f>BY$4*temperature!$I200^2</f>
        <v>-3.4193624903035751</v>
      </c>
      <c r="BZ90" s="12">
        <f>BZ$4*temperature!$I200^2</f>
        <v>-3.001905833582506</v>
      </c>
      <c r="CA90" s="12">
        <f>CA$3*temperature!$I200</f>
        <v>-10.155491448628835</v>
      </c>
      <c r="CB90" s="12">
        <f>CB$3*temperature!$I200</f>
        <v>-9.3863007796107905</v>
      </c>
      <c r="CC90" s="12">
        <f>CC$3*temperature!$I200</f>
        <v>-8.240363824092368</v>
      </c>
      <c r="CD90" s="12">
        <f t="shared" si="179"/>
        <v>-9.4601023029584255</v>
      </c>
      <c r="CE90" s="12">
        <f t="shared" si="158"/>
        <v>-8.2808178562838535</v>
      </c>
      <c r="CF90" s="12">
        <f t="shared" si="159"/>
        <v>-7.2698450112578934</v>
      </c>
      <c r="CG90" s="19">
        <f t="shared" si="180"/>
        <v>6.8474199322406892E-2</v>
      </c>
      <c r="CH90" s="19">
        <f t="shared" si="160"/>
        <v>0.11777620910340962</v>
      </c>
      <c r="CI90" s="19">
        <f t="shared" si="161"/>
        <v>0.11777620910340961</v>
      </c>
      <c r="CJ90" s="12">
        <f t="shared" si="181"/>
        <v>0.34769457283520477</v>
      </c>
      <c r="CK90" s="12">
        <f t="shared" si="162"/>
        <v>0.55274146166346871</v>
      </c>
      <c r="CL90" s="12">
        <f t="shared" si="163"/>
        <v>0.48525940641723742</v>
      </c>
      <c r="CM90" s="17">
        <f t="shared" si="182"/>
        <v>-9.8077968757936311</v>
      </c>
      <c r="CN90" s="17">
        <f t="shared" si="164"/>
        <v>-8.8335593179473229</v>
      </c>
      <c r="CO90" s="17">
        <f t="shared" si="165"/>
        <v>-7.7551044176751311</v>
      </c>
      <c r="CP90" s="12">
        <f t="shared" si="166"/>
        <v>34.776554725270728</v>
      </c>
      <c r="CQ90" s="12">
        <f t="shared" si="167"/>
        <v>29.313527288467622</v>
      </c>
      <c r="CR90" s="12">
        <f t="shared" si="168"/>
        <v>22.592896779820137</v>
      </c>
      <c r="CS90" s="17">
        <f>CS$3*temperature!$I200+CS$4*temperature!$I200^2</f>
        <v>-9.8077968757936311</v>
      </c>
      <c r="CT90" s="17">
        <f>CT$3*temperature!$I200+CT$4*temperature!$I200^2</f>
        <v>-8.8335761382204314</v>
      </c>
      <c r="CU90" s="17">
        <f>CU$3*temperature!$I200+CU$4*temperature!$I200^2</f>
        <v>-7.7551130032497877</v>
      </c>
      <c r="CV90" s="17"/>
      <c r="CW90" s="17"/>
      <c r="CX90" s="17"/>
    </row>
    <row r="91" spans="1:102">
      <c r="A91" s="2">
        <f t="shared" si="95"/>
        <v>2045</v>
      </c>
      <c r="B91" s="5">
        <f t="shared" si="96"/>
        <v>1150.3985409439958</v>
      </c>
      <c r="C91" s="5">
        <f t="shared" si="97"/>
        <v>2889.4537983984969</v>
      </c>
      <c r="D91" s="5">
        <f t="shared" si="98"/>
        <v>4148.1112591051569</v>
      </c>
      <c r="E91" s="15">
        <f t="shared" si="99"/>
        <v>6.8226667233055153E-4</v>
      </c>
      <c r="F91" s="15">
        <f t="shared" si="100"/>
        <v>1.3441110942108354E-3</v>
      </c>
      <c r="G91" s="15">
        <f t="shared" si="101"/>
        <v>2.7439549859256626E-3</v>
      </c>
      <c r="H91" s="5">
        <f t="shared" si="102"/>
        <v>84522.87954905456</v>
      </c>
      <c r="I91" s="5">
        <f t="shared" si="103"/>
        <v>24137.035999739019</v>
      </c>
      <c r="J91" s="5">
        <f t="shared" si="104"/>
        <v>9600.7236770803738</v>
      </c>
      <c r="K91" s="5">
        <f t="shared" si="105"/>
        <v>73472.693628154841</v>
      </c>
      <c r="L91" s="5">
        <f t="shared" si="106"/>
        <v>8353.4943570017167</v>
      </c>
      <c r="M91" s="5">
        <f t="shared" si="107"/>
        <v>2314.4807545859967</v>
      </c>
      <c r="N91" s="15">
        <f t="shared" si="108"/>
        <v>1.7838307072034043E-2</v>
      </c>
      <c r="O91" s="15">
        <f t="shared" si="109"/>
        <v>2.2679710625684413E-2</v>
      </c>
      <c r="P91" s="15">
        <f t="shared" si="110"/>
        <v>2.0739824795448669E-2</v>
      </c>
      <c r="Q91" s="5">
        <f t="shared" si="111"/>
        <v>8149.2132007153705</v>
      </c>
      <c r="R91" s="5">
        <f t="shared" si="112"/>
        <v>9420.5264487263139</v>
      </c>
      <c r="S91" s="5">
        <f t="shared" si="113"/>
        <v>4478.9061490517588</v>
      </c>
      <c r="T91" s="5">
        <f t="shared" si="114"/>
        <v>96.414287399967364</v>
      </c>
      <c r="U91" s="5">
        <f t="shared" si="115"/>
        <v>390.29342496022184</v>
      </c>
      <c r="V91" s="5">
        <f t="shared" si="116"/>
        <v>466.51755635298269</v>
      </c>
      <c r="W91" s="15">
        <f t="shared" si="117"/>
        <v>-1.0734613539272964E-2</v>
      </c>
      <c r="X91" s="15">
        <f t="shared" si="118"/>
        <v>-1.217998157191269E-2</v>
      </c>
      <c r="Y91" s="15">
        <f t="shared" si="119"/>
        <v>-9.7425357312937999E-3</v>
      </c>
      <c r="Z91" s="5">
        <f t="shared" si="140"/>
        <v>9316.7127829136334</v>
      </c>
      <c r="AA91" s="5">
        <f t="shared" si="141"/>
        <v>18451.568454081298</v>
      </c>
      <c r="AB91" s="5">
        <f t="shared" si="142"/>
        <v>14591.056216678893</v>
      </c>
      <c r="AC91" s="16">
        <f t="shared" si="123"/>
        <v>2.0083102947201534</v>
      </c>
      <c r="AD91" s="16">
        <f t="shared" si="124"/>
        <v>2.9054566099293231</v>
      </c>
      <c r="AE91" s="16">
        <f t="shared" si="125"/>
        <v>3.3019294141866977</v>
      </c>
      <c r="AF91" s="15">
        <f t="shared" si="126"/>
        <v>-4.0504037456468023E-3</v>
      </c>
      <c r="AG91" s="15">
        <f t="shared" si="127"/>
        <v>2.9673830763510267E-4</v>
      </c>
      <c r="AH91" s="15">
        <f t="shared" si="128"/>
        <v>9.7937136394747881E-3</v>
      </c>
      <c r="AI91" s="1">
        <f t="shared" si="86"/>
        <v>140037.11858007824</v>
      </c>
      <c r="AJ91" s="1">
        <f t="shared" si="87"/>
        <v>38075.461385182658</v>
      </c>
      <c r="AK91" s="1">
        <f t="shared" si="88"/>
        <v>15127.958084736039</v>
      </c>
      <c r="AL91" s="14">
        <f t="shared" si="129"/>
        <v>27.806368443002917</v>
      </c>
      <c r="AM91" s="14">
        <f t="shared" si="130"/>
        <v>5.0005586718886583</v>
      </c>
      <c r="AN91" s="14">
        <f t="shared" si="131"/>
        <v>1.7995607610751212</v>
      </c>
      <c r="AO91" s="11">
        <f t="shared" si="132"/>
        <v>1.4505880003595685E-2</v>
      </c>
      <c r="AP91" s="11">
        <f t="shared" si="133"/>
        <v>1.8273582928968912E-2</v>
      </c>
      <c r="AQ91" s="11">
        <f t="shared" si="134"/>
        <v>1.6576445372852869E-2</v>
      </c>
      <c r="AR91" s="1">
        <f t="shared" si="143"/>
        <v>84522.87954905456</v>
      </c>
      <c r="AS91" s="1">
        <f t="shared" si="138"/>
        <v>24137.035999739019</v>
      </c>
      <c r="AT91" s="1">
        <f t="shared" si="139"/>
        <v>9600.7236770803738</v>
      </c>
      <c r="AU91" s="1">
        <f t="shared" si="92"/>
        <v>16904.575909810912</v>
      </c>
      <c r="AV91" s="1">
        <f t="shared" si="93"/>
        <v>4827.4071999478037</v>
      </c>
      <c r="AW91" s="1">
        <f t="shared" si="94"/>
        <v>1920.1447354160748</v>
      </c>
      <c r="AX91" s="1">
        <f t="shared" si="169"/>
        <v>58778.154902523878</v>
      </c>
      <c r="AY91" s="1">
        <f t="shared" si="150"/>
        <v>6682.795485601373</v>
      </c>
      <c r="AZ91" s="1">
        <f t="shared" si="151"/>
        <v>1851.5846036687976</v>
      </c>
      <c r="BA91" s="1">
        <f t="shared" si="170"/>
        <v>12633.130969592868</v>
      </c>
      <c r="BB91" s="1">
        <f t="shared" si="171"/>
        <v>25448.262354628445</v>
      </c>
      <c r="BC91" s="1">
        <f t="shared" si="172"/>
        <v>31209.547436731376</v>
      </c>
      <c r="BD91" s="1">
        <f t="shared" si="173"/>
        <v>28546.950147913532</v>
      </c>
      <c r="BE91" s="2">
        <f t="shared" si="184"/>
        <v>0.42640676327742005</v>
      </c>
      <c r="BF91" s="2">
        <f t="shared" si="185"/>
        <v>0.3180625638800178</v>
      </c>
      <c r="BG91" s="2">
        <f t="shared" si="186"/>
        <v>-5.0634047993166097E-7</v>
      </c>
      <c r="BH91" s="2">
        <f t="shared" si="152"/>
        <v>0.23233260281705287</v>
      </c>
      <c r="BI91" s="2">
        <f t="shared" si="174"/>
        <v>1.8182272776872576E-2</v>
      </c>
      <c r="BJ91" s="2">
        <f t="shared" si="153"/>
        <v>1.0116379454193041E-2</v>
      </c>
      <c r="BK91" s="2">
        <f t="shared" si="154"/>
        <v>2.5638068161742476E-14</v>
      </c>
      <c r="BL91" s="2">
        <f t="shared" si="155"/>
        <v>1536.8180518476545</v>
      </c>
      <c r="BM91" s="2">
        <f t="shared" si="156"/>
        <v>244.17941507287759</v>
      </c>
      <c r="BN91" s="2">
        <f t="shared" si="157"/>
        <v>2.4614400803504147E-10</v>
      </c>
      <c r="BO91" s="2">
        <f t="shared" si="175"/>
        <v>773.68763707081644</v>
      </c>
      <c r="BP91" s="2">
        <f t="shared" si="176"/>
        <v>83.213387237475615</v>
      </c>
      <c r="BQ91" s="2">
        <f t="shared" si="177"/>
        <v>-6.6633079362511229E-5</v>
      </c>
      <c r="BR91" s="11">
        <f t="shared" si="178"/>
        <v>4.8065450978098417E-2</v>
      </c>
      <c r="BS91" s="17">
        <f t="shared" si="145"/>
        <v>0.22331569184111602</v>
      </c>
      <c r="BT91" s="17">
        <f t="shared" si="146"/>
        <v>0.41198675951590646</v>
      </c>
      <c r="BU91" s="12">
        <f>BU$3*temperature!$I201+BU$4*temperature!$I201^2</f>
        <v>2.8740971417572201</v>
      </c>
      <c r="BV91" s="12">
        <f>BV$3*temperature!$I201+BV$4*temperature!$I201^2</f>
        <v>0.67424166645974903</v>
      </c>
      <c r="BW91" s="12">
        <f>BW$3*temperature!$I201+BW$4*temperature!$I201^2</f>
        <v>-0.79033297002604197</v>
      </c>
      <c r="BX91" s="12">
        <f>BX$4*temperature!$I201^2</f>
        <v>-4.0323548271002432</v>
      </c>
      <c r="BY91" s="12">
        <f>BY$4*temperature!$I201^2</f>
        <v>-3.5257940885390595</v>
      </c>
      <c r="BZ91" s="12">
        <f>BZ$4*temperature!$I201^2</f>
        <v>-3.0953436122697973</v>
      </c>
      <c r="CA91" s="12">
        <f>CA$3*temperature!$I201</f>
        <v>-10.31233103506019</v>
      </c>
      <c r="CB91" s="12">
        <f>CB$3*temperature!$I201</f>
        <v>-9.5312611234642848</v>
      </c>
      <c r="CC91" s="12">
        <f>CC$3*temperature!$I201</f>
        <v>-8.3676265233671572</v>
      </c>
      <c r="CD91" s="12">
        <f t="shared" si="179"/>
        <v>-9.5952971008132</v>
      </c>
      <c r="CE91" s="12">
        <f t="shared" si="158"/>
        <v>-8.391368770108981</v>
      </c>
      <c r="CF91" s="12">
        <f t="shared" si="159"/>
        <v>-7.3668991939859598</v>
      </c>
      <c r="CG91" s="19">
        <f t="shared" si="180"/>
        <v>6.9531702561641512E-2</v>
      </c>
      <c r="CH91" s="19">
        <f t="shared" si="160"/>
        <v>0.11959512372912431</v>
      </c>
      <c r="CI91" s="19">
        <f t="shared" si="161"/>
        <v>0.1195951237291243</v>
      </c>
      <c r="CJ91" s="12">
        <f t="shared" si="181"/>
        <v>0.3585169671234949</v>
      </c>
      <c r="CK91" s="12">
        <f t="shared" si="162"/>
        <v>0.56994617667765179</v>
      </c>
      <c r="CL91" s="12">
        <f t="shared" si="163"/>
        <v>0.50036366469059868</v>
      </c>
      <c r="CM91" s="17">
        <f t="shared" si="182"/>
        <v>-9.953814067936694</v>
      </c>
      <c r="CN91" s="17">
        <f t="shared" si="164"/>
        <v>-8.9613149467866329</v>
      </c>
      <c r="CO91" s="17">
        <f t="shared" si="165"/>
        <v>-7.8672628586765585</v>
      </c>
      <c r="CP91" s="12">
        <f t="shared" si="166"/>
        <v>35.063679540887399</v>
      </c>
      <c r="CQ91" s="12">
        <f t="shared" si="167"/>
        <v>29.544887000444433</v>
      </c>
      <c r="CR91" s="12">
        <f t="shared" si="168"/>
        <v>22.771213294227273</v>
      </c>
      <c r="CS91" s="17">
        <f>CS$3*temperature!$I201+CS$4*temperature!$I201^2</f>
        <v>-9.953814067936694</v>
      </c>
      <c r="CT91" s="17">
        <f>CT$3*temperature!$I201+CT$4*temperature!$I201^2</f>
        <v>-8.9613319916144007</v>
      </c>
      <c r="CU91" s="17">
        <f>CU$3*temperature!$I201+CU$4*temperature!$I201^2</f>
        <v>-7.8672715588706943</v>
      </c>
      <c r="CV91" s="17"/>
      <c r="CW91" s="17"/>
      <c r="CX91" s="17"/>
    </row>
    <row r="92" spans="1:102">
      <c r="A92" s="2">
        <f t="shared" si="95"/>
        <v>2046</v>
      </c>
      <c r="B92" s="5">
        <f t="shared" si="96"/>
        <v>1151.1441755991602</v>
      </c>
      <c r="C92" s="5">
        <f t="shared" si="97"/>
        <v>2893.1433579598024</v>
      </c>
      <c r="D92" s="5">
        <f t="shared" si="98"/>
        <v>4158.9243781481728</v>
      </c>
      <c r="E92" s="15">
        <f t="shared" si="99"/>
        <v>6.481533387140239E-4</v>
      </c>
      <c r="F92" s="15">
        <f t="shared" si="100"/>
        <v>1.2769055395002935E-3</v>
      </c>
      <c r="G92" s="15">
        <f t="shared" si="101"/>
        <v>2.6067572366293792E-3</v>
      </c>
      <c r="H92" s="5">
        <f t="shared" si="102"/>
        <v>86065.994292053088</v>
      </c>
      <c r="I92" s="5">
        <f t="shared" si="103"/>
        <v>24709.173129100844</v>
      </c>
      <c r="J92" s="5">
        <f t="shared" si="104"/>
        <v>9822.8726614350671</v>
      </c>
      <c r="K92" s="5">
        <f t="shared" si="105"/>
        <v>74765.608093579154</v>
      </c>
      <c r="L92" s="5">
        <f t="shared" si="106"/>
        <v>8540.5975687721711</v>
      </c>
      <c r="M92" s="5">
        <f t="shared" si="107"/>
        <v>2361.8781608644827</v>
      </c>
      <c r="N92" s="15">
        <f t="shared" si="108"/>
        <v>1.759721063130959E-2</v>
      </c>
      <c r="O92" s="15">
        <f t="shared" si="109"/>
        <v>2.2398196943010928E-2</v>
      </c>
      <c r="P92" s="15">
        <f t="shared" si="110"/>
        <v>2.0478634866404111E-2</v>
      </c>
      <c r="Q92" s="5">
        <f t="shared" si="111"/>
        <v>8208.9157770362672</v>
      </c>
      <c r="R92" s="5">
        <f t="shared" si="112"/>
        <v>9526.3661635017215</v>
      </c>
      <c r="S92" s="5">
        <f t="shared" si="113"/>
        <v>4537.8969658419628</v>
      </c>
      <c r="T92" s="5">
        <f t="shared" si="114"/>
        <v>95.379317285064317</v>
      </c>
      <c r="U92" s="5">
        <f t="shared" si="115"/>
        <v>385.53965823656767</v>
      </c>
      <c r="V92" s="5">
        <f t="shared" si="116"/>
        <v>461.97249239093787</v>
      </c>
      <c r="W92" s="15">
        <f t="shared" si="117"/>
        <v>-1.0734613539272964E-2</v>
      </c>
      <c r="X92" s="15">
        <f t="shared" si="118"/>
        <v>-1.217998157191269E-2</v>
      </c>
      <c r="Y92" s="15">
        <f t="shared" si="119"/>
        <v>-9.7425357312937999E-3</v>
      </c>
      <c r="Z92" s="5">
        <f t="shared" si="140"/>
        <v>9349.4890279725441</v>
      </c>
      <c r="AA92" s="5">
        <f t="shared" si="141"/>
        <v>18670.801099259115</v>
      </c>
      <c r="AB92" s="5">
        <f t="shared" si="142"/>
        <v>14933.879062550606</v>
      </c>
      <c r="AC92" s="16">
        <f t="shared" si="123"/>
        <v>2.0001758271799979</v>
      </c>
      <c r="AD92" s="16">
        <f t="shared" si="124"/>
        <v>2.9063187702066609</v>
      </c>
      <c r="AE92" s="16">
        <f t="shared" si="125"/>
        <v>3.3342675653270009</v>
      </c>
      <c r="AF92" s="15">
        <f t="shared" si="126"/>
        <v>-4.0504037456468023E-3</v>
      </c>
      <c r="AG92" s="15">
        <f t="shared" si="127"/>
        <v>2.9673830763510267E-4</v>
      </c>
      <c r="AH92" s="15">
        <f t="shared" si="128"/>
        <v>9.7937136394747881E-3</v>
      </c>
      <c r="AI92" s="1">
        <f t="shared" si="86"/>
        <v>142937.98263188131</v>
      </c>
      <c r="AJ92" s="1">
        <f t="shared" si="87"/>
        <v>39095.322446612197</v>
      </c>
      <c r="AK92" s="1">
        <f t="shared" si="88"/>
        <v>15535.307011678511</v>
      </c>
      <c r="AL92" s="14">
        <f t="shared" si="129"/>
        <v>28.205690728533188</v>
      </c>
      <c r="AM92" s="14">
        <f t="shared" si="130"/>
        <v>5.0910230142347714</v>
      </c>
      <c r="AN92" s="14">
        <f t="shared" si="131"/>
        <v>1.8290927785197013</v>
      </c>
      <c r="AO92" s="11">
        <f t="shared" si="132"/>
        <v>1.4360821203559727E-2</v>
      </c>
      <c r="AP92" s="11">
        <f t="shared" si="133"/>
        <v>1.8090847099679223E-2</v>
      </c>
      <c r="AQ92" s="11">
        <f t="shared" si="134"/>
        <v>1.641068091912434E-2</v>
      </c>
      <c r="AR92" s="1">
        <f t="shared" si="143"/>
        <v>86065.994292053088</v>
      </c>
      <c r="AS92" s="1">
        <f t="shared" si="138"/>
        <v>24709.173129100844</v>
      </c>
      <c r="AT92" s="1">
        <f t="shared" si="139"/>
        <v>9822.8726614350671</v>
      </c>
      <c r="AU92" s="1">
        <f t="shared" si="92"/>
        <v>17213.198858410618</v>
      </c>
      <c r="AV92" s="1">
        <f t="shared" si="93"/>
        <v>4941.8346258201691</v>
      </c>
      <c r="AW92" s="1">
        <f t="shared" si="94"/>
        <v>1964.5745322870134</v>
      </c>
      <c r="AX92" s="1">
        <f t="shared" si="169"/>
        <v>59812.486474863334</v>
      </c>
      <c r="AY92" s="1">
        <f t="shared" si="150"/>
        <v>6832.4780550177375</v>
      </c>
      <c r="AZ92" s="1">
        <f t="shared" si="151"/>
        <v>1889.5025286915859</v>
      </c>
      <c r="BA92" s="1">
        <f t="shared" si="170"/>
        <v>12661.399933152046</v>
      </c>
      <c r="BB92" s="1">
        <f t="shared" si="171"/>
        <v>25544.843519190119</v>
      </c>
      <c r="BC92" s="1">
        <f t="shared" si="172"/>
        <v>31375.211896752287</v>
      </c>
      <c r="BD92" s="1">
        <f t="shared" si="173"/>
        <v>27831.68768123705</v>
      </c>
      <c r="BE92" s="2">
        <f t="shared" si="184"/>
        <v>0.42640676327742005</v>
      </c>
      <c r="BF92" s="2">
        <f t="shared" si="185"/>
        <v>0.3180625638800178</v>
      </c>
      <c r="BG92" s="2">
        <f t="shared" si="186"/>
        <v>-5.0634047993166097E-7</v>
      </c>
      <c r="BH92" s="2">
        <f t="shared" si="152"/>
        <v>0.23106396532919538</v>
      </c>
      <c r="BI92" s="2">
        <f t="shared" si="174"/>
        <v>1.8182272776872576E-2</v>
      </c>
      <c r="BJ92" s="2">
        <f t="shared" si="153"/>
        <v>1.0116379454193041E-2</v>
      </c>
      <c r="BK92" s="2">
        <f t="shared" si="154"/>
        <v>2.5638068161742476E-14</v>
      </c>
      <c r="BL92" s="2">
        <f t="shared" si="155"/>
        <v>1564.8753850308674</v>
      </c>
      <c r="BM92" s="2">
        <f t="shared" si="156"/>
        <v>249.96737137333454</v>
      </c>
      <c r="BN92" s="2">
        <f t="shared" si="157"/>
        <v>2.5183947883798897E-10</v>
      </c>
      <c r="BO92" s="2">
        <f t="shared" si="175"/>
        <v>785.0508609513937</v>
      </c>
      <c r="BP92" s="2">
        <f t="shared" si="176"/>
        <v>84.185599910963816</v>
      </c>
      <c r="BQ92" s="2">
        <f t="shared" si="177"/>
        <v>-6.6609861200377855E-5</v>
      </c>
      <c r="BR92" s="11">
        <f t="shared" si="178"/>
        <v>4.7869263551410607E-2</v>
      </c>
      <c r="BS92" s="17">
        <f t="shared" si="145"/>
        <v>0.21307418504513101</v>
      </c>
      <c r="BT92" s="17">
        <f t="shared" si="146"/>
        <v>0.39998714516107425</v>
      </c>
      <c r="BU92" s="12">
        <f>BU$3*temperature!$I202+BU$4*temperature!$I202^2</f>
        <v>2.7902773882649115</v>
      </c>
      <c r="BV92" s="12">
        <f>BV$3*temperature!$I202+BV$4*temperature!$I202^2</f>
        <v>0.59013094541484001</v>
      </c>
      <c r="BW92" s="12">
        <f>BW$3*temperature!$I202+BW$4*temperature!$I202^2</f>
        <v>-0.87230909012364632</v>
      </c>
      <c r="BX92" s="12">
        <f>BX$4*temperature!$I202^2</f>
        <v>-4.1568168260315472</v>
      </c>
      <c r="BY92" s="12">
        <f>BY$4*temperature!$I202^2</f>
        <v>-3.634620667274274</v>
      </c>
      <c r="BZ92" s="12">
        <f>BZ$4*temperature!$I202^2</f>
        <v>-3.190883977609964</v>
      </c>
      <c r="CA92" s="12">
        <f>CA$3*temperature!$I202</f>
        <v>-10.470270914749349</v>
      </c>
      <c r="CB92" s="12">
        <f>CB$3*temperature!$I202</f>
        <v>-9.6772384228748578</v>
      </c>
      <c r="CC92" s="12">
        <f>CC$3*temperature!$I202</f>
        <v>-8.4957820220503635</v>
      </c>
      <c r="CD92" s="12">
        <f t="shared" si="179"/>
        <v>-9.7311051293670925</v>
      </c>
      <c r="CE92" s="12">
        <f t="shared" si="158"/>
        <v>-8.5021623401732125</v>
      </c>
      <c r="CF92" s="12">
        <f t="shared" si="159"/>
        <v>-7.4641664079966743</v>
      </c>
      <c r="CG92" s="19">
        <f t="shared" si="180"/>
        <v>7.0596624614650841E-2</v>
      </c>
      <c r="CH92" s="19">
        <f t="shared" si="160"/>
        <v>0.12142679877805063</v>
      </c>
      <c r="CI92" s="19">
        <f t="shared" si="161"/>
        <v>0.12142679877805061</v>
      </c>
      <c r="CJ92" s="12">
        <f t="shared" si="181"/>
        <v>0.36958289269112837</v>
      </c>
      <c r="CK92" s="12">
        <f t="shared" si="162"/>
        <v>0.58753804135082266</v>
      </c>
      <c r="CL92" s="12">
        <f t="shared" si="163"/>
        <v>0.5158078070268447</v>
      </c>
      <c r="CM92" s="17">
        <f t="shared" si="182"/>
        <v>-10.10068802205822</v>
      </c>
      <c r="CN92" s="17">
        <f t="shared" si="164"/>
        <v>-9.089700381524036</v>
      </c>
      <c r="CO92" s="17">
        <f t="shared" si="165"/>
        <v>-7.9799742150235193</v>
      </c>
      <c r="CP92" s="12">
        <f t="shared" si="166"/>
        <v>35.32960479495555</v>
      </c>
      <c r="CQ92" s="12">
        <f t="shared" si="167"/>
        <v>29.757894688819267</v>
      </c>
      <c r="CR92" s="12">
        <f t="shared" si="168"/>
        <v>22.935385302089824</v>
      </c>
      <c r="CS92" s="17">
        <f>CS$3*temperature!$I202+CS$4*temperature!$I202^2</f>
        <v>-10.100688022058222</v>
      </c>
      <c r="CT92" s="17">
        <f>CT$3*temperature!$I202+CT$4*temperature!$I202^2</f>
        <v>-9.0897176513993507</v>
      </c>
      <c r="CU92" s="17">
        <f>CU$3*temperature!$I202+CU$4*temperature!$I202^2</f>
        <v>-7.979983030088718</v>
      </c>
      <c r="CV92" s="17"/>
      <c r="CW92" s="17"/>
      <c r="CX92" s="17"/>
    </row>
    <row r="93" spans="1:102">
      <c r="A93" s="2">
        <f t="shared" si="95"/>
        <v>2047</v>
      </c>
      <c r="B93" s="5">
        <f t="shared" si="96"/>
        <v>1151.8529876428784</v>
      </c>
      <c r="C93" s="5">
        <f t="shared" si="97"/>
        <v>2896.6529152011326</v>
      </c>
      <c r="D93" s="5">
        <f t="shared" si="98"/>
        <v>4169.2236190565382</v>
      </c>
      <c r="E93" s="15">
        <f t="shared" si="99"/>
        <v>6.1574567177832265E-4</v>
      </c>
      <c r="F93" s="15">
        <f t="shared" si="100"/>
        <v>1.2130602625252788E-3</v>
      </c>
      <c r="G93" s="15">
        <f t="shared" si="101"/>
        <v>2.4764193747979103E-3</v>
      </c>
      <c r="H93" s="5">
        <f t="shared" si="102"/>
        <v>87613.739432330403</v>
      </c>
      <c r="I93" s="5">
        <f t="shared" si="103"/>
        <v>25286.331277809622</v>
      </c>
      <c r="J93" s="5">
        <f t="shared" si="104"/>
        <v>10046.302108899741</v>
      </c>
      <c r="K93" s="5">
        <f t="shared" si="105"/>
        <v>76063.300067156</v>
      </c>
      <c r="L93" s="5">
        <f t="shared" si="106"/>
        <v>8729.4998807455795</v>
      </c>
      <c r="M93" s="5">
        <f t="shared" si="107"/>
        <v>2409.6337896054465</v>
      </c>
      <c r="N93" s="15">
        <f t="shared" si="108"/>
        <v>1.7356803571404233E-2</v>
      </c>
      <c r="O93" s="15">
        <f t="shared" si="109"/>
        <v>2.2118160989590629E-2</v>
      </c>
      <c r="P93" s="15">
        <f t="shared" si="110"/>
        <v>2.021934472838538E-2</v>
      </c>
      <c r="Q93" s="5">
        <f t="shared" si="111"/>
        <v>8266.8344388936148</v>
      </c>
      <c r="R93" s="5">
        <f t="shared" si="112"/>
        <v>9630.1422972963865</v>
      </c>
      <c r="S93" s="5">
        <f t="shared" si="113"/>
        <v>4595.8989936524149</v>
      </c>
      <c r="T93" s="5">
        <f t="shared" si="114"/>
        <v>94.355457174369448</v>
      </c>
      <c r="U93" s="5">
        <f t="shared" si="115"/>
        <v>380.84379230400475</v>
      </c>
      <c r="V93" s="5">
        <f t="shared" si="116"/>
        <v>457.47170887694432</v>
      </c>
      <c r="W93" s="15">
        <f t="shared" si="117"/>
        <v>-1.0734613539272964E-2</v>
      </c>
      <c r="X93" s="15">
        <f t="shared" si="118"/>
        <v>-1.217998157191269E-2</v>
      </c>
      <c r="Y93" s="15">
        <f t="shared" si="119"/>
        <v>-9.7425357312937999E-3</v>
      </c>
      <c r="Z93" s="5">
        <f t="shared" si="140"/>
        <v>9379.8383952874738</v>
      </c>
      <c r="AA93" s="5">
        <f t="shared" si="141"/>
        <v>18886.170335768489</v>
      </c>
      <c r="AB93" s="5">
        <f t="shared" si="142"/>
        <v>15278.754802225334</v>
      </c>
      <c r="AC93" s="16">
        <f t="shared" si="123"/>
        <v>1.9920743075176359</v>
      </c>
      <c r="AD93" s="16">
        <f t="shared" si="124"/>
        <v>2.9071811863199799</v>
      </c>
      <c r="AE93" s="16">
        <f t="shared" si="125"/>
        <v>3.3669224270592024</v>
      </c>
      <c r="AF93" s="15">
        <f t="shared" si="126"/>
        <v>-4.0504037456468023E-3</v>
      </c>
      <c r="AG93" s="15">
        <f t="shared" si="127"/>
        <v>2.9673830763510267E-4</v>
      </c>
      <c r="AH93" s="15">
        <f t="shared" si="128"/>
        <v>9.7937136394747881E-3</v>
      </c>
      <c r="AI93" s="1">
        <f t="shared" si="86"/>
        <v>145857.3832271038</v>
      </c>
      <c r="AJ93" s="1">
        <f t="shared" si="87"/>
        <v>40127.624827771149</v>
      </c>
      <c r="AK93" s="1">
        <f t="shared" si="88"/>
        <v>15946.350842797674</v>
      </c>
      <c r="AL93" s="14">
        <f t="shared" si="129"/>
        <v>28.606697041193801</v>
      </c>
      <c r="AM93" s="14">
        <f t="shared" si="130"/>
        <v>5.1822029239769263</v>
      </c>
      <c r="AN93" s="14">
        <f t="shared" si="131"/>
        <v>1.8588092698998651</v>
      </c>
      <c r="AO93" s="11">
        <f t="shared" si="132"/>
        <v>1.421721299152413E-2</v>
      </c>
      <c r="AP93" s="11">
        <f t="shared" si="133"/>
        <v>1.7909938628682429E-2</v>
      </c>
      <c r="AQ93" s="11">
        <f t="shared" si="134"/>
        <v>1.6246574109933097E-2</v>
      </c>
      <c r="AR93" s="1">
        <f t="shared" si="143"/>
        <v>87613.739432330403</v>
      </c>
      <c r="AS93" s="1">
        <f t="shared" si="138"/>
        <v>25286.331277809622</v>
      </c>
      <c r="AT93" s="1">
        <f t="shared" si="139"/>
        <v>10046.302108899741</v>
      </c>
      <c r="AU93" s="1">
        <f t="shared" si="92"/>
        <v>17522.747886466081</v>
      </c>
      <c r="AV93" s="1">
        <f t="shared" si="93"/>
        <v>5057.2662555619245</v>
      </c>
      <c r="AW93" s="1">
        <f t="shared" si="94"/>
        <v>2009.2604217799483</v>
      </c>
      <c r="AX93" s="1">
        <f t="shared" si="169"/>
        <v>60850.640053724812</v>
      </c>
      <c r="AY93" s="1">
        <f t="shared" si="150"/>
        <v>6983.5999045964636</v>
      </c>
      <c r="AZ93" s="1">
        <f t="shared" si="151"/>
        <v>1927.7070316843574</v>
      </c>
      <c r="BA93" s="1">
        <f t="shared" si="170"/>
        <v>12689.017100441988</v>
      </c>
      <c r="BB93" s="1">
        <f t="shared" si="171"/>
        <v>25639.201326522882</v>
      </c>
      <c r="BC93" s="1">
        <f t="shared" si="172"/>
        <v>31536.368130341947</v>
      </c>
      <c r="BD93" s="1">
        <f t="shared" si="173"/>
        <v>27131.006334869824</v>
      </c>
      <c r="BE93" s="2">
        <f t="shared" si="184"/>
        <v>0.42640676327742005</v>
      </c>
      <c r="BF93" s="2">
        <f t="shared" si="185"/>
        <v>0.3180625638800178</v>
      </c>
      <c r="BG93" s="2">
        <f t="shared" si="186"/>
        <v>-5.0634047993166097E-7</v>
      </c>
      <c r="BH93" s="2">
        <f t="shared" si="152"/>
        <v>0.22980036497773082</v>
      </c>
      <c r="BI93" s="2">
        <f t="shared" si="174"/>
        <v>1.8182272776872576E-2</v>
      </c>
      <c r="BJ93" s="2">
        <f t="shared" si="153"/>
        <v>1.0116379454193041E-2</v>
      </c>
      <c r="BK93" s="2">
        <f t="shared" si="154"/>
        <v>2.5638068161742476E-14</v>
      </c>
      <c r="BL93" s="2">
        <f t="shared" si="155"/>
        <v>1593.0169093604684</v>
      </c>
      <c r="BM93" s="2">
        <f t="shared" si="156"/>
        <v>255.80612221075214</v>
      </c>
      <c r="BN93" s="2">
        <f t="shared" si="157"/>
        <v>2.5756777824142876E-10</v>
      </c>
      <c r="BO93" s="2">
        <f t="shared" si="175"/>
        <v>796.58282958778614</v>
      </c>
      <c r="BP93" s="2">
        <f t="shared" si="176"/>
        <v>85.169573442930144</v>
      </c>
      <c r="BQ93" s="2">
        <f t="shared" si="177"/>
        <v>-6.6587225165991393E-5</v>
      </c>
      <c r="BR93" s="11">
        <f t="shared" si="178"/>
        <v>4.7671374601522681E-2</v>
      </c>
      <c r="BS93" s="17">
        <f t="shared" si="145"/>
        <v>0.20334042848340225</v>
      </c>
      <c r="BT93" s="17">
        <f t="shared" si="146"/>
        <v>0.3883370341369653</v>
      </c>
      <c r="BU93" s="12">
        <f>BU$3*temperature!$I203+BU$4*temperature!$I203^2</f>
        <v>2.7019707313818433</v>
      </c>
      <c r="BV93" s="12">
        <f>BV$3*temperature!$I203+BV$4*temperature!$I203^2</f>
        <v>0.50254961590703573</v>
      </c>
      <c r="BW93" s="12">
        <f>BW$3*temperature!$I203+BW$4*temperature!$I203^2</f>
        <v>-0.95699185396124831</v>
      </c>
      <c r="BX93" s="12">
        <f>BX$4*temperature!$I203^2</f>
        <v>-4.2840656623894802</v>
      </c>
      <c r="BY93" s="12">
        <f>BY$4*temperature!$I203^2</f>
        <v>-3.7458839896359399</v>
      </c>
      <c r="BZ93" s="12">
        <f>BZ$4*temperature!$I203^2</f>
        <v>-3.2885635940321478</v>
      </c>
      <c r="CA93" s="12">
        <f>CA$3*temperature!$I203</f>
        <v>-10.629321293832124</v>
      </c>
      <c r="CB93" s="12">
        <f>CB$3*temperature!$I203</f>
        <v>-9.8242421109517757</v>
      </c>
      <c r="CC93" s="12">
        <f>CC$3*temperature!$I203</f>
        <v>-8.6248386015996292</v>
      </c>
      <c r="CD93" s="12">
        <f t="shared" si="179"/>
        <v>-9.8675281014694907</v>
      </c>
      <c r="CE93" s="12">
        <f t="shared" si="158"/>
        <v>-8.6131944975299337</v>
      </c>
      <c r="CF93" s="12">
        <f t="shared" si="159"/>
        <v>-7.561643081105287</v>
      </c>
      <c r="CG93" s="19">
        <f t="shared" si="180"/>
        <v>7.1669034297107789E-2</v>
      </c>
      <c r="CH93" s="19">
        <f t="shared" si="160"/>
        <v>0.12327135261373512</v>
      </c>
      <c r="CI93" s="19">
        <f t="shared" si="161"/>
        <v>0.12327135261373509</v>
      </c>
      <c r="CJ93" s="12">
        <f t="shared" si="181"/>
        <v>0.38089659618131633</v>
      </c>
      <c r="CK93" s="12">
        <f t="shared" si="162"/>
        <v>0.60552380671092088</v>
      </c>
      <c r="CL93" s="12">
        <f t="shared" si="163"/>
        <v>0.53159776024717087</v>
      </c>
      <c r="CM93" s="17">
        <f t="shared" si="182"/>
        <v>-10.248424697650806</v>
      </c>
      <c r="CN93" s="17">
        <f t="shared" si="164"/>
        <v>-9.2187183042408538</v>
      </c>
      <c r="CO93" s="17">
        <f t="shared" si="165"/>
        <v>-8.0932408413524577</v>
      </c>
      <c r="CP93" s="12">
        <f t="shared" si="166"/>
        <v>35.573578701503422</v>
      </c>
      <c r="CQ93" s="12">
        <f t="shared" si="167"/>
        <v>29.951915435117034</v>
      </c>
      <c r="CR93" s="12">
        <f t="shared" si="168"/>
        <v>23.084923450917469</v>
      </c>
      <c r="CS93" s="17">
        <f>CS$3*temperature!$I203+CS$4*temperature!$I203^2</f>
        <v>-10.248424697650808</v>
      </c>
      <c r="CT93" s="17">
        <f>CT$3*temperature!$I203+CT$4*temperature!$I203^2</f>
        <v>-9.2187357996483446</v>
      </c>
      <c r="CU93" s="17">
        <f>CU$3*temperature!$I203+CU$4*temperature!$I203^2</f>
        <v>-8.093249771536092</v>
      </c>
      <c r="CV93" s="17"/>
      <c r="CW93" s="17"/>
      <c r="CX93" s="17"/>
    </row>
    <row r="94" spans="1:102">
      <c r="A94" s="2">
        <f t="shared" si="95"/>
        <v>2048</v>
      </c>
      <c r="B94" s="5">
        <f t="shared" si="96"/>
        <v>1152.5267737099612</v>
      </c>
      <c r="C94" s="5">
        <f t="shared" si="97"/>
        <v>2899.9910390196028</v>
      </c>
      <c r="D94" s="5">
        <f t="shared" si="98"/>
        <v>4179.0321278972297</v>
      </c>
      <c r="E94" s="15">
        <f t="shared" si="99"/>
        <v>5.8495838818940651E-4</v>
      </c>
      <c r="F94" s="15">
        <f t="shared" si="100"/>
        <v>1.1524072493990149E-3</v>
      </c>
      <c r="G94" s="15">
        <f t="shared" si="101"/>
        <v>2.3525984060580145E-3</v>
      </c>
      <c r="H94" s="5">
        <f t="shared" si="102"/>
        <v>89165.557820695205</v>
      </c>
      <c r="I94" s="5">
        <f t="shared" si="103"/>
        <v>25868.351234375601</v>
      </c>
      <c r="J94" s="5">
        <f t="shared" si="104"/>
        <v>10270.95251601068</v>
      </c>
      <c r="K94" s="5">
        <f t="shared" si="105"/>
        <v>77365.281097698942</v>
      </c>
      <c r="L94" s="5">
        <f t="shared" si="106"/>
        <v>8920.1486785010511</v>
      </c>
      <c r="M94" s="5">
        <f t="shared" si="107"/>
        <v>2457.7347581146096</v>
      </c>
      <c r="N94" s="15">
        <f t="shared" si="108"/>
        <v>1.7117072614433404E-2</v>
      </c>
      <c r="O94" s="15">
        <f t="shared" si="109"/>
        <v>2.183960139297092E-2</v>
      </c>
      <c r="P94" s="15">
        <f t="shared" si="110"/>
        <v>1.9961941402323768E-2</v>
      </c>
      <c r="Q94" s="5">
        <f t="shared" si="111"/>
        <v>8322.9439101742828</v>
      </c>
      <c r="R94" s="5">
        <f t="shared" si="112"/>
        <v>9731.806230307162</v>
      </c>
      <c r="S94" s="5">
        <f t="shared" si="113"/>
        <v>4652.8932369871764</v>
      </c>
      <c r="T94" s="5">
        <f t="shared" si="114"/>
        <v>93.342587806281173</v>
      </c>
      <c r="U94" s="5">
        <f t="shared" si="115"/>
        <v>376.20512193196464</v>
      </c>
      <c r="V94" s="5">
        <f t="shared" si="116"/>
        <v>453.01477440715468</v>
      </c>
      <c r="W94" s="15">
        <f t="shared" si="117"/>
        <v>-1.0734613539272964E-2</v>
      </c>
      <c r="X94" s="15">
        <f t="shared" si="118"/>
        <v>-1.217998157191269E-2</v>
      </c>
      <c r="Y94" s="15">
        <f t="shared" si="119"/>
        <v>-9.7425357312937999E-3</v>
      </c>
      <c r="Z94" s="5">
        <f t="shared" si="140"/>
        <v>9407.7584062344813</v>
      </c>
      <c r="AA94" s="5">
        <f t="shared" si="141"/>
        <v>19097.573449210417</v>
      </c>
      <c r="AB94" s="5">
        <f t="shared" si="142"/>
        <v>15625.591577590827</v>
      </c>
      <c r="AC94" s="16">
        <f t="shared" si="123"/>
        <v>1.9840056022808596</v>
      </c>
      <c r="AD94" s="16">
        <f t="shared" si="124"/>
        <v>2.9080438583451973</v>
      </c>
      <c r="AE94" s="16">
        <f t="shared" si="125"/>
        <v>3.3998971011561459</v>
      </c>
      <c r="AF94" s="15">
        <f t="shared" si="126"/>
        <v>-4.0504037456468023E-3</v>
      </c>
      <c r="AG94" s="15">
        <f t="shared" si="127"/>
        <v>2.9673830763510267E-4</v>
      </c>
      <c r="AH94" s="15">
        <f t="shared" si="128"/>
        <v>9.7937136394747881E-3</v>
      </c>
      <c r="AI94" s="1">
        <f t="shared" si="86"/>
        <v>148794.39279085951</v>
      </c>
      <c r="AJ94" s="1">
        <f t="shared" si="87"/>
        <v>41172.12860055596</v>
      </c>
      <c r="AK94" s="1">
        <f t="shared" si="88"/>
        <v>16360.976180297856</v>
      </c>
      <c r="AL94" s="14">
        <f t="shared" si="129"/>
        <v>29.009337470964269</v>
      </c>
      <c r="AM94" s="14">
        <f t="shared" si="130"/>
        <v>5.2740877309434335</v>
      </c>
      <c r="AN94" s="14">
        <f t="shared" si="131"/>
        <v>1.888706559633927</v>
      </c>
      <c r="AO94" s="11">
        <f t="shared" si="132"/>
        <v>1.4075040861608889E-2</v>
      </c>
      <c r="AP94" s="11">
        <f t="shared" si="133"/>
        <v>1.7730839242395605E-2</v>
      </c>
      <c r="AQ94" s="11">
        <f t="shared" si="134"/>
        <v>1.6084108368833765E-2</v>
      </c>
      <c r="AR94" s="1">
        <f t="shared" si="143"/>
        <v>89165.557820695205</v>
      </c>
      <c r="AS94" s="1">
        <f t="shared" si="138"/>
        <v>25868.351234375601</v>
      </c>
      <c r="AT94" s="1">
        <f t="shared" si="139"/>
        <v>10270.95251601068</v>
      </c>
      <c r="AU94" s="1">
        <f t="shared" si="92"/>
        <v>17833.111564139042</v>
      </c>
      <c r="AV94" s="1">
        <f t="shared" si="93"/>
        <v>5173.6702468751209</v>
      </c>
      <c r="AW94" s="1">
        <f t="shared" si="94"/>
        <v>2054.1905032021364</v>
      </c>
      <c r="AX94" s="1">
        <f t="shared" si="169"/>
        <v>61892.224878159162</v>
      </c>
      <c r="AY94" s="1">
        <f t="shared" si="150"/>
        <v>7136.1189428008411</v>
      </c>
      <c r="AZ94" s="1">
        <f t="shared" si="151"/>
        <v>1966.1878064916875</v>
      </c>
      <c r="BA94" s="1">
        <f t="shared" si="170"/>
        <v>12716.000592410417</v>
      </c>
      <c r="BB94" s="1">
        <f t="shared" si="171"/>
        <v>25731.401082030454</v>
      </c>
      <c r="BC94" s="1">
        <f t="shared" si="172"/>
        <v>31693.160423004443</v>
      </c>
      <c r="BD94" s="1">
        <f t="shared" si="173"/>
        <v>26444.83287147724</v>
      </c>
      <c r="BE94" s="2">
        <f t="shared" si="184"/>
        <v>0.42640676327742005</v>
      </c>
      <c r="BF94" s="2">
        <f t="shared" si="185"/>
        <v>0.3180625638800178</v>
      </c>
      <c r="BG94" s="2">
        <f t="shared" si="186"/>
        <v>-5.0634047993166097E-7</v>
      </c>
      <c r="BH94" s="2">
        <f t="shared" si="152"/>
        <v>0.22854149177901931</v>
      </c>
      <c r="BI94" s="2">
        <f t="shared" si="174"/>
        <v>1.8182272776872576E-2</v>
      </c>
      <c r="BJ94" s="2">
        <f t="shared" si="153"/>
        <v>1.0116379454193041E-2</v>
      </c>
      <c r="BK94" s="2">
        <f t="shared" si="154"/>
        <v>2.5638068161742476E-14</v>
      </c>
      <c r="BL94" s="2">
        <f t="shared" si="155"/>
        <v>1621.2324945978839</v>
      </c>
      <c r="BM94" s="2">
        <f t="shared" si="156"/>
        <v>261.69405694128653</v>
      </c>
      <c r="BN94" s="2">
        <f t="shared" si="157"/>
        <v>2.6332738069150223E-10</v>
      </c>
      <c r="BO94" s="2">
        <f t="shared" si="175"/>
        <v>808.28599682049821</v>
      </c>
      <c r="BP94" s="2">
        <f t="shared" si="176"/>
        <v>86.165440220307161</v>
      </c>
      <c r="BQ94" s="2">
        <f t="shared" si="177"/>
        <v>-6.6565147316028649E-5</v>
      </c>
      <c r="BR94" s="11">
        <f t="shared" si="178"/>
        <v>4.7471904402352577E-2</v>
      </c>
      <c r="BS94" s="17">
        <f t="shared" si="145"/>
        <v>0.19408798733356813</v>
      </c>
      <c r="BT94" s="17">
        <f t="shared" si="146"/>
        <v>0.37702624673491775</v>
      </c>
      <c r="BU94" s="12">
        <f>BU$3*temperature!$I204+BU$4*temperature!$I204^2</f>
        <v>2.6090911690617542</v>
      </c>
      <c r="BV94" s="12">
        <f>BV$3*temperature!$I204+BV$4*temperature!$I204^2</f>
        <v>0.41143317901480003</v>
      </c>
      <c r="BW94" s="12">
        <f>BW$3*temperature!$I204+BW$4*temperature!$I204^2</f>
        <v>-1.0444298432559824</v>
      </c>
      <c r="BX94" s="12">
        <f>BX$4*temperature!$I204^2</f>
        <v>-4.4141471524920011</v>
      </c>
      <c r="BY94" s="12">
        <f>BY$4*temperature!$I204^2</f>
        <v>-3.8596241163106653</v>
      </c>
      <c r="BZ94" s="12">
        <f>BZ$4*temperature!$I204^2</f>
        <v>-3.3884176313696628</v>
      </c>
      <c r="CA94" s="12">
        <f>CA$3*temperature!$I204</f>
        <v>-10.789489056274434</v>
      </c>
      <c r="CB94" s="12">
        <f>CB$3*temperature!$I204</f>
        <v>-9.9722785502600626</v>
      </c>
      <c r="CC94" s="12">
        <f>CC$3*temperature!$I204</f>
        <v>-8.7548018477991665</v>
      </c>
      <c r="CD94" s="12">
        <f t="shared" si="179"/>
        <v>-10.004564754021851</v>
      </c>
      <c r="CE94" s="12">
        <f t="shared" si="158"/>
        <v>-8.7244586530886874</v>
      </c>
      <c r="CF94" s="12">
        <f t="shared" si="159"/>
        <v>-7.6593234286577738</v>
      </c>
      <c r="CG94" s="19">
        <f t="shared" si="180"/>
        <v>7.2748978024693656E-2</v>
      </c>
      <c r="CH94" s="19">
        <f t="shared" si="160"/>
        <v>0.12512886507154705</v>
      </c>
      <c r="CI94" s="19">
        <f t="shared" si="161"/>
        <v>0.12512886507154705</v>
      </c>
      <c r="CJ94" s="12">
        <f t="shared" si="181"/>
        <v>0.39246215112629074</v>
      </c>
      <c r="CK94" s="12">
        <f t="shared" si="162"/>
        <v>0.62390994858568694</v>
      </c>
      <c r="CL94" s="12">
        <f t="shared" si="163"/>
        <v>0.54773920957069633</v>
      </c>
      <c r="CM94" s="17">
        <f t="shared" si="182"/>
        <v>-10.397026905148142</v>
      </c>
      <c r="CN94" s="17">
        <f t="shared" si="164"/>
        <v>-9.348368601674375</v>
      </c>
      <c r="CO94" s="17">
        <f t="shared" si="165"/>
        <v>-8.2070626382284697</v>
      </c>
      <c r="CP94" s="12">
        <f t="shared" si="166"/>
        <v>35.794850134742802</v>
      </c>
      <c r="CQ94" s="12">
        <f t="shared" si="167"/>
        <v>30.126316025610535</v>
      </c>
      <c r="CR94" s="12">
        <f t="shared" si="168"/>
        <v>23.219339702125311</v>
      </c>
      <c r="CS94" s="17">
        <f>CS$3*temperature!$I204+CS$4*temperature!$I204^2</f>
        <v>-10.397026905148143</v>
      </c>
      <c r="CT94" s="17">
        <f>CT$3*temperature!$I204+CT$4*temperature!$I204^2</f>
        <v>-9.3483863230852791</v>
      </c>
      <c r="CU94" s="17">
        <f>CU$3*temperature!$I204+CU$4*temperature!$I204^2</f>
        <v>-8.2070716837710691</v>
      </c>
      <c r="CV94" s="17"/>
      <c r="CW94" s="17"/>
      <c r="CX94" s="17"/>
    </row>
    <row r="95" spans="1:102">
      <c r="A95" s="2">
        <f t="shared" si="95"/>
        <v>2049</v>
      </c>
      <c r="B95" s="5">
        <f t="shared" si="96"/>
        <v>1153.167244903661</v>
      </c>
      <c r="C95" s="5">
        <f t="shared" si="97"/>
        <v>2903.1659111813333</v>
      </c>
      <c r="D95" s="5">
        <f t="shared" si="98"/>
        <v>4188.3721330040389</v>
      </c>
      <c r="E95" s="15">
        <f t="shared" si="99"/>
        <v>5.5571046877993615E-4</v>
      </c>
      <c r="F95" s="15">
        <f t="shared" si="100"/>
        <v>1.0947868869290642E-3</v>
      </c>
      <c r="G95" s="15">
        <f t="shared" si="101"/>
        <v>2.2349684857551136E-3</v>
      </c>
      <c r="H95" s="5">
        <f t="shared" si="102"/>
        <v>90720.881098679703</v>
      </c>
      <c r="I95" s="5">
        <f t="shared" si="103"/>
        <v>26455.068936711901</v>
      </c>
      <c r="J95" s="5">
        <f t="shared" si="104"/>
        <v>10496.763744721966</v>
      </c>
      <c r="K95" s="5">
        <f t="shared" si="105"/>
        <v>78671.052702558154</v>
      </c>
      <c r="L95" s="5">
        <f t="shared" si="106"/>
        <v>9112.4895187085658</v>
      </c>
      <c r="M95" s="5">
        <f t="shared" si="107"/>
        <v>2506.167888475884</v>
      </c>
      <c r="N95" s="15">
        <f t="shared" si="108"/>
        <v>1.6878005047383571E-2</v>
      </c>
      <c r="O95" s="15">
        <f t="shared" si="109"/>
        <v>2.1562515058867415E-2</v>
      </c>
      <c r="P95" s="15">
        <f t="shared" si="110"/>
        <v>1.9706410629285687E-2</v>
      </c>
      <c r="Q95" s="5">
        <f t="shared" si="111"/>
        <v>8377.2197947848326</v>
      </c>
      <c r="R95" s="5">
        <f t="shared" si="112"/>
        <v>9831.3107734014084</v>
      </c>
      <c r="S95" s="5">
        <f t="shared" si="113"/>
        <v>4708.861460496063</v>
      </c>
      <c r="T95" s="5">
        <f t="shared" si="114"/>
        <v>92.340591199425091</v>
      </c>
      <c r="U95" s="5">
        <f t="shared" si="115"/>
        <v>371.62295047957417</v>
      </c>
      <c r="V95" s="5">
        <f t="shared" si="116"/>
        <v>448.60126178068896</v>
      </c>
      <c r="W95" s="15">
        <f t="shared" si="117"/>
        <v>-1.0734613539272964E-2</v>
      </c>
      <c r="X95" s="15">
        <f t="shared" si="118"/>
        <v>-1.217998157191269E-2</v>
      </c>
      <c r="Y95" s="15">
        <f t="shared" si="119"/>
        <v>-9.7425357312937999E-3</v>
      </c>
      <c r="Z95" s="5">
        <f t="shared" si="140"/>
        <v>9433.2478174311545</v>
      </c>
      <c r="AA95" s="5">
        <f t="shared" si="141"/>
        <v>19304.910405742943</v>
      </c>
      <c r="AB95" s="5">
        <f t="shared" si="142"/>
        <v>15974.296581300072</v>
      </c>
      <c r="AC95" s="16">
        <f t="shared" si="123"/>
        <v>1.9759695785579969</v>
      </c>
      <c r="AD95" s="16">
        <f t="shared" si="124"/>
        <v>2.9089067863582514</v>
      </c>
      <c r="AE95" s="16">
        <f t="shared" si="125"/>
        <v>3.4331947197685495</v>
      </c>
      <c r="AF95" s="15">
        <f t="shared" si="126"/>
        <v>-4.0504037456468023E-3</v>
      </c>
      <c r="AG95" s="15">
        <f t="shared" si="127"/>
        <v>2.9673830763510267E-4</v>
      </c>
      <c r="AH95" s="15">
        <f t="shared" si="128"/>
        <v>9.7937136394747881E-3</v>
      </c>
      <c r="AI95" s="1">
        <f t="shared" si="86"/>
        <v>151748.0650759126</v>
      </c>
      <c r="AJ95" s="1">
        <f t="shared" si="87"/>
        <v>42228.585987375482</v>
      </c>
      <c r="AK95" s="1">
        <f t="shared" si="88"/>
        <v>16779.069065470205</v>
      </c>
      <c r="AL95" s="14">
        <f t="shared" si="129"/>
        <v>29.413562005133574</v>
      </c>
      <c r="AM95" s="14">
        <f t="shared" si="130"/>
        <v>5.3666665926340062</v>
      </c>
      <c r="AN95" s="14">
        <f t="shared" si="131"/>
        <v>1.9187809390061856</v>
      </c>
      <c r="AO95" s="11">
        <f t="shared" si="132"/>
        <v>1.39342904529928E-2</v>
      </c>
      <c r="AP95" s="11">
        <f t="shared" si="133"/>
        <v>1.755353084997165E-2</v>
      </c>
      <c r="AQ95" s="11">
        <f t="shared" si="134"/>
        <v>1.5923267285145426E-2</v>
      </c>
      <c r="AR95" s="1">
        <f t="shared" si="143"/>
        <v>90720.881098679703</v>
      </c>
      <c r="AS95" s="1">
        <f t="shared" si="138"/>
        <v>26455.068936711901</v>
      </c>
      <c r="AT95" s="1">
        <f t="shared" si="139"/>
        <v>10496.763744721966</v>
      </c>
      <c r="AU95" s="1">
        <f t="shared" si="92"/>
        <v>18144.176219735942</v>
      </c>
      <c r="AV95" s="1">
        <f t="shared" si="93"/>
        <v>5291.013787342381</v>
      </c>
      <c r="AW95" s="1">
        <f t="shared" si="94"/>
        <v>2099.3527489443932</v>
      </c>
      <c r="AX95" s="1">
        <f t="shared" si="169"/>
        <v>62936.842162046531</v>
      </c>
      <c r="AY95" s="1">
        <f t="shared" si="150"/>
        <v>7289.9916149668525</v>
      </c>
      <c r="AZ95" s="1">
        <f t="shared" si="151"/>
        <v>2004.9343107807069</v>
      </c>
      <c r="BA95" s="1">
        <f t="shared" si="170"/>
        <v>12742.367745017236</v>
      </c>
      <c r="BB95" s="1">
        <f t="shared" si="171"/>
        <v>25821.505686718308</v>
      </c>
      <c r="BC95" s="1">
        <f t="shared" si="172"/>
        <v>31845.728686031409</v>
      </c>
      <c r="BD95" s="1">
        <f t="shared" si="173"/>
        <v>25773.075748117077</v>
      </c>
      <c r="BE95" s="2">
        <f t="shared" si="184"/>
        <v>0.42640676327742005</v>
      </c>
      <c r="BF95" s="2">
        <f t="shared" si="185"/>
        <v>0.3180625638800178</v>
      </c>
      <c r="BG95" s="2">
        <f t="shared" si="186"/>
        <v>-5.0634047993166097E-7</v>
      </c>
      <c r="BH95" s="2">
        <f t="shared" si="152"/>
        <v>0.22728704841093453</v>
      </c>
      <c r="BI95" s="2">
        <f t="shared" si="174"/>
        <v>1.8182272776872576E-2</v>
      </c>
      <c r="BJ95" s="2">
        <f t="shared" si="153"/>
        <v>1.0116379454193041E-2</v>
      </c>
      <c r="BK95" s="2">
        <f t="shared" si="154"/>
        <v>2.5638068161742476E-14</v>
      </c>
      <c r="BL95" s="2">
        <f t="shared" si="155"/>
        <v>1649.5118066944178</v>
      </c>
      <c r="BM95" s="2">
        <f t="shared" si="156"/>
        <v>267.62951585061279</v>
      </c>
      <c r="BN95" s="2">
        <f t="shared" si="157"/>
        <v>2.6911674436488894E-10</v>
      </c>
      <c r="BO95" s="2">
        <f t="shared" si="175"/>
        <v>820.16285418648204</v>
      </c>
      <c r="BP95" s="2">
        <f t="shared" si="176"/>
        <v>87.173334418895266</v>
      </c>
      <c r="BQ95" s="2">
        <f t="shared" si="177"/>
        <v>-6.6543604786373911E-5</v>
      </c>
      <c r="BR95" s="11">
        <f t="shared" si="178"/>
        <v>4.727096700243269E-2</v>
      </c>
      <c r="BS95" s="17">
        <f t="shared" si="145"/>
        <v>0.18529183123465953</v>
      </c>
      <c r="BT95" s="17">
        <f t="shared" si="146"/>
        <v>0.3660448997426386</v>
      </c>
      <c r="BU95" s="12">
        <f>BU$3*temperature!$I205+BU$4*temperature!$I205^2</f>
        <v>2.5115533796751457</v>
      </c>
      <c r="BV95" s="12">
        <f>BV$3*temperature!$I205+BV$4*temperature!$I205^2</f>
        <v>0.31671807987004552</v>
      </c>
      <c r="BW95" s="12">
        <f>BW$3*temperature!$I205+BW$4*temperature!$I205^2</f>
        <v>-1.1346705484924895</v>
      </c>
      <c r="BX95" s="12">
        <f>BX$4*temperature!$I205^2</f>
        <v>-4.5471051209855951</v>
      </c>
      <c r="BY95" s="12">
        <f>BY$4*temperature!$I205^2</f>
        <v>-3.9758793665154166</v>
      </c>
      <c r="BZ95" s="12">
        <f>BZ$4*temperature!$I205^2</f>
        <v>-3.4904797305954318</v>
      </c>
      <c r="CA95" s="12">
        <f>CA$3*temperature!$I205</f>
        <v>-10.950777944388554</v>
      </c>
      <c r="CB95" s="12">
        <f>CB$3*temperature!$I205</f>
        <v>-10.121351199664197</v>
      </c>
      <c r="CC95" s="12">
        <f>CC$3*temperature!$I205</f>
        <v>-8.8856747972341381</v>
      </c>
      <c r="CD95" s="12">
        <f t="shared" si="179"/>
        <v>-10.142211036431304</v>
      </c>
      <c r="CE95" s="12">
        <f t="shared" si="158"/>
        <v>-8.8359458770771511</v>
      </c>
      <c r="CF95" s="12">
        <f t="shared" si="159"/>
        <v>-7.7571996110829762</v>
      </c>
      <c r="CG95" s="19">
        <f t="shared" si="180"/>
        <v>7.3836481030243109E-2</v>
      </c>
      <c r="CH95" s="19">
        <f t="shared" si="160"/>
        <v>0.12699937955217813</v>
      </c>
      <c r="CI95" s="19">
        <f t="shared" si="161"/>
        <v>0.12699937955217813</v>
      </c>
      <c r="CJ95" s="12">
        <f t="shared" si="181"/>
        <v>0.40428345397862503</v>
      </c>
      <c r="CK95" s="12">
        <f t="shared" si="162"/>
        <v>0.64270266129352338</v>
      </c>
      <c r="CL95" s="12">
        <f t="shared" si="163"/>
        <v>0.56423759307558086</v>
      </c>
      <c r="CM95" s="17">
        <f t="shared" si="182"/>
        <v>-10.546494490409929</v>
      </c>
      <c r="CN95" s="17">
        <f t="shared" si="164"/>
        <v>-9.478648538370674</v>
      </c>
      <c r="CO95" s="17">
        <f t="shared" si="165"/>
        <v>-8.3214372041585563</v>
      </c>
      <c r="CP95" s="12">
        <f t="shared" si="166"/>
        <v>35.992672805961703</v>
      </c>
      <c r="CQ95" s="12">
        <f t="shared" si="167"/>
        <v>30.2804685587206</v>
      </c>
      <c r="CR95" s="12">
        <f t="shared" si="168"/>
        <v>23.338150111375406</v>
      </c>
      <c r="CS95" s="17">
        <f>CS$3*temperature!$I205+CS$4*temperature!$I205^2</f>
        <v>-10.546494490409929</v>
      </c>
      <c r="CT95" s="17">
        <f>CT$3*temperature!$I205+CT$4*temperature!$I205^2</f>
        <v>-9.4786664862380938</v>
      </c>
      <c r="CU95" s="17">
        <f>CU$3*temperature!$I205+CU$4*temperature!$I205^2</f>
        <v>-8.3214463652914024</v>
      </c>
      <c r="CV95" s="17"/>
      <c r="CW95" s="17"/>
      <c r="CX95" s="17"/>
    </row>
    <row r="96" spans="1:102">
      <c r="A96" s="2">
        <f t="shared" si="95"/>
        <v>2050</v>
      </c>
      <c r="B96" s="5">
        <f t="shared" si="96"/>
        <v>1153.7760306583957</v>
      </c>
      <c r="C96" s="5">
        <f t="shared" si="97"/>
        <v>2906.1853417529674</v>
      </c>
      <c r="D96" s="5">
        <f t="shared" si="98"/>
        <v>4197.2649687417243</v>
      </c>
      <c r="E96" s="15">
        <f t="shared" si="99"/>
        <v>5.2792494534093935E-4</v>
      </c>
      <c r="F96" s="15">
        <f t="shared" si="100"/>
        <v>1.0400475425826109E-3</v>
      </c>
      <c r="G96" s="15">
        <f t="shared" si="101"/>
        <v>2.123220061467358E-3</v>
      </c>
      <c r="H96" s="5">
        <f t="shared" si="102"/>
        <v>92279.130014501847</v>
      </c>
      <c r="I96" s="5">
        <f t="shared" si="103"/>
        <v>27046.315508329746</v>
      </c>
      <c r="J96" s="5">
        <f t="shared" si="104"/>
        <v>10723.675012910535</v>
      </c>
      <c r="K96" s="5">
        <f t="shared" si="105"/>
        <v>79980.106677934091</v>
      </c>
      <c r="L96" s="5">
        <f t="shared" si="106"/>
        <v>9306.466149889744</v>
      </c>
      <c r="M96" s="5">
        <f t="shared" si="107"/>
        <v>2554.9197138548366</v>
      </c>
      <c r="N96" s="15">
        <f t="shared" si="108"/>
        <v>1.663958890095496E-2</v>
      </c>
      <c r="O96" s="15">
        <f t="shared" si="109"/>
        <v>2.1286897590711229E-2</v>
      </c>
      <c r="P96" s="15">
        <f t="shared" si="110"/>
        <v>1.9452737226076655E-2</v>
      </c>
      <c r="Q96" s="5">
        <f t="shared" si="111"/>
        <v>8429.6386043484126</v>
      </c>
      <c r="R96" s="5">
        <f t="shared" si="112"/>
        <v>9928.6101895201828</v>
      </c>
      <c r="S96" s="5">
        <f t="shared" si="113"/>
        <v>4763.7861718511303</v>
      </c>
      <c r="T96" s="5">
        <f t="shared" si="114"/>
        <v>91.349350638911275</v>
      </c>
      <c r="U96" s="5">
        <f t="shared" si="115"/>
        <v>367.09658979103313</v>
      </c>
      <c r="V96" s="5">
        <f t="shared" si="116"/>
        <v>444.23074795868712</v>
      </c>
      <c r="W96" s="15">
        <f t="shared" si="117"/>
        <v>-1.0734613539272964E-2</v>
      </c>
      <c r="X96" s="15">
        <f t="shared" si="118"/>
        <v>-1.217998157191269E-2</v>
      </c>
      <c r="Y96" s="15">
        <f t="shared" si="119"/>
        <v>-9.7425357312937999E-3</v>
      </c>
      <c r="Z96" s="5">
        <f t="shared" si="140"/>
        <v>9456.3066275662277</v>
      </c>
      <c r="AA96" s="5">
        <f t="shared" si="141"/>
        <v>19508.083893758794</v>
      </c>
      <c r="AB96" s="5">
        <f t="shared" si="142"/>
        <v>16324.776035490384</v>
      </c>
      <c r="AC96" s="16">
        <f t="shared" si="123"/>
        <v>1.9679661039757215</v>
      </c>
      <c r="AD96" s="16">
        <f t="shared" si="124"/>
        <v>2.9097699704351037</v>
      </c>
      <c r="AE96" s="16">
        <f t="shared" si="125"/>
        <v>3.4668184457225197</v>
      </c>
      <c r="AF96" s="15">
        <f t="shared" si="126"/>
        <v>-4.0504037456468023E-3</v>
      </c>
      <c r="AG96" s="15">
        <f t="shared" si="127"/>
        <v>2.9673830763510267E-4</v>
      </c>
      <c r="AH96" s="15">
        <f t="shared" si="128"/>
        <v>9.7937136394747881E-3</v>
      </c>
      <c r="AI96" s="1">
        <f t="shared" si="86"/>
        <v>154717.43478805729</v>
      </c>
      <c r="AJ96" s="1">
        <f t="shared" si="87"/>
        <v>43296.741175980314</v>
      </c>
      <c r="AK96" s="1">
        <f t="shared" si="88"/>
        <v>17200.514907867579</v>
      </c>
      <c r="AL96" s="14">
        <f t="shared" si="129"/>
        <v>29.819320550207852</v>
      </c>
      <c r="AM96" s="14">
        <f t="shared" si="130"/>
        <v>5.4599285007533664</v>
      </c>
      <c r="AN96" s="14">
        <f t="shared" si="131"/>
        <v>1.9490286681420892</v>
      </c>
      <c r="AO96" s="11">
        <f t="shared" si="132"/>
        <v>1.3794947548462872E-2</v>
      </c>
      <c r="AP96" s="11">
        <f t="shared" si="133"/>
        <v>1.7377995541471934E-2</v>
      </c>
      <c r="AQ96" s="11">
        <f t="shared" si="134"/>
        <v>1.5764034612293972E-2</v>
      </c>
      <c r="AR96" s="1">
        <f t="shared" si="143"/>
        <v>92279.130014501847</v>
      </c>
      <c r="AS96" s="1">
        <f t="shared" si="138"/>
        <v>27046.315508329746</v>
      </c>
      <c r="AT96" s="1">
        <f t="shared" si="139"/>
        <v>10723.675012910535</v>
      </c>
      <c r="AU96" s="1">
        <f t="shared" si="92"/>
        <v>18455.826002900369</v>
      </c>
      <c r="AV96" s="1">
        <f t="shared" si="93"/>
        <v>5409.2631016659498</v>
      </c>
      <c r="AW96" s="1">
        <f t="shared" si="94"/>
        <v>2144.735002582107</v>
      </c>
      <c r="AX96" s="1">
        <f t="shared" si="169"/>
        <v>63984.085342347273</v>
      </c>
      <c r="AY96" s="1">
        <f t="shared" si="150"/>
        <v>7445.1729199117945</v>
      </c>
      <c r="AZ96" s="1">
        <f t="shared" si="151"/>
        <v>2043.935771083869</v>
      </c>
      <c r="BA96" s="1">
        <f t="shared" si="170"/>
        <v>12768.135141279728</v>
      </c>
      <c r="BB96" s="1">
        <f t="shared" si="171"/>
        <v>25909.575704653598</v>
      </c>
      <c r="BC96" s="1">
        <f t="shared" si="172"/>
        <v>31994.208478027002</v>
      </c>
      <c r="BD96" s="1">
        <f t="shared" si="173"/>
        <v>25115.626818989218</v>
      </c>
      <c r="BE96" s="2">
        <f t="shared" si="184"/>
        <v>0.42640676327742005</v>
      </c>
      <c r="BF96" s="2">
        <f t="shared" si="185"/>
        <v>0.3180625638800178</v>
      </c>
      <c r="BG96" s="2">
        <f t="shared" si="186"/>
        <v>-5.0634047993166097E-7</v>
      </c>
      <c r="BH96" s="2">
        <f t="shared" si="152"/>
        <v>0.22603674992599898</v>
      </c>
      <c r="BI96" s="2">
        <f t="shared" si="174"/>
        <v>1.8182272776872576E-2</v>
      </c>
      <c r="BJ96" s="2">
        <f t="shared" si="153"/>
        <v>1.0116379454193041E-2</v>
      </c>
      <c r="BK96" s="2">
        <f t="shared" si="154"/>
        <v>2.5638068161742476E-14</v>
      </c>
      <c r="BL96" s="2">
        <f t="shared" si="155"/>
        <v>1677.844313536162</v>
      </c>
      <c r="BM96" s="2">
        <f t="shared" si="156"/>
        <v>273.61079052008967</v>
      </c>
      <c r="BN96" s="2">
        <f t="shared" si="157"/>
        <v>2.7493431092537493E-10</v>
      </c>
      <c r="BO96" s="2">
        <f t="shared" si="175"/>
        <v>832.21593159499912</v>
      </c>
      <c r="BP96" s="2">
        <f t="shared" si="176"/>
        <v>88.193392041331251</v>
      </c>
      <c r="BQ96" s="2">
        <f t="shared" si="177"/>
        <v>-6.652257575679719E-5</v>
      </c>
      <c r="BR96" s="11">
        <f t="shared" si="178"/>
        <v>4.7068670732662604E-2</v>
      </c>
      <c r="BS96" s="17">
        <f t="shared" si="145"/>
        <v>0.17692826123597591</v>
      </c>
      <c r="BT96" s="17">
        <f t="shared" si="146"/>
        <v>0.35538339780838696</v>
      </c>
      <c r="BU96" s="12">
        <f>BU$3*temperature!$I206+BU$4*temperature!$I206^2</f>
        <v>2.4092729933643131</v>
      </c>
      <c r="BV96" s="12">
        <f>BV$3*temperature!$I206+BV$4*temperature!$I206^2</f>
        <v>0.21834188379569852</v>
      </c>
      <c r="BW96" s="12">
        <f>BW$3*temperature!$I206+BW$4*temperature!$I206^2</f>
        <v>-1.227760260240875</v>
      </c>
      <c r="BX96" s="12">
        <f>BX$4*temperature!$I206^2</f>
        <v>-4.6829813590871279</v>
      </c>
      <c r="BY96" s="12">
        <f>BY$4*temperature!$I206^2</f>
        <v>-4.0946862814852043</v>
      </c>
      <c r="BZ96" s="12">
        <f>BZ$4*temperature!$I206^2</f>
        <v>-3.5947819717673188</v>
      </c>
      <c r="CA96" s="12">
        <f>CA$3*temperature!$I206</f>
        <v>-11.113188731915123</v>
      </c>
      <c r="CB96" s="12">
        <f>CB$3*temperature!$I206</f>
        <v>-10.271460774300651</v>
      </c>
      <c r="CC96" s="12">
        <f>CC$3*temperature!$I206</f>
        <v>-9.0174580777327868</v>
      </c>
      <c r="CD96" s="12">
        <f t="shared" si="179"/>
        <v>-10.280460291118095</v>
      </c>
      <c r="CE96" s="12">
        <f t="shared" si="158"/>
        <v>-8.9476450708181314</v>
      </c>
      <c r="CF96" s="12">
        <f t="shared" si="159"/>
        <v>-7.8552618846980389</v>
      </c>
      <c r="CG96" s="19">
        <f t="shared" si="180"/>
        <v>7.4931548530763226E-2</v>
      </c>
      <c r="CH96" s="19">
        <f t="shared" si="160"/>
        <v>0.1288829050289251</v>
      </c>
      <c r="CI96" s="19">
        <f t="shared" si="161"/>
        <v>0.1288829050289251</v>
      </c>
      <c r="CJ96" s="12">
        <f t="shared" si="181"/>
        <v>0.41636422039851456</v>
      </c>
      <c r="CK96" s="12">
        <f t="shared" si="162"/>
        <v>0.6619078517412601</v>
      </c>
      <c r="CL96" s="12">
        <f t="shared" si="163"/>
        <v>0.5810980965173741</v>
      </c>
      <c r="CM96" s="17">
        <f t="shared" si="182"/>
        <v>-10.69682451151661</v>
      </c>
      <c r="CN96" s="17">
        <f t="shared" si="164"/>
        <v>-9.6095529225593914</v>
      </c>
      <c r="CO96" s="17">
        <f t="shared" si="165"/>
        <v>-8.4363599812154124</v>
      </c>
      <c r="CP96" s="12">
        <f t="shared" si="166"/>
        <v>36.166309462022973</v>
      </c>
      <c r="CQ96" s="12">
        <f t="shared" si="167"/>
        <v>30.413754068832887</v>
      </c>
      <c r="CR96" s="12">
        <f t="shared" si="168"/>
        <v>23.440877621571367</v>
      </c>
      <c r="CS96" s="17">
        <f>CS$3*temperature!$I206+CS$4*temperature!$I206^2</f>
        <v>-10.696824511516608</v>
      </c>
      <c r="CT96" s="17">
        <f>CT$3*temperature!$I206+CT$4*temperature!$I206^2</f>
        <v>-9.6095710973138875</v>
      </c>
      <c r="CU96" s="17">
        <f>CU$3*temperature!$I206+CU$4*temperature!$I206^2</f>
        <v>-8.4363692581582743</v>
      </c>
      <c r="CV96" s="17"/>
      <c r="CW96" s="17"/>
      <c r="CX96" s="17"/>
    </row>
    <row r="97" spans="1:102">
      <c r="A97" s="2">
        <f t="shared" si="95"/>
        <v>2051</v>
      </c>
      <c r="B97" s="5">
        <f t="shared" si="96"/>
        <v>1154.3546824489206</v>
      </c>
      <c r="C97" s="5">
        <f t="shared" si="97"/>
        <v>2909.0567841297984</v>
      </c>
      <c r="D97" s="5">
        <f t="shared" si="98"/>
        <v>4205.7311000674044</v>
      </c>
      <c r="E97" s="15">
        <f t="shared" si="99"/>
        <v>5.0152869807389231E-4</v>
      </c>
      <c r="F97" s="15">
        <f t="shared" si="100"/>
        <v>9.8804516545348024E-4</v>
      </c>
      <c r="G97" s="15">
        <f t="shared" si="101"/>
        <v>2.01705905839399E-3</v>
      </c>
      <c r="H97" s="5">
        <f t="shared" si="102"/>
        <v>93839.714775856672</v>
      </c>
      <c r="I97" s="5">
        <f t="shared" si="103"/>
        <v>27641.91730720651</v>
      </c>
      <c r="J97" s="5">
        <f t="shared" si="104"/>
        <v>10951.624889154276</v>
      </c>
      <c r="K97" s="5">
        <f t="shared" si="105"/>
        <v>81291.925439050669</v>
      </c>
      <c r="L97" s="5">
        <f t="shared" si="106"/>
        <v>9502.0205373801891</v>
      </c>
      <c r="M97" s="5">
        <f t="shared" si="107"/>
        <v>2603.9764855577091</v>
      </c>
      <c r="N97" s="15">
        <f t="shared" si="108"/>
        <v>1.6401813095836992E-2</v>
      </c>
      <c r="O97" s="15">
        <f t="shared" si="109"/>
        <v>2.1012743649506671E-2</v>
      </c>
      <c r="P97" s="15">
        <f t="shared" si="110"/>
        <v>1.920090538925634E-2</v>
      </c>
      <c r="Q97" s="5">
        <f t="shared" si="111"/>
        <v>8480.1777868419395</v>
      </c>
      <c r="R97" s="5">
        <f t="shared" si="112"/>
        <v>10023.660217166411</v>
      </c>
      <c r="S97" s="5">
        <f t="shared" si="113"/>
        <v>4817.650606871618</v>
      </c>
      <c r="T97" s="5">
        <f t="shared" si="114"/>
        <v>90.368750662739032</v>
      </c>
      <c r="U97" s="5">
        <f t="shared" si="115"/>
        <v>362.62536009226636</v>
      </c>
      <c r="V97" s="5">
        <f t="shared" si="116"/>
        <v>439.90281402376024</v>
      </c>
      <c r="W97" s="15">
        <f t="shared" si="117"/>
        <v>-1.0734613539272964E-2</v>
      </c>
      <c r="X97" s="15">
        <f t="shared" si="118"/>
        <v>-1.217998157191269E-2</v>
      </c>
      <c r="Y97" s="15">
        <f t="shared" si="119"/>
        <v>-9.7425357312937999E-3</v>
      </c>
      <c r="Z97" s="5">
        <f t="shared" si="140"/>
        <v>9476.9360851503407</v>
      </c>
      <c r="AA97" s="5">
        <f t="shared" si="141"/>
        <v>19706.999370493901</v>
      </c>
      <c r="AB97" s="5">
        <f t="shared" si="142"/>
        <v>16676.935177233798</v>
      </c>
      <c r="AC97" s="16">
        <f t="shared" si="123"/>
        <v>1.9599950466968723</v>
      </c>
      <c r="AD97" s="16">
        <f t="shared" si="124"/>
        <v>2.9106334106517382</v>
      </c>
      <c r="AE97" s="16">
        <f t="shared" si="125"/>
        <v>3.500771472819975</v>
      </c>
      <c r="AF97" s="15">
        <f t="shared" si="126"/>
        <v>-4.0504037456468023E-3</v>
      </c>
      <c r="AG97" s="15">
        <f t="shared" si="127"/>
        <v>2.9673830763510267E-4</v>
      </c>
      <c r="AH97" s="15">
        <f t="shared" si="128"/>
        <v>9.7937136394747881E-3</v>
      </c>
      <c r="AI97" s="1">
        <f t="shared" si="86"/>
        <v>157701.51731215193</v>
      </c>
      <c r="AJ97" s="1">
        <f t="shared" si="87"/>
        <v>44376.330160048237</v>
      </c>
      <c r="AK97" s="1">
        <f t="shared" si="88"/>
        <v>17625.198419662927</v>
      </c>
      <c r="AL97" s="14">
        <f t="shared" si="129"/>
        <v>30.22656295349956</v>
      </c>
      <c r="AM97" s="14">
        <f t="shared" si="130"/>
        <v>5.5538622877647859</v>
      </c>
      <c r="AN97" s="14">
        <f t="shared" si="131"/>
        <v>1.979445977973185</v>
      </c>
      <c r="AO97" s="11">
        <f t="shared" si="132"/>
        <v>1.3656998072978243E-2</v>
      </c>
      <c r="AP97" s="11">
        <f t="shared" si="133"/>
        <v>1.7204215586057215E-2</v>
      </c>
      <c r="AQ97" s="11">
        <f t="shared" si="134"/>
        <v>1.5606394266171032E-2</v>
      </c>
      <c r="AR97" s="1">
        <f t="shared" si="143"/>
        <v>93839.714775856672</v>
      </c>
      <c r="AS97" s="1">
        <f t="shared" si="138"/>
        <v>27641.91730720651</v>
      </c>
      <c r="AT97" s="1">
        <f t="shared" si="139"/>
        <v>10951.624889154276</v>
      </c>
      <c r="AU97" s="1">
        <f t="shared" si="92"/>
        <v>18767.942955171337</v>
      </c>
      <c r="AV97" s="1">
        <f t="shared" si="93"/>
        <v>5528.3834614413026</v>
      </c>
      <c r="AW97" s="1">
        <f t="shared" si="94"/>
        <v>2190.3249778308555</v>
      </c>
      <c r="AX97" s="1">
        <f t="shared" si="169"/>
        <v>65033.540351240532</v>
      </c>
      <c r="AY97" s="1">
        <f t="shared" si="150"/>
        <v>7601.6164299041502</v>
      </c>
      <c r="AZ97" s="1">
        <f t="shared" si="151"/>
        <v>2083.1811884461672</v>
      </c>
      <c r="BA97" s="1">
        <f t="shared" si="170"/>
        <v>12793.318642490103</v>
      </c>
      <c r="BB97" s="1">
        <f t="shared" si="171"/>
        <v>25995.669431541861</v>
      </c>
      <c r="BC97" s="1">
        <f t="shared" si="172"/>
        <v>32138.731040747629</v>
      </c>
      <c r="BD97" s="1">
        <f t="shared" si="173"/>
        <v>24472.362929911891</v>
      </c>
      <c r="BE97" s="2">
        <f t="shared" si="184"/>
        <v>0.42640676327742005</v>
      </c>
      <c r="BF97" s="2">
        <f t="shared" si="185"/>
        <v>0.3180625638800178</v>
      </c>
      <c r="BG97" s="2">
        <f t="shared" si="186"/>
        <v>-5.0634047993166097E-7</v>
      </c>
      <c r="BH97" s="2">
        <f t="shared" si="152"/>
        <v>0.22479032346191657</v>
      </c>
      <c r="BI97" s="2">
        <f t="shared" si="174"/>
        <v>1.8182272776872576E-2</v>
      </c>
      <c r="BJ97" s="2">
        <f t="shared" si="153"/>
        <v>1.0116379454193041E-2</v>
      </c>
      <c r="BK97" s="2">
        <f t="shared" si="154"/>
        <v>2.5638068161742476E-14</v>
      </c>
      <c r="BL97" s="2">
        <f t="shared" si="155"/>
        <v>1706.2192913585459</v>
      </c>
      <c r="BM97" s="2">
        <f t="shared" si="156"/>
        <v>279.63612432112694</v>
      </c>
      <c r="BN97" s="2">
        <f t="shared" si="157"/>
        <v>2.8077850538997274E-10</v>
      </c>
      <c r="BO97" s="2">
        <f t="shared" si="175"/>
        <v>844.44779799978073</v>
      </c>
      <c r="BP97" s="2">
        <f t="shared" si="176"/>
        <v>89.225750952761089</v>
      </c>
      <c r="BQ97" s="2">
        <f t="shared" si="177"/>
        <v>-6.6502039415202555E-5</v>
      </c>
      <c r="BR97" s="11">
        <f t="shared" si="178"/>
        <v>4.6865118666441247E-2</v>
      </c>
      <c r="BS97" s="17">
        <f t="shared" si="145"/>
        <v>0.16897484012407166</v>
      </c>
      <c r="BT97" s="17">
        <f t="shared" si="146"/>
        <v>0.34503242505668635</v>
      </c>
      <c r="BU97" s="12">
        <f>BU$3*temperature!$I207+BU$4*temperature!$I207^2</f>
        <v>2.302166850003502</v>
      </c>
      <c r="BV97" s="12">
        <f>BV$3*temperature!$I207+BV$4*temperature!$I207^2</f>
        <v>0.11624344353989624</v>
      </c>
      <c r="BW97" s="12">
        <f>BW$3*temperature!$I207+BW$4*temperature!$I207^2</f>
        <v>-1.3237439661796602</v>
      </c>
      <c r="BX97" s="12">
        <f>BX$4*temperature!$I207^2</f>
        <v>-4.8218155856709313</v>
      </c>
      <c r="BY97" s="12">
        <f>BY$4*temperature!$I207^2</f>
        <v>-4.2160795904485608</v>
      </c>
      <c r="BZ97" s="12">
        <f>BZ$4*temperature!$I207^2</f>
        <v>-3.7013548441575264</v>
      </c>
      <c r="CA97" s="12">
        <f>CA$3*temperature!$I207</f>
        <v>-11.276719390046793</v>
      </c>
      <c r="CB97" s="12">
        <f>CB$3*temperature!$I207</f>
        <v>-10.422605399026697</v>
      </c>
      <c r="CC97" s="12">
        <f>CC$3*temperature!$I207</f>
        <v>-9.1501500430812648</v>
      </c>
      <c r="CD97" s="12">
        <f t="shared" si="179"/>
        <v>-10.419303426458743</v>
      </c>
      <c r="CE97" s="12">
        <f t="shared" si="158"/>
        <v>-9.0595431311785397</v>
      </c>
      <c r="CF97" s="12">
        <f t="shared" si="159"/>
        <v>-7.9534987460804238</v>
      </c>
      <c r="CG97" s="19">
        <f t="shared" si="180"/>
        <v>7.6034166846860984E-2</v>
      </c>
      <c r="CH97" s="19">
        <f t="shared" si="160"/>
        <v>0.13077941797311496</v>
      </c>
      <c r="CI97" s="19">
        <f t="shared" si="161"/>
        <v>0.13077941797311493</v>
      </c>
      <c r="CJ97" s="12">
        <f t="shared" si="181"/>
        <v>0.42870798179402514</v>
      </c>
      <c r="CK97" s="12">
        <f t="shared" si="162"/>
        <v>0.6815311339240786</v>
      </c>
      <c r="CL97" s="12">
        <f t="shared" si="163"/>
        <v>0.59832564850042025</v>
      </c>
      <c r="CM97" s="17">
        <f t="shared" si="182"/>
        <v>-10.848011408252768</v>
      </c>
      <c r="CN97" s="17">
        <f t="shared" si="164"/>
        <v>-9.7410742651026183</v>
      </c>
      <c r="CO97" s="17">
        <f t="shared" si="165"/>
        <v>-8.5518243945808443</v>
      </c>
      <c r="CP97" s="12">
        <f t="shared" si="166"/>
        <v>36.31503609210278</v>
      </c>
      <c r="CQ97" s="12">
        <f t="shared" si="167"/>
        <v>30.525566154955694</v>
      </c>
      <c r="CR97" s="12">
        <f t="shared" si="168"/>
        <v>23.527054859583785</v>
      </c>
      <c r="CS97" s="17">
        <f>CS$3*temperature!$I207+CS$4*temperature!$I207^2</f>
        <v>-10.848011408252768</v>
      </c>
      <c r="CT97" s="17">
        <f>CT$3*temperature!$I207+CT$4*temperature!$I207^2</f>
        <v>-9.7410926671481324</v>
      </c>
      <c r="CU97" s="17">
        <f>CU$3*temperature!$I207+CU$4*temperature!$I207^2</f>
        <v>-8.5518337875399091</v>
      </c>
      <c r="CV97" s="17"/>
      <c r="CW97" s="17"/>
      <c r="CX97" s="17"/>
    </row>
    <row r="98" spans="1:102">
      <c r="A98" s="2">
        <f t="shared" si="95"/>
        <v>2052</v>
      </c>
      <c r="B98" s="5">
        <f t="shared" si="96"/>
        <v>1154.9046773498744</v>
      </c>
      <c r="C98" s="5">
        <f t="shared" si="97"/>
        <v>2911.7873496468078</v>
      </c>
      <c r="D98" s="5">
        <f t="shared" si="98"/>
        <v>4213.7901476793368</v>
      </c>
      <c r="E98" s="15">
        <f t="shared" si="99"/>
        <v>4.764522631701977E-4</v>
      </c>
      <c r="F98" s="15">
        <f t="shared" si="100"/>
        <v>9.3864290718080623E-4</v>
      </c>
      <c r="G98" s="15">
        <f t="shared" si="101"/>
        <v>1.9162061054742905E-3</v>
      </c>
      <c r="H98" s="5">
        <f t="shared" si="102"/>
        <v>95402.035438272535</v>
      </c>
      <c r="I98" s="5">
        <f t="shared" si="103"/>
        <v>28241.695987153518</v>
      </c>
      <c r="J98" s="5">
        <f t="shared" si="104"/>
        <v>11180.551291718297</v>
      </c>
      <c r="K98" s="5">
        <f t="shared" si="105"/>
        <v>82605.982389116965</v>
      </c>
      <c r="L98" s="5">
        <f t="shared" si="106"/>
        <v>9699.0928924047857</v>
      </c>
      <c r="M98" s="5">
        <f t="shared" si="107"/>
        <v>2653.324180815167</v>
      </c>
      <c r="N98" s="15">
        <f t="shared" si="108"/>
        <v>1.6164667560390367E-2</v>
      </c>
      <c r="O98" s="15">
        <f t="shared" si="109"/>
        <v>2.0740047261456729E-2</v>
      </c>
      <c r="P98" s="15">
        <f t="shared" si="110"/>
        <v>1.8950898954407824E-2</v>
      </c>
      <c r="Q98" s="5">
        <f t="shared" si="111"/>
        <v>8528.8157559011397</v>
      </c>
      <c r="R98" s="5">
        <f t="shared" si="112"/>
        <v>10116.418095627414</v>
      </c>
      <c r="S98" s="5">
        <f t="shared" si="113"/>
        <v>4870.4387167327122</v>
      </c>
      <c r="T98" s="5">
        <f t="shared" si="114"/>
        <v>89.398677048347608</v>
      </c>
      <c r="U98" s="5">
        <f t="shared" si="115"/>
        <v>358.20858988883435</v>
      </c>
      <c r="V98" s="5">
        <f t="shared" si="116"/>
        <v>435.61704513983705</v>
      </c>
      <c r="W98" s="15">
        <f t="shared" si="117"/>
        <v>-1.0734613539272964E-2</v>
      </c>
      <c r="X98" s="15">
        <f t="shared" si="118"/>
        <v>-1.217998157191269E-2</v>
      </c>
      <c r="Y98" s="15">
        <f t="shared" si="119"/>
        <v>-9.7425357312937999E-3</v>
      </c>
      <c r="Z98" s="5">
        <f t="shared" si="140"/>
        <v>9495.1386968368352</v>
      </c>
      <c r="AA98" s="5">
        <f t="shared" si="141"/>
        <v>19901.565112854933</v>
      </c>
      <c r="AB98" s="5">
        <f t="shared" si="142"/>
        <v>17030.678250636294</v>
      </c>
      <c r="AC98" s="16">
        <f t="shared" si="123"/>
        <v>1.9520562754182822</v>
      </c>
      <c r="AD98" s="16">
        <f t="shared" si="124"/>
        <v>2.9114971070841613</v>
      </c>
      <c r="AE98" s="16">
        <f t="shared" si="125"/>
        <v>3.5350570261420162</v>
      </c>
      <c r="AF98" s="15">
        <f t="shared" si="126"/>
        <v>-4.0504037456468023E-3</v>
      </c>
      <c r="AG98" s="15">
        <f t="shared" si="127"/>
        <v>2.9673830763510267E-4</v>
      </c>
      <c r="AH98" s="15">
        <f t="shared" si="128"/>
        <v>9.7937136394747881E-3</v>
      </c>
      <c r="AI98" s="1">
        <f t="shared" si="86"/>
        <v>160699.30853610809</v>
      </c>
      <c r="AJ98" s="1">
        <f t="shared" si="87"/>
        <v>45467.08060548472</v>
      </c>
      <c r="AK98" s="1">
        <f t="shared" si="88"/>
        <v>18053.003555527492</v>
      </c>
      <c r="AL98" s="14">
        <f t="shared" si="129"/>
        <v>30.635239024388174</v>
      </c>
      <c r="AM98" s="14">
        <f t="shared" si="130"/>
        <v>5.6484566334574238</v>
      </c>
      <c r="AN98" s="14">
        <f t="shared" si="131"/>
        <v>2.0100290721904126</v>
      </c>
      <c r="AO98" s="11">
        <f t="shared" si="132"/>
        <v>1.352042809224846E-2</v>
      </c>
      <c r="AP98" s="11">
        <f t="shared" si="133"/>
        <v>1.7032173430196643E-2</v>
      </c>
      <c r="AQ98" s="11">
        <f t="shared" si="134"/>
        <v>1.5450330323509322E-2</v>
      </c>
      <c r="AR98" s="1">
        <f t="shared" si="143"/>
        <v>95402.035438272535</v>
      </c>
      <c r="AS98" s="1">
        <f t="shared" si="138"/>
        <v>28241.695987153518</v>
      </c>
      <c r="AT98" s="1">
        <f t="shared" si="139"/>
        <v>11180.551291718297</v>
      </c>
      <c r="AU98" s="1">
        <f t="shared" si="92"/>
        <v>19080.407087654508</v>
      </c>
      <c r="AV98" s="1">
        <f t="shared" si="93"/>
        <v>5648.3391974307042</v>
      </c>
      <c r="AW98" s="1">
        <f t="shared" si="94"/>
        <v>2236.1102583436596</v>
      </c>
      <c r="AX98" s="1">
        <f t="shared" si="169"/>
        <v>66084.785911293584</v>
      </c>
      <c r="AY98" s="1">
        <f t="shared" si="150"/>
        <v>7759.2743139238273</v>
      </c>
      <c r="AZ98" s="1">
        <f t="shared" si="151"/>
        <v>2122.6593446521338</v>
      </c>
      <c r="BA98" s="1">
        <f t="shared" si="170"/>
        <v>12817.933418578168</v>
      </c>
      <c r="BB98" s="1">
        <f t="shared" si="171"/>
        <v>26079.842963997504</v>
      </c>
      <c r="BC98" s="1">
        <f t="shared" si="172"/>
        <v>32279.423347406715</v>
      </c>
      <c r="BD98" s="1">
        <f t="shared" si="173"/>
        <v>23843.147409300916</v>
      </c>
      <c r="BE98" s="2">
        <f t="shared" si="184"/>
        <v>0.42640676327742005</v>
      </c>
      <c r="BF98" s="2">
        <f t="shared" si="185"/>
        <v>0.3180625638800178</v>
      </c>
      <c r="BG98" s="2">
        <f t="shared" si="186"/>
        <v>-5.0634047993166097E-7</v>
      </c>
      <c r="BH98" s="2">
        <f t="shared" si="152"/>
        <v>0.22354750795123757</v>
      </c>
      <c r="BI98" s="2">
        <f t="shared" si="174"/>
        <v>1.8182272776872576E-2</v>
      </c>
      <c r="BJ98" s="2">
        <f t="shared" si="153"/>
        <v>1.0116379454193041E-2</v>
      </c>
      <c r="BK98" s="2">
        <f t="shared" si="154"/>
        <v>2.5638068161742476E-14</v>
      </c>
      <c r="BL98" s="2">
        <f t="shared" si="155"/>
        <v>1734.6258318075354</v>
      </c>
      <c r="BM98" s="2">
        <f t="shared" si="156"/>
        <v>285.70371303600592</v>
      </c>
      <c r="BN98" s="2">
        <f t="shared" si="157"/>
        <v>2.8664773610293159E-10</v>
      </c>
      <c r="BO98" s="2">
        <f t="shared" si="175"/>
        <v>856.86106206881379</v>
      </c>
      <c r="BP98" s="2">
        <f t="shared" si="176"/>
        <v>90.270550914530318</v>
      </c>
      <c r="BQ98" s="2">
        <f t="shared" si="177"/>
        <v>-6.6481975921747958E-5</v>
      </c>
      <c r="BR98" s="11">
        <f t="shared" si="178"/>
        <v>4.6660409036861611E-2</v>
      </c>
      <c r="BS98" s="17">
        <f t="shared" si="145"/>
        <v>0.16141032604020833</v>
      </c>
      <c r="BT98" s="17">
        <f t="shared" si="146"/>
        <v>0.33498293694823916</v>
      </c>
      <c r="BU98" s="12">
        <f>BU$3*temperature!$I208+BU$4*temperature!$I208^2</f>
        <v>2.1901532441827882</v>
      </c>
      <c r="BV98" s="12">
        <f>BV$3*temperature!$I208+BV$4*temperature!$I208^2</f>
        <v>1.0363057870805825E-2</v>
      </c>
      <c r="BW98" s="12">
        <f>BW$3*temperature!$I208+BW$4*temperature!$I208^2</f>
        <v>-1.4226652536686357</v>
      </c>
      <c r="BX98" s="12">
        <f>BX$4*temperature!$I208^2</f>
        <v>-4.9636454111656825</v>
      </c>
      <c r="BY98" s="12">
        <f>BY$4*temperature!$I208^2</f>
        <v>-4.340092179059849</v>
      </c>
      <c r="BZ98" s="12">
        <f>BZ$4*temperature!$I208^2</f>
        <v>-3.8102272185388806</v>
      </c>
      <c r="CA98" s="12">
        <f>CA$3*temperature!$I208</f>
        <v>-11.441365246715492</v>
      </c>
      <c r="CB98" s="12">
        <f>CB$3*temperature!$I208</f>
        <v>-10.574780755643017</v>
      </c>
      <c r="CC98" s="12">
        <f>CC$3*temperature!$I208</f>
        <v>-9.2837469022724193</v>
      </c>
      <c r="CD98" s="12">
        <f t="shared" si="179"/>
        <v>-10.558729082493164</v>
      </c>
      <c r="CE98" s="12">
        <f t="shared" si="158"/>
        <v>-9.1716251079978619</v>
      </c>
      <c r="CF98" s="12">
        <f t="shared" si="159"/>
        <v>-8.0518970702765742</v>
      </c>
      <c r="CG98" s="19">
        <f t="shared" si="180"/>
        <v>7.7144304476750192E-2</v>
      </c>
      <c r="CH98" s="19">
        <f t="shared" si="160"/>
        <v>0.13268886420140563</v>
      </c>
      <c r="CI98" s="19">
        <f t="shared" si="161"/>
        <v>0.1326888642014056</v>
      </c>
      <c r="CJ98" s="12">
        <f t="shared" si="181"/>
        <v>0.44131808211116397</v>
      </c>
      <c r="CK98" s="12">
        <f t="shared" si="162"/>
        <v>0.70157782382257705</v>
      </c>
      <c r="CL98" s="12">
        <f t="shared" si="163"/>
        <v>0.61592491599792254</v>
      </c>
      <c r="CM98" s="17">
        <f t="shared" si="182"/>
        <v>-11.000047164604329</v>
      </c>
      <c r="CN98" s="17">
        <f t="shared" si="164"/>
        <v>-9.8732029318204386</v>
      </c>
      <c r="CO98" s="17">
        <f t="shared" si="165"/>
        <v>-8.6678219862744967</v>
      </c>
      <c r="CP98" s="12">
        <f t="shared" si="166"/>
        <v>36.438146128917161</v>
      </c>
      <c r="CQ98" s="12">
        <f t="shared" si="167"/>
        <v>30.615314602314857</v>
      </c>
      <c r="CR98" s="12">
        <f t="shared" si="168"/>
        <v>23.596226927532435</v>
      </c>
      <c r="CS98" s="17">
        <f>CS$3*temperature!$I208+CS$4*temperature!$I208^2</f>
        <v>-11.000047164604329</v>
      </c>
      <c r="CT98" s="17">
        <f>CT$3*temperature!$I208+CT$4*temperature!$I208^2</f>
        <v>-9.8732215615305492</v>
      </c>
      <c r="CU98" s="17">
        <f>CU$3*temperature!$I208+CU$4*temperature!$I208^2</f>
        <v>-8.6678314954404456</v>
      </c>
      <c r="CV98" s="17"/>
      <c r="CW98" s="17"/>
      <c r="CX98" s="17"/>
    </row>
    <row r="99" spans="1:102">
      <c r="A99" s="2">
        <f t="shared" si="95"/>
        <v>2053</v>
      </c>
      <c r="B99" s="5">
        <f t="shared" si="96"/>
        <v>1155.42742144978</v>
      </c>
      <c r="C99" s="5">
        <f t="shared" si="97"/>
        <v>2914.3838217626244</v>
      </c>
      <c r="D99" s="5">
        <f t="shared" si="98"/>
        <v>4221.4609135670989</v>
      </c>
      <c r="E99" s="15">
        <f t="shared" si="99"/>
        <v>4.5262965001168778E-4</v>
      </c>
      <c r="F99" s="15">
        <f t="shared" si="100"/>
        <v>8.9171076182176592E-4</v>
      </c>
      <c r="G99" s="15">
        <f t="shared" si="101"/>
        <v>1.820395800200576E-3</v>
      </c>
      <c r="H99" s="5">
        <f t="shared" si="102"/>
        <v>96965.482327710633</v>
      </c>
      <c r="I99" s="5">
        <f t="shared" si="103"/>
        <v>28845.468571484744</v>
      </c>
      <c r="J99" s="5">
        <f t="shared" si="104"/>
        <v>11410.39149167152</v>
      </c>
      <c r="K99" s="5">
        <f t="shared" si="105"/>
        <v>83921.742315967</v>
      </c>
      <c r="L99" s="5">
        <f t="shared" si="106"/>
        <v>9897.6217051736694</v>
      </c>
      <c r="M99" s="5">
        <f t="shared" si="107"/>
        <v>2702.9485112607226</v>
      </c>
      <c r="N99" s="15">
        <f t="shared" si="108"/>
        <v>1.5928143323229671E-2</v>
      </c>
      <c r="O99" s="15">
        <f t="shared" si="109"/>
        <v>2.0468802079867565E-2</v>
      </c>
      <c r="P99" s="15">
        <f t="shared" si="110"/>
        <v>1.8702701616471806E-2</v>
      </c>
      <c r="Q99" s="5">
        <f t="shared" si="111"/>
        <v>8575.5319205337255</v>
      </c>
      <c r="R99" s="5">
        <f t="shared" si="112"/>
        <v>10206.842591594044</v>
      </c>
      <c r="S99" s="5">
        <f t="shared" si="113"/>
        <v>4922.1351570952656</v>
      </c>
      <c r="T99" s="5">
        <f t="shared" si="114"/>
        <v>88.439016799311318</v>
      </c>
      <c r="U99" s="5">
        <f t="shared" si="115"/>
        <v>353.8456158650875</v>
      </c>
      <c r="V99" s="5">
        <f t="shared" si="116"/>
        <v>431.37303051240156</v>
      </c>
      <c r="W99" s="15">
        <f t="shared" si="117"/>
        <v>-1.0734613539272964E-2</v>
      </c>
      <c r="X99" s="15">
        <f t="shared" si="118"/>
        <v>-1.217998157191269E-2</v>
      </c>
      <c r="Y99" s="15">
        <f t="shared" si="119"/>
        <v>-9.7425357312937999E-3</v>
      </c>
      <c r="Z99" s="5">
        <f t="shared" si="140"/>
        <v>9510.9182359871174</v>
      </c>
      <c r="AA99" s="5">
        <f t="shared" si="141"/>
        <v>20091.692271778124</v>
      </c>
      <c r="AB99" s="5">
        <f t="shared" si="142"/>
        <v>17385.908505482905</v>
      </c>
      <c r="AC99" s="16">
        <f t="shared" si="123"/>
        <v>1.9441496593686147</v>
      </c>
      <c r="AD99" s="16">
        <f t="shared" si="124"/>
        <v>2.912361059808402</v>
      </c>
      <c r="AE99" s="16">
        <f t="shared" si="125"/>
        <v>3.5696783623552646</v>
      </c>
      <c r="AF99" s="15">
        <f t="shared" si="126"/>
        <v>-4.0504037456468023E-3</v>
      </c>
      <c r="AG99" s="15">
        <f t="shared" si="127"/>
        <v>2.9673830763510267E-4</v>
      </c>
      <c r="AH99" s="15">
        <f t="shared" si="128"/>
        <v>9.7937136394747881E-3</v>
      </c>
      <c r="AI99" s="1">
        <f t="shared" si="86"/>
        <v>163709.7847701518</v>
      </c>
      <c r="AJ99" s="1">
        <f t="shared" si="87"/>
        <v>46568.711742366948</v>
      </c>
      <c r="AK99" s="1">
        <f t="shared" si="88"/>
        <v>18483.813458318404</v>
      </c>
      <c r="AL99" s="14">
        <f t="shared" si="129"/>
        <v>31.045298555243075</v>
      </c>
      <c r="AM99" s="14">
        <f t="shared" si="130"/>
        <v>5.7437000715214754</v>
      </c>
      <c r="AN99" s="14">
        <f t="shared" si="131"/>
        <v>2.0407741291843595</v>
      </c>
      <c r="AO99" s="11">
        <f t="shared" si="132"/>
        <v>1.3385223811325975E-2</v>
      </c>
      <c r="AP99" s="11">
        <f t="shared" si="133"/>
        <v>1.6861851695894676E-2</v>
      </c>
      <c r="AQ99" s="11">
        <f t="shared" si="134"/>
        <v>1.5295827020274228E-2</v>
      </c>
      <c r="AR99" s="1">
        <f t="shared" si="143"/>
        <v>96965.482327710633</v>
      </c>
      <c r="AS99" s="1">
        <f t="shared" si="138"/>
        <v>28845.468571484744</v>
      </c>
      <c r="AT99" s="1">
        <f t="shared" si="139"/>
        <v>11410.39149167152</v>
      </c>
      <c r="AU99" s="1">
        <f t="shared" si="92"/>
        <v>19393.096465542127</v>
      </c>
      <c r="AV99" s="1">
        <f t="shared" si="93"/>
        <v>5769.0937142969487</v>
      </c>
      <c r="AW99" s="1">
        <f t="shared" si="94"/>
        <v>2282.0782983343042</v>
      </c>
      <c r="AX99" s="1">
        <f t="shared" si="169"/>
        <v>67137.393852773603</v>
      </c>
      <c r="AY99" s="1">
        <f t="shared" si="150"/>
        <v>7918.0973641389364</v>
      </c>
      <c r="AZ99" s="1">
        <f t="shared" si="151"/>
        <v>2162.3588090085782</v>
      </c>
      <c r="BA99" s="1">
        <f t="shared" si="170"/>
        <v>12841.993977599146</v>
      </c>
      <c r="BB99" s="1">
        <f t="shared" si="171"/>
        <v>26162.150269135833</v>
      </c>
      <c r="BC99" s="1">
        <f t="shared" si="172"/>
        <v>32416.408161761745</v>
      </c>
      <c r="BD99" s="1">
        <f t="shared" si="173"/>
        <v>23227.831460450354</v>
      </c>
      <c r="BE99" s="2">
        <f t="shared" si="184"/>
        <v>0.42640676327742005</v>
      </c>
      <c r="BF99" s="2">
        <f t="shared" si="185"/>
        <v>0.3180625638800178</v>
      </c>
      <c r="BG99" s="2">
        <f t="shared" si="186"/>
        <v>-5.0634047993166097E-7</v>
      </c>
      <c r="BH99" s="2">
        <f t="shared" si="152"/>
        <v>0.22230805383159916</v>
      </c>
      <c r="BI99" s="2">
        <f t="shared" si="174"/>
        <v>1.8182272776872576E-2</v>
      </c>
      <c r="BJ99" s="2">
        <f t="shared" si="153"/>
        <v>1.0116379454193041E-2</v>
      </c>
      <c r="BK99" s="2">
        <f t="shared" si="154"/>
        <v>2.5638068161742476E-14</v>
      </c>
      <c r="BL99" s="2">
        <f t="shared" si="155"/>
        <v>1763.0528496234519</v>
      </c>
      <c r="BM99" s="2">
        <f t="shared" si="156"/>
        <v>291.81170560313933</v>
      </c>
      <c r="BN99" s="2">
        <f t="shared" si="157"/>
        <v>2.9254039481564084E-10</v>
      </c>
      <c r="BO99" s="2">
        <f t="shared" si="175"/>
        <v>869.45837285292737</v>
      </c>
      <c r="BP99" s="2">
        <f t="shared" si="176"/>
        <v>91.327933616165723</v>
      </c>
      <c r="BQ99" s="2">
        <f t="shared" si="177"/>
        <v>-6.6462366373078117E-5</v>
      </c>
      <c r="BR99" s="11">
        <f t="shared" si="178"/>
        <v>4.6454635615100964E-2</v>
      </c>
      <c r="BS99" s="17">
        <f t="shared" si="145"/>
        <v>0.15421460929122019</v>
      </c>
      <c r="BT99" s="17">
        <f t="shared" si="146"/>
        <v>0.3252261523769312</v>
      </c>
      <c r="BU99" s="12">
        <f>BU$3*temperature!$I209+BU$4*temperature!$I209^2</f>
        <v>2.073152157586204</v>
      </c>
      <c r="BV99" s="12">
        <f>BV$3*temperature!$I209+BV$4*temperature!$I209^2</f>
        <v>-9.9357378234487648E-2</v>
      </c>
      <c r="BW99" s="12">
        <f>BW$3*temperature!$I209+BW$4*temperature!$I209^2</f>
        <v>-1.5245662177347219</v>
      </c>
      <c r="BX99" s="12">
        <f>BX$4*temperature!$I209^2</f>
        <v>-5.1085063042305219</v>
      </c>
      <c r="BY99" s="12">
        <f>BY$4*temperature!$I209^2</f>
        <v>-4.4667550602616481</v>
      </c>
      <c r="BZ99" s="12">
        <f>BZ$4*temperature!$I209^2</f>
        <v>-3.9214263216045202</v>
      </c>
      <c r="CA99" s="12">
        <f>CA$3*temperature!$I209</f>
        <v>-11.607119139429669</v>
      </c>
      <c r="CB99" s="12">
        <f>CB$3*temperature!$I209</f>
        <v>-10.727980224154871</v>
      </c>
      <c r="CC99" s="12">
        <f>CC$3*temperature!$I209</f>
        <v>-9.4182428435209165</v>
      </c>
      <c r="CD99" s="12">
        <f t="shared" si="179"/>
        <v>-10.698723789687572</v>
      </c>
      <c r="CE99" s="12">
        <f t="shared" si="158"/>
        <v>-9.283874354769539</v>
      </c>
      <c r="CF99" s="12">
        <f t="shared" si="159"/>
        <v>-8.1504422430871664</v>
      </c>
      <c r="CG99" s="19">
        <f t="shared" si="180"/>
        <v>7.8261913126768584E-2</v>
      </c>
      <c r="CH99" s="19">
        <f t="shared" si="160"/>
        <v>0.13461116064828463</v>
      </c>
      <c r="CI99" s="19">
        <f t="shared" si="161"/>
        <v>0.1346111606482846</v>
      </c>
      <c r="CJ99" s="12">
        <f t="shared" si="181"/>
        <v>0.45419767487104878</v>
      </c>
      <c r="CK99" s="12">
        <f t="shared" si="162"/>
        <v>0.72205293469266607</v>
      </c>
      <c r="CL99" s="12">
        <f t="shared" si="163"/>
        <v>0.63390030021687538</v>
      </c>
      <c r="CM99" s="17">
        <f t="shared" si="182"/>
        <v>-11.15292146455862</v>
      </c>
      <c r="CN99" s="17">
        <f t="shared" si="164"/>
        <v>-10.005927289462205</v>
      </c>
      <c r="CO99" s="17">
        <f t="shared" si="165"/>
        <v>-8.7843425433040423</v>
      </c>
      <c r="CP99" s="12">
        <f t="shared" si="166"/>
        <v>36.534954630404151</v>
      </c>
      <c r="CQ99" s="12">
        <f t="shared" si="167"/>
        <v>30.682428984746668</v>
      </c>
      <c r="CR99" s="12">
        <f t="shared" si="168"/>
        <v>23.647954179268357</v>
      </c>
      <c r="CS99" s="17">
        <f>CS$3*temperature!$I209+CS$4*temperature!$I209^2</f>
        <v>-11.15292146455862</v>
      </c>
      <c r="CT99" s="17">
        <f>CT$3*temperature!$I209+CT$4*temperature!$I209^2</f>
        <v>-10.005946147176669</v>
      </c>
      <c r="CU99" s="17">
        <f>CU$3*temperature!$I209+CU$4*temperature!$I209^2</f>
        <v>-8.784352168850301</v>
      </c>
      <c r="CV99" s="17"/>
      <c r="CW99" s="17"/>
      <c r="CX99" s="17"/>
    </row>
    <row r="100" spans="1:102">
      <c r="A100" s="2">
        <f t="shared" si="95"/>
        <v>2054</v>
      </c>
      <c r="B100" s="5">
        <f t="shared" si="96"/>
        <v>1155.9242531236955</v>
      </c>
      <c r="C100" s="5">
        <f t="shared" si="97"/>
        <v>2916.8526698096725</v>
      </c>
      <c r="D100" s="5">
        <f t="shared" si="98"/>
        <v>4228.7614067989789</v>
      </c>
      <c r="E100" s="15">
        <f t="shared" si="99"/>
        <v>4.2999816751110336E-4</v>
      </c>
      <c r="F100" s="15">
        <f t="shared" si="100"/>
        <v>8.4712522373067754E-4</v>
      </c>
      <c r="G100" s="15">
        <f t="shared" si="101"/>
        <v>1.7293760101905471E-3</v>
      </c>
      <c r="H100" s="5">
        <f t="shared" si="102"/>
        <v>98529.436496030947</v>
      </c>
      <c r="I100" s="5">
        <f t="shared" si="103"/>
        <v>29453.047538760256</v>
      </c>
      <c r="J100" s="5">
        <f t="shared" si="104"/>
        <v>11641.082120042907</v>
      </c>
      <c r="K100" s="5">
        <f t="shared" si="105"/>
        <v>85238.661815228232</v>
      </c>
      <c r="L100" s="5">
        <f t="shared" si="106"/>
        <v>10097.543781901777</v>
      </c>
      <c r="M100" s="5">
        <f t="shared" si="107"/>
        <v>2752.8349320740681</v>
      </c>
      <c r="N100" s="15">
        <f t="shared" si="108"/>
        <v>1.5692232583816024E-2</v>
      </c>
      <c r="O100" s="15">
        <f t="shared" si="109"/>
        <v>2.0199001606982403E-2</v>
      </c>
      <c r="P100" s="15">
        <f t="shared" si="110"/>
        <v>1.8456297116099085E-2</v>
      </c>
      <c r="Q100" s="5">
        <f t="shared" si="111"/>
        <v>8620.3067149938342</v>
      </c>
      <c r="R100" s="5">
        <f t="shared" si="112"/>
        <v>10294.894026851091</v>
      </c>
      <c r="S100" s="5">
        <f t="shared" si="113"/>
        <v>4972.7252789956501</v>
      </c>
      <c r="T100" s="5">
        <f t="shared" si="114"/>
        <v>87.489658132177439</v>
      </c>
      <c r="U100" s="5">
        <f t="shared" si="115"/>
        <v>349.53578278454864</v>
      </c>
      <c r="V100" s="5">
        <f t="shared" si="116"/>
        <v>427.17036334911802</v>
      </c>
      <c r="W100" s="15">
        <f t="shared" si="117"/>
        <v>-1.0734613539272964E-2</v>
      </c>
      <c r="X100" s="15">
        <f t="shared" si="118"/>
        <v>-1.217998157191269E-2</v>
      </c>
      <c r="Y100" s="15">
        <f t="shared" si="119"/>
        <v>-9.7425357312937999E-3</v>
      </c>
      <c r="Z100" s="5">
        <f t="shared" si="140"/>
        <v>9524.279751179487</v>
      </c>
      <c r="AA100" s="5">
        <f t="shared" si="141"/>
        <v>20277.29492945566</v>
      </c>
      <c r="AB100" s="5">
        <f t="shared" si="142"/>
        <v>17742.52820230569</v>
      </c>
      <c r="AC100" s="16">
        <f t="shared" si="123"/>
        <v>1.9362750683062102</v>
      </c>
      <c r="AD100" s="16">
        <f t="shared" si="124"/>
        <v>2.9132252689005118</v>
      </c>
      <c r="AE100" s="16">
        <f t="shared" si="125"/>
        <v>3.6046387700212015</v>
      </c>
      <c r="AF100" s="15">
        <f t="shared" si="126"/>
        <v>-4.0504037456468023E-3</v>
      </c>
      <c r="AG100" s="15">
        <f t="shared" si="127"/>
        <v>2.9673830763510267E-4</v>
      </c>
      <c r="AH100" s="15">
        <f t="shared" si="128"/>
        <v>9.7937136394747881E-3</v>
      </c>
      <c r="AI100" s="1">
        <f t="shared" si="86"/>
        <v>166731.90275867874</v>
      </c>
      <c r="AJ100" s="1">
        <f t="shared" si="87"/>
        <v>47680.934282427203</v>
      </c>
      <c r="AK100" s="1">
        <f t="shared" si="88"/>
        <v>18917.510410820869</v>
      </c>
      <c r="AL100" s="14">
        <f t="shared" si="129"/>
        <v>31.456691341999928</v>
      </c>
      <c r="AM100" s="14">
        <f t="shared" si="130"/>
        <v>5.8395809961252532</v>
      </c>
      <c r="AN100" s="14">
        <f t="shared" si="131"/>
        <v>2.0716773039711396</v>
      </c>
      <c r="AO100" s="11">
        <f t="shared" si="132"/>
        <v>1.3251371573212715E-2</v>
      </c>
      <c r="AP100" s="11">
        <f t="shared" si="133"/>
        <v>1.6693233178935729E-2</v>
      </c>
      <c r="AQ100" s="11">
        <f t="shared" si="134"/>
        <v>1.5142868750071486E-2</v>
      </c>
      <c r="AR100" s="1">
        <f t="shared" si="143"/>
        <v>98529.436496030947</v>
      </c>
      <c r="AS100" s="1">
        <f t="shared" si="138"/>
        <v>29453.047538760256</v>
      </c>
      <c r="AT100" s="1">
        <f t="shared" si="139"/>
        <v>11641.082120042907</v>
      </c>
      <c r="AU100" s="1">
        <f t="shared" si="92"/>
        <v>19705.887299206192</v>
      </c>
      <c r="AV100" s="1">
        <f t="shared" si="93"/>
        <v>5890.6095077520513</v>
      </c>
      <c r="AW100" s="1">
        <f t="shared" si="94"/>
        <v>2328.2164240085817</v>
      </c>
      <c r="AX100" s="1">
        <f t="shared" si="169"/>
        <v>68190.92945218258</v>
      </c>
      <c r="AY100" s="1">
        <f t="shared" si="150"/>
        <v>8078.0350255214216</v>
      </c>
      <c r="AZ100" s="1">
        <f t="shared" si="151"/>
        <v>2202.2679456592546</v>
      </c>
      <c r="BA100" s="1">
        <f t="shared" si="170"/>
        <v>12865.51419433288</v>
      </c>
      <c r="BB100" s="1">
        <f t="shared" si="171"/>
        <v>26242.643254159822</v>
      </c>
      <c r="BC100" s="1">
        <f t="shared" si="172"/>
        <v>32549.804106455169</v>
      </c>
      <c r="BD100" s="1">
        <f t="shared" si="173"/>
        <v>22626.255459892964</v>
      </c>
      <c r="BE100" s="2">
        <f t="shared" si="184"/>
        <v>0.42640676327742005</v>
      </c>
      <c r="BF100" s="2">
        <f t="shared" si="185"/>
        <v>0.3180625638800178</v>
      </c>
      <c r="BG100" s="2">
        <f t="shared" si="186"/>
        <v>-5.0634047993166097E-7</v>
      </c>
      <c r="BH100" s="2">
        <f t="shared" si="152"/>
        <v>0.22107172275773709</v>
      </c>
      <c r="BI100" s="2">
        <f t="shared" si="174"/>
        <v>1.8182272776872576E-2</v>
      </c>
      <c r="BJ100" s="2">
        <f t="shared" si="153"/>
        <v>1.0116379454193041E-2</v>
      </c>
      <c r="BK100" s="2">
        <f t="shared" si="154"/>
        <v>2.5638068161742476E-14</v>
      </c>
      <c r="BL100" s="2">
        <f t="shared" si="155"/>
        <v>1791.4890909223786</v>
      </c>
      <c r="BM100" s="2">
        <f t="shared" si="156"/>
        <v>297.95820498448518</v>
      </c>
      <c r="BN100" s="2">
        <f t="shared" si="157"/>
        <v>2.9845485687010167E-10</v>
      </c>
      <c r="BO100" s="2">
        <f t="shared" si="175"/>
        <v>882.24242045426467</v>
      </c>
      <c r="BP100" s="2">
        <f t="shared" si="176"/>
        <v>92.398042705882901</v>
      </c>
      <c r="BQ100" s="2">
        <f t="shared" si="177"/>
        <v>-6.6443192766861908E-5</v>
      </c>
      <c r="BR100" s="11">
        <f t="shared" si="178"/>
        <v>4.624788805370536E-2</v>
      </c>
      <c r="BS100" s="17">
        <f t="shared" si="145"/>
        <v>0.1473686522498642</v>
      </c>
      <c r="BT100" s="17">
        <f t="shared" si="146"/>
        <v>0.31575354599702055</v>
      </c>
      <c r="BU100" s="12">
        <f>BU$3*temperature!$I210+BU$4*temperature!$I210^2</f>
        <v>1.9510854790928871</v>
      </c>
      <c r="BV100" s="12">
        <f>BV$3*temperature!$I210+BV$4*temperature!$I210^2</f>
        <v>-0.21297423160090823</v>
      </c>
      <c r="BW100" s="12">
        <f>BW$3*temperature!$I210+BW$4*temperature!$I210^2</f>
        <v>-1.629487374351041</v>
      </c>
      <c r="BX100" s="12">
        <f>BX$4*temperature!$I210^2</f>
        <v>-5.2564315611872869</v>
      </c>
      <c r="BY100" s="12">
        <f>BY$4*temperature!$I210^2</f>
        <v>-4.5960973475570457</v>
      </c>
      <c r="BZ100" s="12">
        <f>BZ$4*temperature!$I210^2</f>
        <v>-4.0349777125032622</v>
      </c>
      <c r="CA100" s="12">
        <f>CA$3*temperature!$I210</f>
        <v>-11.773971561923402</v>
      </c>
      <c r="CB100" s="12">
        <f>CB$3*temperature!$I210</f>
        <v>-10.882195018313782</v>
      </c>
      <c r="CC100" s="12">
        <f>CC$3*temperature!$I210</f>
        <v>-9.5536301532571848</v>
      </c>
      <c r="CD100" s="12">
        <f t="shared" si="179"/>
        <v>-10.839272121019148</v>
      </c>
      <c r="CE100" s="12">
        <f t="shared" si="158"/>
        <v>-9.3962726728237431</v>
      </c>
      <c r="CF100" s="12">
        <f t="shared" si="159"/>
        <v>-8.2491182876471942</v>
      </c>
      <c r="CG100" s="19">
        <f t="shared" si="180"/>
        <v>7.9386928700170986E-2</v>
      </c>
      <c r="CH100" s="19">
        <f t="shared" si="160"/>
        <v>0.13654619706680138</v>
      </c>
      <c r="CI100" s="19">
        <f t="shared" si="161"/>
        <v>0.13654619706680135</v>
      </c>
      <c r="CJ100" s="12">
        <f t="shared" si="181"/>
        <v>0.46734972045212697</v>
      </c>
      <c r="CK100" s="12">
        <f t="shared" si="162"/>
        <v>0.74296117274501894</v>
      </c>
      <c r="CL100" s="12">
        <f t="shared" si="163"/>
        <v>0.6522559328049955</v>
      </c>
      <c r="CM100" s="17">
        <f t="shared" si="182"/>
        <v>-11.306621841471275</v>
      </c>
      <c r="CN100" s="17">
        <f t="shared" si="164"/>
        <v>-10.139233845568763</v>
      </c>
      <c r="CO100" s="17">
        <f t="shared" si="165"/>
        <v>-8.9013742204521904</v>
      </c>
      <c r="CP100" s="12">
        <f t="shared" si="166"/>
        <v>36.604802427642838</v>
      </c>
      <c r="CQ100" s="12">
        <f t="shared" si="167"/>
        <v>30.726362235589601</v>
      </c>
      <c r="CR100" s="12">
        <f t="shared" si="168"/>
        <v>23.681814972577524</v>
      </c>
      <c r="CS100" s="17">
        <f>CS$3*temperature!$I210+CS$4*temperature!$I210^2</f>
        <v>-11.306621841471275</v>
      </c>
      <c r="CT100" s="17">
        <f>CT$3*temperature!$I210+CT$4*temperature!$I210^2</f>
        <v>-10.139252931590379</v>
      </c>
      <c r="CU100" s="17">
        <f>CU$3*temperature!$I210+CU$4*temperature!$I210^2</f>
        <v>-8.9013839625333162</v>
      </c>
      <c r="CV100" s="17"/>
      <c r="CW100" s="17"/>
      <c r="CX100" s="17"/>
    </row>
    <row r="101" spans="1:102">
      <c r="A101" s="2">
        <f t="shared" si="95"/>
        <v>2055</v>
      </c>
      <c r="B101" s="5">
        <f t="shared" si="96"/>
        <v>1156.396446168789</v>
      </c>
      <c r="C101" s="5">
        <f t="shared" si="97"/>
        <v>2919.2000623066492</v>
      </c>
      <c r="D101" s="5">
        <f t="shared" si="98"/>
        <v>4235.7088694022304</v>
      </c>
      <c r="E101" s="15">
        <f t="shared" si="99"/>
        <v>4.0849825913554817E-4</v>
      </c>
      <c r="F101" s="15">
        <f t="shared" si="100"/>
        <v>8.0476896254414365E-4</v>
      </c>
      <c r="G101" s="15">
        <f t="shared" si="101"/>
        <v>1.6429072096810196E-3</v>
      </c>
      <c r="H101" s="5">
        <f t="shared" si="102"/>
        <v>100093.27020788743</v>
      </c>
      <c r="I101" s="5">
        <f t="shared" si="103"/>
        <v>30064.240920353848</v>
      </c>
      <c r="J101" s="5">
        <f t="shared" si="104"/>
        <v>11872.559178916648</v>
      </c>
      <c r="K101" s="5">
        <f t="shared" si="105"/>
        <v>86556.189738823959</v>
      </c>
      <c r="L101" s="5">
        <f t="shared" si="106"/>
        <v>10298.794285650345</v>
      </c>
      <c r="M101" s="5">
        <f t="shared" si="107"/>
        <v>2802.9686517600958</v>
      </c>
      <c r="N101" s="15">
        <f t="shared" si="108"/>
        <v>1.5456928763754263E-2</v>
      </c>
      <c r="O101" s="15">
        <f t="shared" si="109"/>
        <v>1.9930639380764781E-2</v>
      </c>
      <c r="P101" s="15">
        <f t="shared" si="110"/>
        <v>1.8211669396484886E-2</v>
      </c>
      <c r="Q101" s="5">
        <f t="shared" si="111"/>
        <v>8663.1216285828232</v>
      </c>
      <c r="R101" s="5">
        <f t="shared" si="112"/>
        <v>10380.534306727077</v>
      </c>
      <c r="S101" s="5">
        <f t="shared" si="113"/>
        <v>5022.1951213385137</v>
      </c>
      <c r="T101" s="5">
        <f t="shared" si="114"/>
        <v>86.550490463445399</v>
      </c>
      <c r="U101" s="5">
        <f t="shared" si="115"/>
        <v>345.27844339150874</v>
      </c>
      <c r="V101" s="5">
        <f t="shared" si="116"/>
        <v>423.0086408208395</v>
      </c>
      <c r="W101" s="15">
        <f t="shared" si="117"/>
        <v>-1.0734613539272964E-2</v>
      </c>
      <c r="X101" s="15">
        <f t="shared" si="118"/>
        <v>-1.217998157191269E-2</v>
      </c>
      <c r="Y101" s="15">
        <f t="shared" si="119"/>
        <v>-9.7425357312937999E-3</v>
      </c>
      <c r="Z101" s="5">
        <f t="shared" si="140"/>
        <v>9535.229574384135</v>
      </c>
      <c r="AA101" s="5">
        <f t="shared" si="141"/>
        <v>20458.290158788954</v>
      </c>
      <c r="AB101" s="5">
        <f t="shared" si="142"/>
        <v>18100.438623731436</v>
      </c>
      <c r="AC101" s="16">
        <f t="shared" si="123"/>
        <v>1.9284323725169403</v>
      </c>
      <c r="AD101" s="16">
        <f t="shared" si="124"/>
        <v>2.914089734436565</v>
      </c>
      <c r="AE101" s="16">
        <f t="shared" si="125"/>
        <v>3.6399415699085376</v>
      </c>
      <c r="AF101" s="15">
        <f t="shared" si="126"/>
        <v>-4.0504037456468023E-3</v>
      </c>
      <c r="AG101" s="15">
        <f t="shared" si="127"/>
        <v>2.9673830763510267E-4</v>
      </c>
      <c r="AH101" s="15">
        <f t="shared" si="128"/>
        <v>9.7937136394747881E-3</v>
      </c>
      <c r="AI101" s="1">
        <f t="shared" si="86"/>
        <v>169764.59978201706</v>
      </c>
      <c r="AJ101" s="1">
        <f t="shared" si="87"/>
        <v>48803.450361936535</v>
      </c>
      <c r="AK101" s="1">
        <f t="shared" si="88"/>
        <v>19353.975793747362</v>
      </c>
      <c r="AL101" s="14">
        <f t="shared" si="129"/>
        <v>31.869367204382264</v>
      </c>
      <c r="AM101" s="14">
        <f t="shared" si="130"/>
        <v>5.936087668488498</v>
      </c>
      <c r="AN101" s="14">
        <f t="shared" si="131"/>
        <v>2.1027347301026111</v>
      </c>
      <c r="AO101" s="11">
        <f t="shared" si="132"/>
        <v>1.3118857857480588E-2</v>
      </c>
      <c r="AP101" s="11">
        <f t="shared" si="133"/>
        <v>1.6526300847146371E-2</v>
      </c>
      <c r="AQ101" s="11">
        <f t="shared" si="134"/>
        <v>1.4991440062570771E-2</v>
      </c>
      <c r="AR101" s="1">
        <f t="shared" si="143"/>
        <v>100093.27020788743</v>
      </c>
      <c r="AS101" s="1">
        <f t="shared" si="138"/>
        <v>30064.240920353848</v>
      </c>
      <c r="AT101" s="1">
        <f t="shared" si="139"/>
        <v>11872.559178916648</v>
      </c>
      <c r="AU101" s="1">
        <f t="shared" si="92"/>
        <v>20018.654041577487</v>
      </c>
      <c r="AV101" s="1">
        <f t="shared" si="93"/>
        <v>6012.84818407077</v>
      </c>
      <c r="AW101" s="1">
        <f t="shared" si="94"/>
        <v>2374.5118357833298</v>
      </c>
      <c r="AX101" s="1">
        <f t="shared" si="169"/>
        <v>69244.951791059182</v>
      </c>
      <c r="AY101" s="1">
        <f t="shared" si="150"/>
        <v>8239.0354285202757</v>
      </c>
      <c r="AZ101" s="1">
        <f t="shared" si="151"/>
        <v>2242.3749214080763</v>
      </c>
      <c r="BA101" s="1">
        <f t="shared" si="170"/>
        <v>12888.507337986195</v>
      </c>
      <c r="BB101" s="1">
        <f t="shared" si="171"/>
        <v>26321.371835656653</v>
      </c>
      <c r="BC101" s="1">
        <f t="shared" si="172"/>
        <v>32679.725739224814</v>
      </c>
      <c r="BD101" s="1">
        <f t="shared" si="173"/>
        <v>22038.250166565816</v>
      </c>
      <c r="BE101" s="2">
        <f t="shared" si="184"/>
        <v>0.42640676327742005</v>
      </c>
      <c r="BF101" s="2">
        <f t="shared" si="185"/>
        <v>0.3180625638800178</v>
      </c>
      <c r="BG101" s="2">
        <f t="shared" si="186"/>
        <v>-5.0634047993166097E-7</v>
      </c>
      <c r="BH101" s="2">
        <f t="shared" si="152"/>
        <v>0.21983828731625629</v>
      </c>
      <c r="BI101" s="2">
        <f t="shared" si="174"/>
        <v>1.8182272776872576E-2</v>
      </c>
      <c r="BJ101" s="2">
        <f t="shared" si="153"/>
        <v>1.0116379454193041E-2</v>
      </c>
      <c r="BK101" s="2">
        <f t="shared" si="154"/>
        <v>2.5638068161742476E-14</v>
      </c>
      <c r="BL101" s="2">
        <f t="shared" si="155"/>
        <v>1819.9231420490223</v>
      </c>
      <c r="BM101" s="2">
        <f t="shared" si="156"/>
        <v>304.14126915257737</v>
      </c>
      <c r="BN101" s="2">
        <f t="shared" si="157"/>
        <v>3.0438948148338633E-10</v>
      </c>
      <c r="BO101" s="2">
        <f t="shared" si="175"/>
        <v>895.21593669556012</v>
      </c>
      <c r="BP101" s="2">
        <f t="shared" si="176"/>
        <v>93.481023819835585</v>
      </c>
      <c r="BQ101" s="2">
        <f t="shared" si="177"/>
        <v>-6.6424437966801172E-5</v>
      </c>
      <c r="BR101" s="11">
        <f t="shared" si="178"/>
        <v>4.6040252198077142E-2</v>
      </c>
      <c r="BS101" s="17">
        <f t="shared" si="145"/>
        <v>0.14085443223594785</v>
      </c>
      <c r="BT101" s="17">
        <f t="shared" si="146"/>
        <v>0.30655684077380635</v>
      </c>
      <c r="BU101" s="12">
        <f>BU$3*temperature!$I211+BU$4*temperature!$I211^2</f>
        <v>1.8238772128944944</v>
      </c>
      <c r="BV101" s="12">
        <f>BV$3*temperature!$I211+BV$4*temperature!$I211^2</f>
        <v>-0.33054199688378905</v>
      </c>
      <c r="BW101" s="12">
        <f>BW$3*temperature!$I211+BW$4*temperature!$I211^2</f>
        <v>-1.737467578904818</v>
      </c>
      <c r="BX101" s="12">
        <f>BX$4*temperature!$I211^2</f>
        <v>-5.407452278193758</v>
      </c>
      <c r="BY101" s="12">
        <f>BY$4*temperature!$I211^2</f>
        <v>-4.728146230678588</v>
      </c>
      <c r="BZ101" s="12">
        <f>BZ$4*temperature!$I211^2</f>
        <v>-4.1509052614790427</v>
      </c>
      <c r="CA101" s="12">
        <f>CA$3*temperature!$I211</f>
        <v>-11.941910804861232</v>
      </c>
      <c r="CB101" s="12">
        <f>CB$3*temperature!$I211</f>
        <v>-11.03741431566521</v>
      </c>
      <c r="CC101" s="12">
        <f>CC$3*temperature!$I211</f>
        <v>-9.6898993302980667</v>
      </c>
      <c r="CD101" s="12">
        <f t="shared" si="179"/>
        <v>-10.98035683762904</v>
      </c>
      <c r="CE101" s="12">
        <f t="shared" si="158"/>
        <v>-9.5088004492413081</v>
      </c>
      <c r="CF101" s="12">
        <f t="shared" si="159"/>
        <v>-8.3479079855025091</v>
      </c>
      <c r="CG101" s="19">
        <f t="shared" si="180"/>
        <v>8.0519272245842696E-2</v>
      </c>
      <c r="CH101" s="19">
        <f t="shared" si="160"/>
        <v>0.13849383766036269</v>
      </c>
      <c r="CI101" s="19">
        <f t="shared" si="161"/>
        <v>0.13849383766036266</v>
      </c>
      <c r="CJ101" s="12">
        <f t="shared" si="181"/>
        <v>0.480776983616096</v>
      </c>
      <c r="CK101" s="12">
        <f t="shared" si="162"/>
        <v>0.76430693321195031</v>
      </c>
      <c r="CL101" s="12">
        <f t="shared" si="163"/>
        <v>0.67099567239777858</v>
      </c>
      <c r="CM101" s="17">
        <f t="shared" si="182"/>
        <v>-11.461133821245136</v>
      </c>
      <c r="CN101" s="17">
        <f t="shared" si="164"/>
        <v>-10.273107382453258</v>
      </c>
      <c r="CO101" s="17">
        <f t="shared" si="165"/>
        <v>-9.018903657900287</v>
      </c>
      <c r="CP101" s="12">
        <f t="shared" si="166"/>
        <v>36.647060224680914</v>
      </c>
      <c r="CQ101" s="12">
        <f t="shared" si="167"/>
        <v>30.746594174690273</v>
      </c>
      <c r="CR101" s="12">
        <f t="shared" si="168"/>
        <v>23.697408387559808</v>
      </c>
      <c r="CS101" s="17">
        <f>CS$3*temperature!$I211+CS$4*temperature!$I211^2</f>
        <v>-11.461133821245136</v>
      </c>
      <c r="CT101" s="17">
        <f>CT$3*temperature!$I211+CT$4*temperature!$I211^2</f>
        <v>-10.273126697044988</v>
      </c>
      <c r="CU101" s="17">
        <f>CU$3*temperature!$I211+CU$4*temperature!$I211^2</f>
        <v>-9.018913516650505</v>
      </c>
      <c r="CV101" s="17"/>
      <c r="CW101" s="17"/>
      <c r="CX101" s="17"/>
    </row>
    <row r="102" spans="1:102">
      <c r="A102" s="2">
        <f t="shared" si="95"/>
        <v>2056</v>
      </c>
      <c r="B102" s="5">
        <f t="shared" si="96"/>
        <v>1156.8452128071629</v>
      </c>
      <c r="C102" s="5">
        <f t="shared" si="97"/>
        <v>2921.43187983197</v>
      </c>
      <c r="D102" s="5">
        <f t="shared" si="98"/>
        <v>4242.3198022098995</v>
      </c>
      <c r="E102" s="15">
        <f t="shared" si="99"/>
        <v>3.8807334617877077E-4</v>
      </c>
      <c r="F102" s="15">
        <f t="shared" si="100"/>
        <v>7.6453051441693648E-4</v>
      </c>
      <c r="G102" s="15">
        <f t="shared" si="101"/>
        <v>1.5607618491969685E-3</v>
      </c>
      <c r="H102" s="5">
        <f t="shared" si="102"/>
        <v>101656.34745756544</v>
      </c>
      <c r="I102" s="5">
        <f t="shared" si="103"/>
        <v>30678.852409566196</v>
      </c>
      <c r="J102" s="5">
        <f t="shared" si="104"/>
        <v>12104.758056353361</v>
      </c>
      <c r="K102" s="5">
        <f t="shared" si="105"/>
        <v>87873.767667577122</v>
      </c>
      <c r="L102" s="5">
        <f t="shared" si="106"/>
        <v>10501.306780882644</v>
      </c>
      <c r="M102" s="5">
        <f t="shared" si="107"/>
        <v>2853.3346425339691</v>
      </c>
      <c r="N102" s="15">
        <f t="shared" si="108"/>
        <v>1.5222226541265815E-2</v>
      </c>
      <c r="O102" s="15">
        <f t="shared" si="109"/>
        <v>1.966370913092863E-2</v>
      </c>
      <c r="P102" s="15">
        <f t="shared" si="110"/>
        <v>1.7968802734289024E-2</v>
      </c>
      <c r="Q102" s="5">
        <f t="shared" si="111"/>
        <v>8703.9592351542105</v>
      </c>
      <c r="R102" s="5">
        <f t="shared" si="112"/>
        <v>10463.726949003852</v>
      </c>
      <c r="S102" s="5">
        <f t="shared" si="113"/>
        <v>5070.531404837795</v>
      </c>
      <c r="T102" s="5">
        <f t="shared" si="114"/>
        <v>85.621404396685776</v>
      </c>
      <c r="U102" s="5">
        <f t="shared" si="115"/>
        <v>341.07295831382146</v>
      </c>
      <c r="V102" s="5">
        <f t="shared" si="116"/>
        <v>418.88746402299643</v>
      </c>
      <c r="W102" s="15">
        <f t="shared" si="117"/>
        <v>-1.0734613539272964E-2</v>
      </c>
      <c r="X102" s="15">
        <f t="shared" si="118"/>
        <v>-1.217998157191269E-2</v>
      </c>
      <c r="Y102" s="15">
        <f t="shared" si="119"/>
        <v>-9.7425357312937999E-3</v>
      </c>
      <c r="Z102" s="5">
        <f t="shared" si="140"/>
        <v>9543.7753285491108</v>
      </c>
      <c r="AA102" s="5">
        <f t="shared" si="141"/>
        <v>20634.598084453428</v>
      </c>
      <c r="AB102" s="5">
        <f t="shared" si="142"/>
        <v>18459.540091950785</v>
      </c>
      <c r="AC102" s="16">
        <f t="shared" si="123"/>
        <v>1.9206214428120711</v>
      </c>
      <c r="AD102" s="16">
        <f t="shared" si="124"/>
        <v>2.9149544564926586</v>
      </c>
      <c r="AE102" s="16">
        <f t="shared" si="125"/>
        <v>3.6755901153086419</v>
      </c>
      <c r="AF102" s="15">
        <f t="shared" si="126"/>
        <v>-4.0504037456468023E-3</v>
      </c>
      <c r="AG102" s="15">
        <f t="shared" si="127"/>
        <v>2.9673830763510267E-4</v>
      </c>
      <c r="AH102" s="15">
        <f t="shared" si="128"/>
        <v>9.7937136394747881E-3</v>
      </c>
      <c r="AI102" s="1">
        <f t="shared" si="86"/>
        <v>172806.79384539285</v>
      </c>
      <c r="AJ102" s="1">
        <f t="shared" si="87"/>
        <v>49935.953509813648</v>
      </c>
      <c r="AK102" s="1">
        <f t="shared" si="88"/>
        <v>19793.090050155959</v>
      </c>
      <c r="AL102" s="14">
        <f t="shared" si="129"/>
        <v>32.283276005760783</v>
      </c>
      <c r="AM102" s="14">
        <f t="shared" si="130"/>
        <v>6.03320822344633</v>
      </c>
      <c r="AN102" s="14">
        <f t="shared" si="131"/>
        <v>2.1339425215596921</v>
      </c>
      <c r="AO102" s="11">
        <f t="shared" si="132"/>
        <v>1.2987669278905782E-2</v>
      </c>
      <c r="AP102" s="11">
        <f t="shared" si="133"/>
        <v>1.6361037838674906E-2</v>
      </c>
      <c r="AQ102" s="11">
        <f t="shared" si="134"/>
        <v>1.4841525661945064E-2</v>
      </c>
      <c r="AR102" s="1">
        <f t="shared" si="143"/>
        <v>101656.34745756544</v>
      </c>
      <c r="AS102" s="1">
        <f t="shared" si="138"/>
        <v>30678.852409566196</v>
      </c>
      <c r="AT102" s="1">
        <f t="shared" si="139"/>
        <v>12104.758056353361</v>
      </c>
      <c r="AU102" s="1">
        <f t="shared" si="92"/>
        <v>20331.269491513089</v>
      </c>
      <c r="AV102" s="1">
        <f t="shared" si="93"/>
        <v>6135.7704819132396</v>
      </c>
      <c r="AW102" s="1">
        <f t="shared" si="94"/>
        <v>2420.9516112706724</v>
      </c>
      <c r="AX102" s="1">
        <f t="shared" si="169"/>
        <v>70299.014134061697</v>
      </c>
      <c r="AY102" s="1">
        <f t="shared" si="150"/>
        <v>8401.0454247061152</v>
      </c>
      <c r="AZ102" s="1">
        <f t="shared" si="151"/>
        <v>2282.667714027175</v>
      </c>
      <c r="BA102" s="1">
        <f t="shared" si="170"/>
        <v>12910.986098995065</v>
      </c>
      <c r="BB102" s="1">
        <f t="shared" si="171"/>
        <v>26398.384008355653</v>
      </c>
      <c r="BC102" s="1">
        <f t="shared" si="172"/>
        <v>32806.283635731415</v>
      </c>
      <c r="BD102" s="1">
        <f t="shared" si="173"/>
        <v>21463.637846424252</v>
      </c>
      <c r="BE102" s="2">
        <f t="shared" si="184"/>
        <v>0.42640676327742005</v>
      </c>
      <c r="BF102" s="2">
        <f t="shared" si="185"/>
        <v>0.3180625638800178</v>
      </c>
      <c r="BG102" s="2">
        <f t="shared" si="186"/>
        <v>-5.0634047993166097E-7</v>
      </c>
      <c r="BH102" s="2">
        <f t="shared" si="152"/>
        <v>0.21860753074395886</v>
      </c>
      <c r="BI102" s="2">
        <f t="shared" si="174"/>
        <v>1.8182272776872576E-2</v>
      </c>
      <c r="BJ102" s="2">
        <f t="shared" si="153"/>
        <v>1.0116379454193041E-2</v>
      </c>
      <c r="BK102" s="2">
        <f t="shared" si="154"/>
        <v>2.5638068161742476E-14</v>
      </c>
      <c r="BL102" s="2">
        <f t="shared" si="155"/>
        <v>1848.3434389739919</v>
      </c>
      <c r="BM102" s="2">
        <f t="shared" si="156"/>
        <v>310.35891219435615</v>
      </c>
      <c r="BN102" s="2">
        <f t="shared" si="157"/>
        <v>3.1034261213018884E-10</v>
      </c>
      <c r="BO102" s="2">
        <f t="shared" si="175"/>
        <v>908.38169579113674</v>
      </c>
      <c r="BP102" s="2">
        <f t="shared" si="176"/>
        <v>94.577024610283345</v>
      </c>
      <c r="BQ102" s="2">
        <f t="shared" si="177"/>
        <v>-6.6406085668225132E-5</v>
      </c>
      <c r="BR102" s="11">
        <f t="shared" si="178"/>
        <v>4.5831810369143272E-2</v>
      </c>
      <c r="BS102" s="17">
        <f t="shared" si="145"/>
        <v>0.13465488726649477</v>
      </c>
      <c r="BT102" s="17">
        <f t="shared" si="146"/>
        <v>0.29762800075126827</v>
      </c>
      <c r="BU102" s="12">
        <f>BU$3*temperature!$I212+BU$4*temperature!$I212^2</f>
        <v>1.6914536748921698</v>
      </c>
      <c r="BV102" s="12">
        <f>BV$3*temperature!$I212+BV$4*temperature!$I212^2</f>
        <v>-0.45211317045259314</v>
      </c>
      <c r="BW102" s="12">
        <f>BW$3*temperature!$I212+BW$4*temperature!$I212^2</f>
        <v>-1.8485439497628802</v>
      </c>
      <c r="BX102" s="12">
        <f>BX$4*temperature!$I212^2</f>
        <v>-5.5615973261502472</v>
      </c>
      <c r="BY102" s="12">
        <f>BY$4*temperature!$I212^2</f>
        <v>-4.8629269536472037</v>
      </c>
      <c r="BZ102" s="12">
        <f>BZ$4*temperature!$I212^2</f>
        <v>-4.2692311306085342</v>
      </c>
      <c r="CA102" s="12">
        <f>CA$3*temperature!$I212</f>
        <v>-12.110923090828916</v>
      </c>
      <c r="CB102" s="12">
        <f>CB$3*temperature!$I212</f>
        <v>-11.193625382314915</v>
      </c>
      <c r="CC102" s="12">
        <f>CC$3*temperature!$I212</f>
        <v>-9.8270391953809408</v>
      </c>
      <c r="CD102" s="12">
        <f t="shared" si="179"/>
        <v>-11.121959028275223</v>
      </c>
      <c r="CE102" s="12">
        <f t="shared" si="158"/>
        <v>-9.6214367887136572</v>
      </c>
      <c r="CF102" s="12">
        <f t="shared" si="159"/>
        <v>-8.4467929923714902</v>
      </c>
      <c r="CG102" s="19">
        <f t="shared" si="180"/>
        <v>8.1658850868485261E-2</v>
      </c>
      <c r="CH102" s="19">
        <f t="shared" si="160"/>
        <v>0.14045392264825982</v>
      </c>
      <c r="CI102" s="19">
        <f t="shared" si="161"/>
        <v>0.14045392264825979</v>
      </c>
      <c r="CJ102" s="12">
        <f t="shared" si="181"/>
        <v>0.49448203127684648</v>
      </c>
      <c r="CK102" s="12">
        <f t="shared" si="162"/>
        <v>0.78609429680062837</v>
      </c>
      <c r="CL102" s="12">
        <f t="shared" si="163"/>
        <v>0.69012310150472589</v>
      </c>
      <c r="CM102" s="17">
        <f t="shared" si="182"/>
        <v>-11.616441059552068</v>
      </c>
      <c r="CN102" s="17">
        <f t="shared" si="164"/>
        <v>-10.407531085514286</v>
      </c>
      <c r="CO102" s="17">
        <f t="shared" si="165"/>
        <v>-9.1369160938762164</v>
      </c>
      <c r="CP102" s="12">
        <f t="shared" si="166"/>
        <v>36.661132635915301</v>
      </c>
      <c r="CQ102" s="12">
        <f t="shared" si="167"/>
        <v>30.742634979117522</v>
      </c>
      <c r="CR102" s="12">
        <f t="shared" si="168"/>
        <v>23.694356901622296</v>
      </c>
      <c r="CS102" s="17">
        <f>CS$3*temperature!$I212+CS$4*temperature!$I212^2</f>
        <v>-11.61644105955207</v>
      </c>
      <c r="CT102" s="17">
        <f>CT$3*temperature!$I212+CT$4*temperature!$I212^2</f>
        <v>-10.40755062889664</v>
      </c>
      <c r="CU102" s="17">
        <f>CU$3*temperature!$I212+CU$4*temperature!$I212^2</f>
        <v>-9.1369260694080801</v>
      </c>
      <c r="CV102" s="17"/>
      <c r="CW102" s="17"/>
      <c r="CX102" s="17"/>
    </row>
    <row r="103" spans="1:102">
      <c r="A103" s="2">
        <f t="shared" si="95"/>
        <v>2057</v>
      </c>
      <c r="B103" s="5">
        <f t="shared" si="96"/>
        <v>1157.2717065602706</v>
      </c>
      <c r="C103" s="5">
        <f t="shared" si="97"/>
        <v>2923.5537274589956</v>
      </c>
      <c r="D103" s="5">
        <f t="shared" si="98"/>
        <v>4248.6099905643132</v>
      </c>
      <c r="E103" s="15">
        <f t="shared" si="99"/>
        <v>3.6866967886983222E-4</v>
      </c>
      <c r="F103" s="15">
        <f t="shared" si="100"/>
        <v>7.263039886960896E-4</v>
      </c>
      <c r="G103" s="15">
        <f t="shared" si="101"/>
        <v>1.48272375673712E-3</v>
      </c>
      <c r="H103" s="5">
        <f t="shared" si="102"/>
        <v>103218.02451421294</v>
      </c>
      <c r="I103" s="5">
        <f t="shared" si="103"/>
        <v>31296.681481980399</v>
      </c>
      <c r="J103" s="5">
        <f t="shared" si="104"/>
        <v>12337.613545016364</v>
      </c>
      <c r="K103" s="5">
        <f t="shared" si="105"/>
        <v>89190.830406633948</v>
      </c>
      <c r="L103" s="5">
        <f t="shared" si="106"/>
        <v>10705.013281620752</v>
      </c>
      <c r="M103" s="5">
        <f t="shared" si="107"/>
        <v>2903.9176512828481</v>
      </c>
      <c r="N103" s="15">
        <f t="shared" si="108"/>
        <v>1.4988121870900262E-2</v>
      </c>
      <c r="O103" s="15">
        <f t="shared" si="109"/>
        <v>1.9398204908073868E-2</v>
      </c>
      <c r="P103" s="15">
        <f t="shared" si="110"/>
        <v>1.7727681848056065E-2</v>
      </c>
      <c r="Q103" s="5">
        <f t="shared" si="111"/>
        <v>8742.8032221118992</v>
      </c>
      <c r="R103" s="5">
        <f t="shared" si="112"/>
        <v>10544.437112999682</v>
      </c>
      <c r="S103" s="5">
        <f t="shared" si="113"/>
        <v>5117.7215272559797</v>
      </c>
      <c r="T103" s="5">
        <f t="shared" si="114"/>
        <v>84.702291709797549</v>
      </c>
      <c r="U103" s="5">
        <f t="shared" si="115"/>
        <v>336.91869596688139</v>
      </c>
      <c r="V103" s="5">
        <f t="shared" si="116"/>
        <v>414.80643793736135</v>
      </c>
      <c r="W103" s="15">
        <f t="shared" si="117"/>
        <v>-1.0734613539272964E-2</v>
      </c>
      <c r="X103" s="15">
        <f t="shared" si="118"/>
        <v>-1.217998157191269E-2</v>
      </c>
      <c r="Y103" s="15">
        <f t="shared" si="119"/>
        <v>-9.7425357312937999E-3</v>
      </c>
      <c r="Z103" s="5">
        <f t="shared" si="140"/>
        <v>9549.925934364428</v>
      </c>
      <c r="AA103" s="5">
        <f t="shared" si="141"/>
        <v>20806.141944982228</v>
      </c>
      <c r="AB103" s="5">
        <f t="shared" si="142"/>
        <v>18819.731992131139</v>
      </c>
      <c r="AC103" s="16">
        <f t="shared" si="123"/>
        <v>1.9128421505261355</v>
      </c>
      <c r="AD103" s="16">
        <f t="shared" si="124"/>
        <v>2.9158194351449116</v>
      </c>
      <c r="AE103" s="16">
        <f t="shared" si="125"/>
        <v>3.711587792354059</v>
      </c>
      <c r="AF103" s="15">
        <f t="shared" si="126"/>
        <v>-4.0504037456468023E-3</v>
      </c>
      <c r="AG103" s="15">
        <f t="shared" si="127"/>
        <v>2.9673830763510267E-4</v>
      </c>
      <c r="AH103" s="15">
        <f t="shared" si="128"/>
        <v>9.7937136394747881E-3</v>
      </c>
      <c r="AI103" s="1">
        <f t="shared" si="86"/>
        <v>175857.38395236665</v>
      </c>
      <c r="AJ103" s="1">
        <f t="shared" si="87"/>
        <v>51078.128640745526</v>
      </c>
      <c r="AK103" s="1">
        <f t="shared" si="88"/>
        <v>20234.732656411037</v>
      </c>
      <c r="AL103" s="14">
        <f t="shared" si="129"/>
        <v>32.698367672643208</v>
      </c>
      <c r="AM103" s="14">
        <f t="shared" si="130"/>
        <v>6.1309306759984157</v>
      </c>
      <c r="AN103" s="14">
        <f t="shared" si="131"/>
        <v>2.1652967746275875</v>
      </c>
      <c r="AO103" s="11">
        <f t="shared" si="132"/>
        <v>1.2857792586116724E-2</v>
      </c>
      <c r="AP103" s="11">
        <f t="shared" si="133"/>
        <v>1.6197427460288155E-2</v>
      </c>
      <c r="AQ103" s="11">
        <f t="shared" si="134"/>
        <v>1.4693110405325614E-2</v>
      </c>
      <c r="AR103" s="1">
        <f t="shared" si="143"/>
        <v>103218.02451421294</v>
      </c>
      <c r="AS103" s="1">
        <f t="shared" si="138"/>
        <v>31296.681481980399</v>
      </c>
      <c r="AT103" s="1">
        <f t="shared" si="139"/>
        <v>12337.613545016364</v>
      </c>
      <c r="AU103" s="1">
        <f t="shared" si="92"/>
        <v>20643.604902842591</v>
      </c>
      <c r="AV103" s="1">
        <f t="shared" si="93"/>
        <v>6259.3362963960799</v>
      </c>
      <c r="AW103" s="1">
        <f t="shared" si="94"/>
        <v>2467.5227090032731</v>
      </c>
      <c r="AX103" s="1">
        <f t="shared" si="169"/>
        <v>71352.664325307152</v>
      </c>
      <c r="AY103" s="1">
        <f t="shared" si="150"/>
        <v>8564.0106252965998</v>
      </c>
      <c r="AZ103" s="1">
        <f t="shared" si="151"/>
        <v>2323.1341210262785</v>
      </c>
      <c r="BA103" s="1">
        <f t="shared" si="170"/>
        <v>12932.962614927199</v>
      </c>
      <c r="BB103" s="1">
        <f t="shared" si="171"/>
        <v>26473.725913133283</v>
      </c>
      <c r="BC103" s="1">
        <f t="shared" si="172"/>
        <v>32929.584477874247</v>
      </c>
      <c r="BD103" s="1">
        <f t="shared" si="173"/>
        <v>20902.233317042999</v>
      </c>
      <c r="BE103" s="2">
        <f t="shared" si="184"/>
        <v>0.42640676327742005</v>
      </c>
      <c r="BF103" s="2">
        <f t="shared" si="185"/>
        <v>0.3180625638800178</v>
      </c>
      <c r="BG103" s="2">
        <f t="shared" si="186"/>
        <v>-5.0634047993166097E-7</v>
      </c>
      <c r="BH103" s="2">
        <f t="shared" si="152"/>
        <v>0.21737924665038466</v>
      </c>
      <c r="BI103" s="2">
        <f t="shared" si="174"/>
        <v>1.8182272776872576E-2</v>
      </c>
      <c r="BJ103" s="2">
        <f t="shared" si="153"/>
        <v>1.0116379454193041E-2</v>
      </c>
      <c r="BK103" s="2">
        <f t="shared" si="154"/>
        <v>2.5638068161742476E-14</v>
      </c>
      <c r="BL103" s="2">
        <f t="shared" si="155"/>
        <v>1876.7382772073402</v>
      </c>
      <c r="BM103" s="2">
        <f t="shared" si="156"/>
        <v>316.60910552873031</v>
      </c>
      <c r="BN103" s="2">
        <f t="shared" si="157"/>
        <v>3.1631257702036674E-10</v>
      </c>
      <c r="BO103" s="2">
        <f t="shared" si="175"/>
        <v>921.74251502033462</v>
      </c>
      <c r="BP103" s="2">
        <f t="shared" si="176"/>
        <v>95.686194772843209</v>
      </c>
      <c r="BQ103" s="2">
        <f t="shared" si="177"/>
        <v>-6.6388120364380764E-5</v>
      </c>
      <c r="BR103" s="11">
        <f t="shared" si="178"/>
        <v>4.5622641619824628E-2</v>
      </c>
      <c r="BS103" s="17">
        <f t="shared" si="145"/>
        <v>0.12875386456161259</v>
      </c>
      <c r="BT103" s="17">
        <f t="shared" si="146"/>
        <v>0.28895922403035756</v>
      </c>
      <c r="BU103" s="12">
        <f>BU$3*temperature!$I213+BU$4*temperature!$I213^2</f>
        <v>1.5537436776117932</v>
      </c>
      <c r="BV103" s="12">
        <f>BV$3*temperature!$I213+BV$4*temperature!$I213^2</f>
        <v>-0.57773813198432578</v>
      </c>
      <c r="BW103" s="12">
        <f>BW$3*temperature!$I213+BW$4*temperature!$I213^2</f>
        <v>-1.9627517968543726</v>
      </c>
      <c r="BX103" s="12">
        <f>BX$4*temperature!$I213^2</f>
        <v>-5.7188933283378738</v>
      </c>
      <c r="BY103" s="12">
        <f>BY$4*temperature!$I213^2</f>
        <v>-5.0004627952196525</v>
      </c>
      <c r="BZ103" s="12">
        <f>BZ$4*temperature!$I213^2</f>
        <v>-4.3899757566356978</v>
      </c>
      <c r="CA103" s="12">
        <f>CA$3*temperature!$I213</f>
        <v>-12.280992703828858</v>
      </c>
      <c r="CB103" s="12">
        <f>CB$3*temperature!$I213</f>
        <v>-11.350813692616233</v>
      </c>
      <c r="CC103" s="12">
        <f>CC$3*temperature!$I213</f>
        <v>-9.9650369962388528</v>
      </c>
      <c r="CD103" s="12">
        <f t="shared" si="179"/>
        <v>-11.264058242804298</v>
      </c>
      <c r="CE103" s="12">
        <f t="shared" si="158"/>
        <v>-9.7341596395514376</v>
      </c>
      <c r="CF103" s="12">
        <f t="shared" si="159"/>
        <v>-8.545753948769768</v>
      </c>
      <c r="CG103" s="19">
        <f t="shared" si="180"/>
        <v>8.280555860174961E-2</v>
      </c>
      <c r="CH103" s="19">
        <f t="shared" si="160"/>
        <v>0.14242626976746511</v>
      </c>
      <c r="CI103" s="19">
        <f t="shared" si="161"/>
        <v>0.14242626976746509</v>
      </c>
      <c r="CJ103" s="12">
        <f t="shared" si="181"/>
        <v>0.50846723051227993</v>
      </c>
      <c r="CK103" s="12">
        <f t="shared" si="162"/>
        <v>0.8083270265323983</v>
      </c>
      <c r="CL103" s="12">
        <f t="shared" si="163"/>
        <v>0.70964152373454237</v>
      </c>
      <c r="CM103" s="17">
        <f t="shared" si="182"/>
        <v>-11.772525473316577</v>
      </c>
      <c r="CN103" s="17">
        <f t="shared" si="164"/>
        <v>-10.542486666083835</v>
      </c>
      <c r="CO103" s="17">
        <f t="shared" si="165"/>
        <v>-9.2553954725043113</v>
      </c>
      <c r="CP103" s="12">
        <f t="shared" si="166"/>
        <v>36.646462146719458</v>
      </c>
      <c r="CQ103" s="12">
        <f t="shared" si="167"/>
        <v>30.714028585228423</v>
      </c>
      <c r="CR103" s="12">
        <f t="shared" si="168"/>
        <v>23.672309011563019</v>
      </c>
      <c r="CS103" s="17">
        <f>CS$3*temperature!$I213+CS$4*temperature!$I213^2</f>
        <v>-11.772525473316577</v>
      </c>
      <c r="CT103" s="17">
        <f>CT$3*temperature!$I213+CT$4*temperature!$I213^2</f>
        <v>-10.54250643843254</v>
      </c>
      <c r="CU103" s="17">
        <f>CU$3*temperature!$I213+CU$4*temperature!$I213^2</f>
        <v>-9.2554055649075195</v>
      </c>
      <c r="CV103" s="17"/>
      <c r="CW103" s="17"/>
      <c r="CX103" s="17"/>
    </row>
    <row r="104" spans="1:102">
      <c r="A104" s="2">
        <f t="shared" si="95"/>
        <v>2058</v>
      </c>
      <c r="B104" s="5">
        <f t="shared" si="96"/>
        <v>1157.6770249992721</v>
      </c>
      <c r="C104" s="5">
        <f t="shared" si="97"/>
        <v>2925.5709467557454</v>
      </c>
      <c r="D104" s="5">
        <f t="shared" si="98"/>
        <v>4254.5945297821272</v>
      </c>
      <c r="E104" s="15">
        <f t="shared" si="99"/>
        <v>3.5023619492634061E-4</v>
      </c>
      <c r="F104" s="15">
        <f t="shared" si="100"/>
        <v>6.8998878926128512E-4</v>
      </c>
      <c r="G104" s="15">
        <f t="shared" si="101"/>
        <v>1.4085875689002639E-3</v>
      </c>
      <c r="H104" s="5">
        <f t="shared" si="102"/>
        <v>104777.65049387631</v>
      </c>
      <c r="I104" s="5">
        <f t="shared" si="103"/>
        <v>31917.523526730616</v>
      </c>
      <c r="J104" s="5">
        <f t="shared" si="104"/>
        <v>12571.059864371837</v>
      </c>
      <c r="K104" s="5">
        <f t="shared" si="105"/>
        <v>90506.806502394043</v>
      </c>
      <c r="L104" s="5">
        <f t="shared" si="106"/>
        <v>10909.844303083788</v>
      </c>
      <c r="M104" s="5">
        <f t="shared" si="107"/>
        <v>2954.7022110742914</v>
      </c>
      <c r="N104" s="15">
        <f t="shared" si="108"/>
        <v>1.475461199049688E-2</v>
      </c>
      <c r="O104" s="15">
        <f t="shared" si="109"/>
        <v>1.913412118924751E-2</v>
      </c>
      <c r="P104" s="15">
        <f t="shared" si="110"/>
        <v>1.7488291986864191E-2</v>
      </c>
      <c r="Q104" s="5">
        <f t="shared" si="111"/>
        <v>8779.6384187037384</v>
      </c>
      <c r="R104" s="5">
        <f t="shared" si="112"/>
        <v>10622.631628552464</v>
      </c>
      <c r="S104" s="5">
        <f t="shared" si="113"/>
        <v>5163.7535597952692</v>
      </c>
      <c r="T104" s="5">
        <f t="shared" si="114"/>
        <v>83.79304534240211</v>
      </c>
      <c r="U104" s="5">
        <f t="shared" si="115"/>
        <v>332.8150324587719</v>
      </c>
      <c r="V104" s="5">
        <f t="shared" si="116"/>
        <v>410.76517139418593</v>
      </c>
      <c r="W104" s="15">
        <f t="shared" si="117"/>
        <v>-1.0734613539272964E-2</v>
      </c>
      <c r="X104" s="15">
        <f t="shared" si="118"/>
        <v>-1.217998157191269E-2</v>
      </c>
      <c r="Y104" s="15">
        <f t="shared" si="119"/>
        <v>-9.7425357312937999E-3</v>
      </c>
      <c r="Z104" s="5">
        <f t="shared" si="140"/>
        <v>9553.6916159915727</v>
      </c>
      <c r="AA104" s="5">
        <f t="shared" si="141"/>
        <v>20972.848155301523</v>
      </c>
      <c r="AB104" s="5">
        <f t="shared" si="142"/>
        <v>19180.912801583596</v>
      </c>
      <c r="AC104" s="16">
        <f t="shared" si="123"/>
        <v>1.9050943675148133</v>
      </c>
      <c r="AD104" s="16">
        <f t="shared" si="124"/>
        <v>2.9166846704694662</v>
      </c>
      <c r="AE104" s="16">
        <f t="shared" si="125"/>
        <v>3.7479380203401451</v>
      </c>
      <c r="AF104" s="15">
        <f t="shared" si="126"/>
        <v>-4.0504037456468023E-3</v>
      </c>
      <c r="AG104" s="15">
        <f t="shared" si="127"/>
        <v>2.9673830763510267E-4</v>
      </c>
      <c r="AH104" s="15">
        <f t="shared" si="128"/>
        <v>9.7937136394747881E-3</v>
      </c>
      <c r="AI104" s="1">
        <f t="shared" si="86"/>
        <v>178915.25045997259</v>
      </c>
      <c r="AJ104" s="1">
        <f t="shared" si="87"/>
        <v>52229.65207306706</v>
      </c>
      <c r="AK104" s="1">
        <f t="shared" si="88"/>
        <v>20678.782099773205</v>
      </c>
      <c r="AL104" s="14">
        <f t="shared" si="129"/>
        <v>33.114592213788242</v>
      </c>
      <c r="AM104" s="14">
        <f t="shared" si="130"/>
        <v>6.2292429278380697</v>
      </c>
      <c r="AN104" s="14">
        <f t="shared" si="131"/>
        <v>2.1967935697517875</v>
      </c>
      <c r="AO104" s="11">
        <f t="shared" si="132"/>
        <v>1.2729214660255558E-2</v>
      </c>
      <c r="AP104" s="11">
        <f t="shared" si="133"/>
        <v>1.6035453185685274E-2</v>
      </c>
      <c r="AQ104" s="11">
        <f t="shared" si="134"/>
        <v>1.4546179301272357E-2</v>
      </c>
      <c r="AR104" s="1">
        <f t="shared" si="143"/>
        <v>104777.65049387631</v>
      </c>
      <c r="AS104" s="1">
        <f t="shared" si="138"/>
        <v>31917.523526730616</v>
      </c>
      <c r="AT104" s="1">
        <f t="shared" si="139"/>
        <v>12571.059864371837</v>
      </c>
      <c r="AU104" s="1">
        <f t="shared" si="92"/>
        <v>20955.530098775263</v>
      </c>
      <c r="AV104" s="1">
        <f t="shared" si="93"/>
        <v>6383.504705346124</v>
      </c>
      <c r="AW104" s="1">
        <f t="shared" si="94"/>
        <v>2514.2119728743673</v>
      </c>
      <c r="AX104" s="1">
        <f t="shared" si="169"/>
        <v>72405.445201915238</v>
      </c>
      <c r="AY104" s="1">
        <f t="shared" si="150"/>
        <v>8727.8754424670315</v>
      </c>
      <c r="AZ104" s="1">
        <f t="shared" si="151"/>
        <v>2363.7617688594332</v>
      </c>
      <c r="BA104" s="1">
        <f t="shared" si="170"/>
        <v>12954.448495489605</v>
      </c>
      <c r="BB104" s="1">
        <f t="shared" si="171"/>
        <v>26547.441904080562</v>
      </c>
      <c r="BC104" s="1">
        <f t="shared" si="172"/>
        <v>33049.731146578182</v>
      </c>
      <c r="BD104" s="1">
        <f t="shared" si="173"/>
        <v>20353.844916620583</v>
      </c>
      <c r="BE104" s="2">
        <f t="shared" si="184"/>
        <v>0.42640676327742005</v>
      </c>
      <c r="BF104" s="2">
        <f t="shared" si="185"/>
        <v>0.3180625638800178</v>
      </c>
      <c r="BG104" s="2">
        <f t="shared" si="186"/>
        <v>-5.0634047993166097E-7</v>
      </c>
      <c r="BH104" s="2">
        <f t="shared" si="152"/>
        <v>0.21615323874507486</v>
      </c>
      <c r="BI104" s="2">
        <f t="shared" si="174"/>
        <v>1.8182272776872576E-2</v>
      </c>
      <c r="BJ104" s="2">
        <f t="shared" si="153"/>
        <v>1.0116379454193041E-2</v>
      </c>
      <c r="BK104" s="2">
        <f t="shared" si="154"/>
        <v>2.5638068161742476E-14</v>
      </c>
      <c r="BL104" s="2">
        <f t="shared" si="155"/>
        <v>1905.0958221994767</v>
      </c>
      <c r="BM104" s="2">
        <f t="shared" si="156"/>
        <v>322.88977923454058</v>
      </c>
      <c r="BN104" s="2">
        <f t="shared" si="157"/>
        <v>3.2229768966811028E-10</v>
      </c>
      <c r="BO104" s="2">
        <f t="shared" si="175"/>
        <v>935.30125540418078</v>
      </c>
      <c r="BP104" s="2">
        <f t="shared" si="176"/>
        <v>96.808686072964875</v>
      </c>
      <c r="BQ104" s="2">
        <f t="shared" si="177"/>
        <v>-6.637052731348799E-5</v>
      </c>
      <c r="BR104" s="11">
        <f t="shared" si="178"/>
        <v>4.5412821967774047E-2</v>
      </c>
      <c r="BS104" s="17">
        <f t="shared" si="145"/>
        <v>0.1231360716923208</v>
      </c>
      <c r="BT104" s="17">
        <f t="shared" si="146"/>
        <v>0.28054293595180346</v>
      </c>
      <c r="BU104" s="12">
        <f>BU$3*temperature!$I214+BU$4*temperature!$I214^2</f>
        <v>1.4106787038561617</v>
      </c>
      <c r="BV104" s="12">
        <f>BV$3*temperature!$I214+BV$4*temperature!$I214^2</f>
        <v>-0.70746503363451474</v>
      </c>
      <c r="BW104" s="12">
        <f>BW$3*temperature!$I214+BW$4*temperature!$I214^2</f>
        <v>-2.0801245551990837</v>
      </c>
      <c r="BX104" s="12">
        <f>BX$4*temperature!$I214^2</f>
        <v>-5.8793646407916569</v>
      </c>
      <c r="BY104" s="12">
        <f>BY$4*temperature!$I214^2</f>
        <v>-5.1407750517272293</v>
      </c>
      <c r="BZ104" s="12">
        <f>BZ$4*temperature!$I214^2</f>
        <v>-4.5131578359056341</v>
      </c>
      <c r="CA104" s="12">
        <f>CA$3*temperature!$I214</f>
        <v>-12.452102113489389</v>
      </c>
      <c r="CB104" s="12">
        <f>CB$3*temperature!$I214</f>
        <v>-11.508963043971576</v>
      </c>
      <c r="CC104" s="12">
        <f>CC$3*temperature!$I214</f>
        <v>-10.103878508386334</v>
      </c>
      <c r="CD104" s="12">
        <f t="shared" si="179"/>
        <v>-11.406632619850832</v>
      </c>
      <c r="CE104" s="12">
        <f t="shared" si="158"/>
        <v>-9.8469459140342774</v>
      </c>
      <c r="CF104" s="12">
        <f t="shared" si="159"/>
        <v>-8.6447705856669597</v>
      </c>
      <c r="CG104" s="19">
        <f t="shared" si="180"/>
        <v>8.3959277245726854E-2</v>
      </c>
      <c r="CH104" s="19">
        <f t="shared" si="160"/>
        <v>0.14441067571312327</v>
      </c>
      <c r="CI104" s="19">
        <f t="shared" si="161"/>
        <v>0.14441067571312324</v>
      </c>
      <c r="CJ104" s="12">
        <f t="shared" si="181"/>
        <v>0.52273474681927845</v>
      </c>
      <c r="CK104" s="12">
        <f t="shared" si="162"/>
        <v>0.83100856496864972</v>
      </c>
      <c r="CL104" s="12">
        <f t="shared" si="163"/>
        <v>0.72955396135968698</v>
      </c>
      <c r="CM104" s="17">
        <f t="shared" si="182"/>
        <v>-11.92936736667011</v>
      </c>
      <c r="CN104" s="17">
        <f t="shared" si="164"/>
        <v>-10.677954479002928</v>
      </c>
      <c r="CO104" s="17">
        <f t="shared" si="165"/>
        <v>-9.3743245470266459</v>
      </c>
      <c r="CP104" s="12">
        <f t="shared" si="166"/>
        <v>36.602532983136719</v>
      </c>
      <c r="CQ104" s="12">
        <f t="shared" si="167"/>
        <v>30.660356009845231</v>
      </c>
      <c r="CR104" s="12">
        <f t="shared" si="168"/>
        <v>23.630941793311074</v>
      </c>
      <c r="CS104" s="17">
        <f>CS$3*temperature!$I214+CS$4*temperature!$I214^2</f>
        <v>-11.92936736667011</v>
      </c>
      <c r="CT104" s="17">
        <f>CT$3*temperature!$I214+CT$4*temperature!$I214^2</f>
        <v>-10.677974480446807</v>
      </c>
      <c r="CU104" s="17">
        <f>CU$3*temperature!$I214+CU$4*temperature!$I214^2</f>
        <v>-9.3743347563669541</v>
      </c>
      <c r="CV104" s="17"/>
      <c r="CW104" s="17"/>
      <c r="CX104" s="17"/>
    </row>
    <row r="105" spans="1:102">
      <c r="A105" s="2">
        <f t="shared" si="95"/>
        <v>2059</v>
      </c>
      <c r="B105" s="5">
        <f t="shared" si="96"/>
        <v>1158.0622123756521</v>
      </c>
      <c r="C105" s="5">
        <f t="shared" si="97"/>
        <v>2927.488627353423</v>
      </c>
      <c r="D105" s="5">
        <f t="shared" si="98"/>
        <v>4260.2878502992216</v>
      </c>
      <c r="E105" s="15">
        <f t="shared" si="99"/>
        <v>3.3272438518002357E-4</v>
      </c>
      <c r="F105" s="15">
        <f t="shared" si="100"/>
        <v>6.5548934979822086E-4</v>
      </c>
      <c r="G105" s="15">
        <f t="shared" si="101"/>
        <v>1.3381581904552506E-3</v>
      </c>
      <c r="H105" s="5">
        <f t="shared" si="102"/>
        <v>106334.567956695</v>
      </c>
      <c r="I105" s="5">
        <f t="shared" si="103"/>
        <v>32541.169988331083</v>
      </c>
      <c r="J105" s="5">
        <f t="shared" si="104"/>
        <v>12805.030686324581</v>
      </c>
      <c r="K105" s="5">
        <f t="shared" si="105"/>
        <v>91821.11877958609</v>
      </c>
      <c r="L105" s="5">
        <f t="shared" si="106"/>
        <v>11115.728916682321</v>
      </c>
      <c r="M105" s="5">
        <f t="shared" si="107"/>
        <v>3005.672653181221</v>
      </c>
      <c r="N105" s="15">
        <f t="shared" si="108"/>
        <v>1.4521695416988223E-2</v>
      </c>
      <c r="O105" s="15">
        <f t="shared" si="109"/>
        <v>1.8871452962929691E-2</v>
      </c>
      <c r="P105" s="15">
        <f t="shared" si="110"/>
        <v>1.7250619001769829E-2</v>
      </c>
      <c r="Q105" s="5">
        <f t="shared" si="111"/>
        <v>8814.4508234235727</v>
      </c>
      <c r="R105" s="5">
        <f t="shared" si="112"/>
        <v>10698.279024643301</v>
      </c>
      <c r="S105" s="5">
        <f t="shared" si="113"/>
        <v>5208.6162444993706</v>
      </c>
      <c r="T105" s="5">
        <f t="shared" si="114"/>
        <v>82.893559383372647</v>
      </c>
      <c r="U105" s="5">
        <f t="shared" si="115"/>
        <v>328.76135149656852</v>
      </c>
      <c r="V105" s="5">
        <f t="shared" si="116"/>
        <v>406.76327703470707</v>
      </c>
      <c r="W105" s="15">
        <f t="shared" si="117"/>
        <v>-1.0734613539272964E-2</v>
      </c>
      <c r="X105" s="15">
        <f t="shared" si="118"/>
        <v>-1.217998157191269E-2</v>
      </c>
      <c r="Y105" s="15">
        <f t="shared" si="119"/>
        <v>-9.7425357312937999E-3</v>
      </c>
      <c r="Z105" s="5">
        <f t="shared" si="140"/>
        <v>9555.0839055669858</v>
      </c>
      <c r="AA105" s="5">
        <f t="shared" si="141"/>
        <v>21134.646369174276</v>
      </c>
      <c r="AB105" s="5">
        <f t="shared" si="142"/>
        <v>19542.980124478076</v>
      </c>
      <c r="AC105" s="16">
        <f t="shared" si="123"/>
        <v>1.8973779661528207</v>
      </c>
      <c r="AD105" s="16">
        <f t="shared" si="124"/>
        <v>2.9175501625424864</v>
      </c>
      <c r="AE105" s="16">
        <f t="shared" si="125"/>
        <v>3.7846442520498567</v>
      </c>
      <c r="AF105" s="15">
        <f t="shared" si="126"/>
        <v>-4.0504037456468023E-3</v>
      </c>
      <c r="AG105" s="15">
        <f t="shared" si="127"/>
        <v>2.9673830763510267E-4</v>
      </c>
      <c r="AH105" s="15">
        <f t="shared" si="128"/>
        <v>9.7937136394747881E-3</v>
      </c>
      <c r="AI105" s="1">
        <f t="shared" si="86"/>
        <v>181979.25551275059</v>
      </c>
      <c r="AJ105" s="1">
        <f t="shared" si="87"/>
        <v>53390.191571106479</v>
      </c>
      <c r="AK105" s="1">
        <f t="shared" si="88"/>
        <v>21125.115862670253</v>
      </c>
      <c r="AL105" s="14">
        <f t="shared" si="129"/>
        <v>33.531899738937625</v>
      </c>
      <c r="AM105" s="14">
        <f t="shared" si="130"/>
        <v>6.3281327738561624</v>
      </c>
      <c r="AN105" s="14">
        <f t="shared" si="131"/>
        <v>2.2284289733737443</v>
      </c>
      <c r="AO105" s="11">
        <f t="shared" si="132"/>
        <v>1.2601922513653002E-2</v>
      </c>
      <c r="AP105" s="11">
        <f t="shared" si="133"/>
        <v>1.5875098653828423E-2</v>
      </c>
      <c r="AQ105" s="11">
        <f t="shared" si="134"/>
        <v>1.4400717508259633E-2</v>
      </c>
      <c r="AR105" s="1">
        <f t="shared" si="143"/>
        <v>106334.567956695</v>
      </c>
      <c r="AS105" s="1">
        <f t="shared" si="138"/>
        <v>32541.169988331083</v>
      </c>
      <c r="AT105" s="1">
        <f t="shared" si="139"/>
        <v>12805.030686324581</v>
      </c>
      <c r="AU105" s="1">
        <f t="shared" si="92"/>
        <v>21266.913591339002</v>
      </c>
      <c r="AV105" s="1">
        <f t="shared" si="93"/>
        <v>6508.233997666217</v>
      </c>
      <c r="AW105" s="1">
        <f t="shared" si="94"/>
        <v>2561.0061372649161</v>
      </c>
      <c r="AX105" s="1">
        <f t="shared" si="169"/>
        <v>73456.895023668869</v>
      </c>
      <c r="AY105" s="1">
        <f t="shared" si="150"/>
        <v>8892.5831333458591</v>
      </c>
      <c r="AZ105" s="1">
        <f t="shared" si="151"/>
        <v>2404.5381225449764</v>
      </c>
      <c r="BA105" s="1">
        <f t="shared" si="170"/>
        <v>12975.454846648516</v>
      </c>
      <c r="BB105" s="1">
        <f t="shared" si="171"/>
        <v>26619.57461447567</v>
      </c>
      <c r="BC105" s="1">
        <f t="shared" si="172"/>
        <v>33166.822818139946</v>
      </c>
      <c r="BD105" s="1">
        <f t="shared" si="173"/>
        <v>19818.275401666193</v>
      </c>
      <c r="BE105" s="2">
        <f t="shared" si="184"/>
        <v>0.42640676327742005</v>
      </c>
      <c r="BF105" s="2">
        <f t="shared" si="185"/>
        <v>0.3180625638800178</v>
      </c>
      <c r="BG105" s="2">
        <f t="shared" si="186"/>
        <v>-5.0634047993166097E-7</v>
      </c>
      <c r="BH105" s="2">
        <f t="shared" si="152"/>
        <v>0.21492932056996705</v>
      </c>
      <c r="BI105" s="2">
        <f t="shared" si="174"/>
        <v>1.8182272776872576E-2</v>
      </c>
      <c r="BJ105" s="2">
        <f t="shared" si="153"/>
        <v>1.0116379454193041E-2</v>
      </c>
      <c r="BK105" s="2">
        <f t="shared" si="154"/>
        <v>2.5638068161742476E-14</v>
      </c>
      <c r="BL105" s="2">
        <f t="shared" si="155"/>
        <v>1933.4041201995224</v>
      </c>
      <c r="BM105" s="2">
        <f t="shared" si="156"/>
        <v>329.19882348535577</v>
      </c>
      <c r="BN105" s="2">
        <f t="shared" si="157"/>
        <v>3.2829624954919364E-10</v>
      </c>
      <c r="BO105" s="2">
        <f t="shared" si="175"/>
        <v>949.06082238587442</v>
      </c>
      <c r="BP105" s="2">
        <f t="shared" si="176"/>
        <v>97.944652371758124</v>
      </c>
      <c r="BQ105" s="2">
        <f t="shared" si="177"/>
        <v>-6.6353292506624709E-5</v>
      </c>
      <c r="BR105" s="11">
        <f t="shared" si="178"/>
        <v>4.5202424606496566E-2</v>
      </c>
      <c r="BS105" s="17">
        <f t="shared" si="145"/>
        <v>0.11778703025714046</v>
      </c>
      <c r="BT105" s="17">
        <f t="shared" si="146"/>
        <v>0.27237178247747906</v>
      </c>
      <c r="BU105" s="12">
        <f>BU$3*temperature!$I215+BU$4*temperature!$I215^2</f>
        <v>1.2621930692973375</v>
      </c>
      <c r="BV105" s="12">
        <f>BV$3*temperature!$I215+BV$4*temperature!$I215^2</f>
        <v>-0.84133969666376807</v>
      </c>
      <c r="BW105" s="12">
        <f>BW$3*temperature!$I215+BW$4*temperature!$I215^2</f>
        <v>-2.2006937233161628</v>
      </c>
      <c r="BX105" s="12">
        <f>BX$4*temperature!$I215^2</f>
        <v>-6.0430333354144858</v>
      </c>
      <c r="BY105" s="12">
        <f>BY$4*temperature!$I215^2</f>
        <v>-5.2838830223110218</v>
      </c>
      <c r="BZ105" s="12">
        <f>BZ$4*temperature!$I215^2</f>
        <v>-4.6387943114024157</v>
      </c>
      <c r="CA105" s="12">
        <f>CA$3*temperature!$I215</f>
        <v>-12.624232094188208</v>
      </c>
      <c r="CB105" s="12">
        <f>CB$3*temperature!$I215</f>
        <v>-11.668055666933302</v>
      </c>
      <c r="CC105" s="12">
        <f>CC$3*temperature!$I215</f>
        <v>-10.243548131778493</v>
      </c>
      <c r="CD105" s="12">
        <f t="shared" si="179"/>
        <v>-11.549659008963475</v>
      </c>
      <c r="CE105" s="12">
        <f t="shared" si="158"/>
        <v>-9.9597716032851196</v>
      </c>
      <c r="CF105" s="12">
        <f t="shared" si="159"/>
        <v>-8.7438218253364255</v>
      </c>
      <c r="CG105" s="19">
        <f t="shared" si="180"/>
        <v>8.511987717014749E-2</v>
      </c>
      <c r="CH105" s="19">
        <f t="shared" si="160"/>
        <v>0.14640691752006088</v>
      </c>
      <c r="CI105" s="19">
        <f t="shared" si="161"/>
        <v>0.14640691752006085</v>
      </c>
      <c r="CJ105" s="12">
        <f t="shared" si="181"/>
        <v>0.53728654261236708</v>
      </c>
      <c r="CK105" s="12">
        <f t="shared" si="162"/>
        <v>0.85414203182409143</v>
      </c>
      <c r="CL105" s="12">
        <f t="shared" si="163"/>
        <v>0.7498631532210337</v>
      </c>
      <c r="CM105" s="17">
        <f t="shared" si="182"/>
        <v>-12.086945551575843</v>
      </c>
      <c r="CN105" s="17">
        <f t="shared" si="164"/>
        <v>-10.813913635109211</v>
      </c>
      <c r="CO105" s="17">
        <f t="shared" si="165"/>
        <v>-9.4936849785574591</v>
      </c>
      <c r="CP105" s="12">
        <f t="shared" si="166"/>
        <v>36.528874876664489</v>
      </c>
      <c r="CQ105" s="12">
        <f t="shared" si="167"/>
        <v>30.581238578485113</v>
      </c>
      <c r="CR105" s="12">
        <f t="shared" si="168"/>
        <v>23.569963390029141</v>
      </c>
      <c r="CS105" s="17">
        <f>CS$3*temperature!$I215+CS$4*temperature!$I215^2</f>
        <v>-12.086945551575841</v>
      </c>
      <c r="CT105" s="17">
        <f>CT$3*temperature!$I215+CT$4*temperature!$I215^2</f>
        <v>-10.813933865728325</v>
      </c>
      <c r="CU105" s="17">
        <f>CU$3*temperature!$I215+CU$4*temperature!$I215^2</f>
        <v>-9.4936953048757324</v>
      </c>
      <c r="CV105" s="17"/>
      <c r="CW105" s="17"/>
      <c r="CX105" s="17"/>
    </row>
    <row r="106" spans="1:102">
      <c r="A106" s="2">
        <f t="shared" si="95"/>
        <v>2060</v>
      </c>
      <c r="B106" s="5">
        <f t="shared" si="96"/>
        <v>1158.4282621363843</v>
      </c>
      <c r="C106" s="5">
        <f t="shared" si="97"/>
        <v>2929.3116180894644</v>
      </c>
      <c r="D106" s="5">
        <f t="shared" si="98"/>
        <v>4265.7037424257678</v>
      </c>
      <c r="E106" s="15">
        <f t="shared" si="99"/>
        <v>3.1608816592102238E-4</v>
      </c>
      <c r="F106" s="15">
        <f t="shared" si="100"/>
        <v>6.2271488230830976E-4</v>
      </c>
      <c r="G106" s="15">
        <f t="shared" si="101"/>
        <v>1.271250280932488E-3</v>
      </c>
      <c r="H106" s="5">
        <f t="shared" si="102"/>
        <v>107888.11352757018</v>
      </c>
      <c r="I106" s="5">
        <f t="shared" si="103"/>
        <v>33167.408518687669</v>
      </c>
      <c r="J106" s="5">
        <f t="shared" si="104"/>
        <v>13039.459164143324</v>
      </c>
      <c r="K106" s="5">
        <f t="shared" si="105"/>
        <v>93133.184897096609</v>
      </c>
      <c r="L106" s="5">
        <f t="shared" si="106"/>
        <v>11322.594808236854</v>
      </c>
      <c r="M106" s="5">
        <f t="shared" si="107"/>
        <v>3056.8131195928308</v>
      </c>
      <c r="N106" s="15">
        <f t="shared" si="108"/>
        <v>1.4289371932617145E-2</v>
      </c>
      <c r="O106" s="15">
        <f t="shared" si="109"/>
        <v>1.8610195795983442E-2</v>
      </c>
      <c r="P106" s="15">
        <f t="shared" si="110"/>
        <v>1.7014649402183668E-2</v>
      </c>
      <c r="Q106" s="5">
        <f t="shared" si="111"/>
        <v>8847.22763034727</v>
      </c>
      <c r="R106" s="5">
        <f t="shared" si="112"/>
        <v>10771.349557413456</v>
      </c>
      <c r="S106" s="5">
        <f t="shared" si="113"/>
        <v>5252.2989925293305</v>
      </c>
      <c r="T106" s="5">
        <f t="shared" si="114"/>
        <v>82.00372905849737</v>
      </c>
      <c r="U106" s="5">
        <f t="shared" si="115"/>
        <v>324.75704429378322</v>
      </c>
      <c r="V106" s="5">
        <f t="shared" si="116"/>
        <v>402.80037127401829</v>
      </c>
      <c r="W106" s="15">
        <f t="shared" si="117"/>
        <v>-1.0734613539272964E-2</v>
      </c>
      <c r="X106" s="15">
        <f t="shared" si="118"/>
        <v>-1.217998157191269E-2</v>
      </c>
      <c r="Y106" s="15">
        <f t="shared" si="119"/>
        <v>-9.7425357312937999E-3</v>
      </c>
      <c r="Z106" s="5">
        <f t="shared" si="140"/>
        <v>9554.1156463067509</v>
      </c>
      <c r="AA106" s="5">
        <f t="shared" si="141"/>
        <v>21291.4695410352</v>
      </c>
      <c r="AB106" s="5">
        <f t="shared" si="142"/>
        <v>19905.830731890088</v>
      </c>
      <c r="AC106" s="16">
        <f t="shared" si="123"/>
        <v>1.8896928193318077</v>
      </c>
      <c r="AD106" s="16">
        <f t="shared" si="124"/>
        <v>2.9184159114401598</v>
      </c>
      <c r="AE106" s="16">
        <f t="shared" si="125"/>
        <v>3.8217099740817173</v>
      </c>
      <c r="AF106" s="15">
        <f t="shared" si="126"/>
        <v>-4.0504037456468023E-3</v>
      </c>
      <c r="AG106" s="15">
        <f t="shared" si="127"/>
        <v>2.9673830763510267E-4</v>
      </c>
      <c r="AH106" s="15">
        <f t="shared" si="128"/>
        <v>9.7937136394747881E-3</v>
      </c>
      <c r="AI106" s="1">
        <f t="shared" si="86"/>
        <v>185048.24355281453</v>
      </c>
      <c r="AJ106" s="1">
        <f t="shared" si="87"/>
        <v>54559.40641166205</v>
      </c>
      <c r="AK106" s="1">
        <f t="shared" si="88"/>
        <v>21573.610413668146</v>
      </c>
      <c r="AL106" s="14">
        <f t="shared" si="129"/>
        <v>33.95024047716084</v>
      </c>
      <c r="AM106" s="14">
        <f t="shared" si="130"/>
        <v>6.4275879086148588</v>
      </c>
      <c r="AN106" s="14">
        <f t="shared" si="131"/>
        <v>2.260199039745193</v>
      </c>
      <c r="AO106" s="11">
        <f t="shared" si="132"/>
        <v>1.2475903288516471E-2</v>
      </c>
      <c r="AP106" s="11">
        <f t="shared" si="133"/>
        <v>1.5716347667290138E-2</v>
      </c>
      <c r="AQ106" s="11">
        <f t="shared" si="134"/>
        <v>1.4256710333177037E-2</v>
      </c>
      <c r="AR106" s="1">
        <f t="shared" si="143"/>
        <v>107888.11352757018</v>
      </c>
      <c r="AS106" s="1">
        <f t="shared" si="138"/>
        <v>33167.408518687669</v>
      </c>
      <c r="AT106" s="1">
        <f t="shared" si="139"/>
        <v>13039.459164143324</v>
      </c>
      <c r="AU106" s="1">
        <f t="shared" si="92"/>
        <v>21577.622705514037</v>
      </c>
      <c r="AV106" s="1">
        <f t="shared" si="93"/>
        <v>6633.4817037375342</v>
      </c>
      <c r="AW106" s="1">
        <f t="shared" si="94"/>
        <v>2607.891832828665</v>
      </c>
      <c r="AX106" s="1">
        <f t="shared" si="169"/>
        <v>74506.547917677293</v>
      </c>
      <c r="AY106" s="1">
        <f t="shared" si="150"/>
        <v>9058.0758465894833</v>
      </c>
      <c r="AZ106" s="1">
        <f t="shared" si="151"/>
        <v>2445.4504956742644</v>
      </c>
      <c r="BA106" s="1">
        <f t="shared" si="170"/>
        <v>12995.992293871999</v>
      </c>
      <c r="BB106" s="1">
        <f t="shared" si="171"/>
        <v>26690.165021528584</v>
      </c>
      <c r="BC106" s="1">
        <f t="shared" si="172"/>
        <v>33280.955063316644</v>
      </c>
      <c r="BD106" s="1">
        <f t="shared" si="173"/>
        <v>19295.322777500714</v>
      </c>
      <c r="BE106" s="2">
        <f t="shared" si="184"/>
        <v>0.42640676327742005</v>
      </c>
      <c r="BF106" s="2">
        <f t="shared" si="185"/>
        <v>0.3180625638800178</v>
      </c>
      <c r="BG106" s="2">
        <f t="shared" si="186"/>
        <v>-5.0634047993166097E-7</v>
      </c>
      <c r="BH106" s="2">
        <f t="shared" si="152"/>
        <v>0.21370731523722608</v>
      </c>
      <c r="BI106" s="2">
        <f t="shared" si="174"/>
        <v>1.8182272776872576E-2</v>
      </c>
      <c r="BJ106" s="2">
        <f t="shared" si="153"/>
        <v>1.0116379454193041E-2</v>
      </c>
      <c r="BK106" s="2">
        <f t="shared" si="154"/>
        <v>2.5638068161742476E-14</v>
      </c>
      <c r="BL106" s="2">
        <f t="shared" si="155"/>
        <v>1961.6511095404771</v>
      </c>
      <c r="BM106" s="2">
        <f t="shared" si="156"/>
        <v>335.5340900872792</v>
      </c>
      <c r="BN106" s="2">
        <f t="shared" si="157"/>
        <v>3.3430654284256409E-10</v>
      </c>
      <c r="BO106" s="2">
        <f t="shared" si="175"/>
        <v>963.02416651574617</v>
      </c>
      <c r="BP106" s="2">
        <f t="shared" si="176"/>
        <v>99.094249651279199</v>
      </c>
      <c r="BQ106" s="2">
        <f t="shared" si="177"/>
        <v>-6.6336402636482352E-5</v>
      </c>
      <c r="BR106" s="11">
        <f t="shared" si="178"/>
        <v>4.4991520096835796E-2</v>
      </c>
      <c r="BS106" s="17">
        <f t="shared" si="145"/>
        <v>0.1126930319755865</v>
      </c>
      <c r="BT106" s="17">
        <f t="shared" si="146"/>
        <v>0.26443862376454275</v>
      </c>
      <c r="BU106" s="12">
        <f>BU$3*temperature!$I216+BU$4*temperature!$I216^2</f>
        <v>1.1082240742001623</v>
      </c>
      <c r="BV106" s="12">
        <f>BV$3*temperature!$I216+BV$4*temperature!$I216^2</f>
        <v>-0.9794055154058352</v>
      </c>
      <c r="BW106" s="12">
        <f>BW$3*temperature!$I216+BW$4*temperature!$I216^2</f>
        <v>-2.3244888064528757</v>
      </c>
      <c r="BX106" s="12">
        <f>BX$4*temperature!$I216^2</f>
        <v>-6.2099191858397589</v>
      </c>
      <c r="BY106" s="12">
        <f>BY$4*temperature!$I216^2</f>
        <v>-5.4298039965605458</v>
      </c>
      <c r="BZ106" s="12">
        <f>BZ$4*temperature!$I216^2</f>
        <v>-4.7669003618968748</v>
      </c>
      <c r="CA106" s="12">
        <f>CA$3*temperature!$I216</f>
        <v>-12.797361839282386</v>
      </c>
      <c r="CB106" s="12">
        <f>CB$3*temperature!$I216</f>
        <v>-11.828072330781774</v>
      </c>
      <c r="CC106" s="12">
        <f>CC$3*temperature!$I216</f>
        <v>-10.38402898349946</v>
      </c>
      <c r="CD106" s="12">
        <f t="shared" si="179"/>
        <v>-11.693113087348866</v>
      </c>
      <c r="CE106" s="12">
        <f t="shared" si="158"/>
        <v>-10.072611886844715</v>
      </c>
      <c r="CF106" s="12">
        <f t="shared" si="159"/>
        <v>-8.8428858775522521</v>
      </c>
      <c r="CG106" s="19">
        <f t="shared" si="180"/>
        <v>8.6287218084586129E-2</v>
      </c>
      <c r="CH106" s="19">
        <f t="shared" si="160"/>
        <v>0.14841475388754505</v>
      </c>
      <c r="CI106" s="19">
        <f t="shared" si="161"/>
        <v>0.14841475388754505</v>
      </c>
      <c r="CJ106" s="12">
        <f t="shared" si="181"/>
        <v>0.55212437596675978</v>
      </c>
      <c r="CK106" s="12">
        <f t="shared" si="162"/>
        <v>0.87773022196852912</v>
      </c>
      <c r="CL106" s="12">
        <f t="shared" si="163"/>
        <v>0.77057155297360358</v>
      </c>
      <c r="CM106" s="17">
        <f t="shared" si="182"/>
        <v>-12.245237463315625</v>
      </c>
      <c r="CN106" s="17">
        <f t="shared" si="164"/>
        <v>-10.950342108813244</v>
      </c>
      <c r="CO106" s="17">
        <f t="shared" si="165"/>
        <v>-9.6134574305258553</v>
      </c>
      <c r="CP106" s="12">
        <f t="shared" si="166"/>
        <v>36.425066710434258</v>
      </c>
      <c r="CQ106" s="12">
        <f t="shared" si="167"/>
        <v>30.476341048834581</v>
      </c>
      <c r="CR106" s="12">
        <f t="shared" si="168"/>
        <v>23.489115419477535</v>
      </c>
      <c r="CS106" s="17">
        <f>CS$3*temperature!$I216+CS$4*temperature!$I216^2</f>
        <v>-12.245237463315627</v>
      </c>
      <c r="CT106" s="17">
        <f>CT$3*temperature!$I216+CT$4*temperature!$I216^2</f>
        <v>-10.950362568637237</v>
      </c>
      <c r="CU106" s="17">
        <f>CU$3*temperature!$I216+CU$4*temperature!$I216^2</f>
        <v>-9.6134678738372266</v>
      </c>
      <c r="CV106" s="17"/>
      <c r="CW106" s="17"/>
      <c r="CX106" s="17"/>
    </row>
    <row r="107" spans="1:102">
      <c r="A107" s="2">
        <f t="shared" si="95"/>
        <v>2061</v>
      </c>
      <c r="B107" s="5">
        <f t="shared" si="96"/>
        <v>1158.7761193278775</v>
      </c>
      <c r="C107" s="5">
        <f t="shared" si="97"/>
        <v>2931.0445377319925</v>
      </c>
      <c r="D107" s="5">
        <f t="shared" si="98"/>
        <v>4270.8553806526543</v>
      </c>
      <c r="E107" s="15">
        <f t="shared" si="99"/>
        <v>3.0028375762497126E-4</v>
      </c>
      <c r="F107" s="15">
        <f t="shared" si="100"/>
        <v>5.9157913819289426E-4</v>
      </c>
      <c r="G107" s="15">
        <f t="shared" si="101"/>
        <v>1.2076877668858637E-3</v>
      </c>
      <c r="H107" s="5">
        <f t="shared" si="102"/>
        <v>109437.61853858091</v>
      </c>
      <c r="I107" s="5">
        <f t="shared" si="103"/>
        <v>33796.023138892233</v>
      </c>
      <c r="J107" s="5">
        <f t="shared" si="104"/>
        <v>13274.277964523279</v>
      </c>
      <c r="K107" s="5">
        <f t="shared" si="105"/>
        <v>94442.417921123357</v>
      </c>
      <c r="L107" s="5">
        <f t="shared" si="106"/>
        <v>11530.368339282621</v>
      </c>
      <c r="M107" s="5">
        <f t="shared" si="107"/>
        <v>3108.1075759804257</v>
      </c>
      <c r="N107" s="15">
        <f t="shared" si="108"/>
        <v>1.4057642562887995E-2</v>
      </c>
      <c r="O107" s="15">
        <f t="shared" si="109"/>
        <v>1.835034588490414E-2</v>
      </c>
      <c r="P107" s="15">
        <f t="shared" si="110"/>
        <v>1.6780370399099631E-2</v>
      </c>
      <c r="Q107" s="5">
        <f t="shared" si="111"/>
        <v>8877.9572542399637</v>
      </c>
      <c r="R107" s="5">
        <f t="shared" si="112"/>
        <v>10841.815237341681</v>
      </c>
      <c r="S107" s="5">
        <f t="shared" si="113"/>
        <v>5294.7918831821844</v>
      </c>
      <c r="T107" s="5">
        <f t="shared" si="114"/>
        <v>81.123450718275151</v>
      </c>
      <c r="U107" s="5">
        <f t="shared" si="115"/>
        <v>320.80150947893611</v>
      </c>
      <c r="V107" s="5">
        <f t="shared" si="116"/>
        <v>398.87607426430276</v>
      </c>
      <c r="W107" s="15">
        <f t="shared" si="117"/>
        <v>-1.0734613539272964E-2</v>
      </c>
      <c r="X107" s="15">
        <f t="shared" si="118"/>
        <v>-1.217998157191269E-2</v>
      </c>
      <c r="Y107" s="15">
        <f t="shared" si="119"/>
        <v>-9.7425357312937999E-3</v>
      </c>
      <c r="Z107" s="5">
        <f t="shared" si="140"/>
        <v>9550.8009940591492</v>
      </c>
      <c r="AA107" s="5">
        <f t="shared" si="141"/>
        <v>21443.253986723845</v>
      </c>
      <c r="AB107" s="5">
        <f t="shared" si="142"/>
        <v>20269.360606950286</v>
      </c>
      <c r="AC107" s="16">
        <f t="shared" si="123"/>
        <v>1.8820388004582642</v>
      </c>
      <c r="AD107" s="16">
        <f t="shared" si="124"/>
        <v>2.9192819172386959</v>
      </c>
      <c r="AE107" s="16">
        <f t="shared" si="125"/>
        <v>3.8591387071809984</v>
      </c>
      <c r="AF107" s="15">
        <f t="shared" si="126"/>
        <v>-4.0504037456468023E-3</v>
      </c>
      <c r="AG107" s="15">
        <f t="shared" si="127"/>
        <v>2.9673830763510267E-4</v>
      </c>
      <c r="AH107" s="15">
        <f t="shared" si="128"/>
        <v>9.7937136394747881E-3</v>
      </c>
      <c r="AI107" s="1">
        <f t="shared" si="86"/>
        <v>188121.04190304712</v>
      </c>
      <c r="AJ107" s="1">
        <f t="shared" si="87"/>
        <v>55736.947474233377</v>
      </c>
      <c r="AK107" s="1">
        <f t="shared" si="88"/>
        <v>22024.141205129996</v>
      </c>
      <c r="AL107" s="14">
        <f t="shared" si="129"/>
        <v>34.369564794807623</v>
      </c>
      <c r="AM107" s="14">
        <f t="shared" si="130"/>
        <v>6.5275959327863822</v>
      </c>
      <c r="AN107" s="14">
        <f t="shared" si="131"/>
        <v>2.2920998127201155</v>
      </c>
      <c r="AO107" s="11">
        <f t="shared" si="132"/>
        <v>1.2351144255631306E-2</v>
      </c>
      <c r="AP107" s="11">
        <f t="shared" si="133"/>
        <v>1.5559184190617237E-2</v>
      </c>
      <c r="AQ107" s="11">
        <f t="shared" si="134"/>
        <v>1.4114143229845267E-2</v>
      </c>
      <c r="AR107" s="1">
        <f t="shared" si="143"/>
        <v>109437.61853858091</v>
      </c>
      <c r="AS107" s="1">
        <f t="shared" si="138"/>
        <v>33796.023138892233</v>
      </c>
      <c r="AT107" s="1">
        <f t="shared" si="139"/>
        <v>13274.277964523279</v>
      </c>
      <c r="AU107" s="1">
        <f t="shared" si="92"/>
        <v>21887.523707716184</v>
      </c>
      <c r="AV107" s="1">
        <f t="shared" si="93"/>
        <v>6759.2046277784466</v>
      </c>
      <c r="AW107" s="1">
        <f t="shared" si="94"/>
        <v>2654.8555929046561</v>
      </c>
      <c r="AX107" s="1">
        <f t="shared" si="169"/>
        <v>75553.934336898674</v>
      </c>
      <c r="AY107" s="1">
        <f t="shared" si="150"/>
        <v>9224.2946714260979</v>
      </c>
      <c r="AZ107" s="1">
        <f t="shared" si="151"/>
        <v>2486.4860607843402</v>
      </c>
      <c r="BA107" s="1">
        <f t="shared" si="170"/>
        <v>13016.071004507734</v>
      </c>
      <c r="BB107" s="1">
        <f t="shared" si="171"/>
        <v>26759.25250978646</v>
      </c>
      <c r="BC107" s="1">
        <f t="shared" si="172"/>
        <v>33392.219948427199</v>
      </c>
      <c r="BD107" s="1">
        <f t="shared" si="173"/>
        <v>18784.781065547973</v>
      </c>
      <c r="BE107" s="2">
        <f t="shared" si="184"/>
        <v>0.42640676327742005</v>
      </c>
      <c r="BF107" s="2">
        <f t="shared" si="185"/>
        <v>0.3180625638800178</v>
      </c>
      <c r="BG107" s="2">
        <f t="shared" si="186"/>
        <v>-5.0634047993166097E-7</v>
      </c>
      <c r="BH107" s="2">
        <f t="shared" si="152"/>
        <v>0.2124870551727355</v>
      </c>
      <c r="BI107" s="2">
        <f t="shared" si="174"/>
        <v>1.8182272776872576E-2</v>
      </c>
      <c r="BJ107" s="2">
        <f t="shared" si="153"/>
        <v>1.0116379454193041E-2</v>
      </c>
      <c r="BK107" s="2">
        <f t="shared" si="154"/>
        <v>2.5638068161742476E-14</v>
      </c>
      <c r="BL107" s="2">
        <f t="shared" si="155"/>
        <v>1989.8246323198052</v>
      </c>
      <c r="BM107" s="2">
        <f t="shared" si="156"/>
        <v>341.893394115722</v>
      </c>
      <c r="BN107" s="2">
        <f t="shared" si="157"/>
        <v>3.4032684325236399E-10</v>
      </c>
      <c r="BO107" s="2">
        <f t="shared" si="175"/>
        <v>977.19428414123797</v>
      </c>
      <c r="BP107" s="2">
        <f t="shared" si="176"/>
        <v>100.2576360393777</v>
      </c>
      <c r="BQ107" s="2">
        <f t="shared" si="177"/>
        <v>-6.6319845067024753E-5</v>
      </c>
      <c r="BR107" s="11">
        <f t="shared" si="178"/>
        <v>4.4780176540603484E-2</v>
      </c>
      <c r="BS107" s="17">
        <f t="shared" si="145"/>
        <v>0.10784109708865734</v>
      </c>
      <c r="BT107" s="17">
        <f t="shared" si="146"/>
        <v>0.25673652792674051</v>
      </c>
      <c r="BU107" s="12">
        <f>BU$3*temperature!$I217+BU$4*temperature!$I217^2</f>
        <v>0.94871214445964824</v>
      </c>
      <c r="BV107" s="12">
        <f>BV$3*temperature!$I217+BV$4*temperature!$I217^2</f>
        <v>-1.1217033684681752</v>
      </c>
      <c r="BW107" s="12">
        <f>BW$3*temperature!$I217+BW$4*temperature!$I217^2</f>
        <v>-2.45153726457586</v>
      </c>
      <c r="BX107" s="12">
        <f>BX$4*temperature!$I217^2</f>
        <v>-6.380039656050613</v>
      </c>
      <c r="BY107" s="12">
        <f>BY$4*temperature!$I217^2</f>
        <v>-5.5785532445626753</v>
      </c>
      <c r="BZ107" s="12">
        <f>BZ$4*temperature!$I217^2</f>
        <v>-4.8974893932104155</v>
      </c>
      <c r="CA107" s="12">
        <f>CA$3*temperature!$I217</f>
        <v>-12.971469070629627</v>
      </c>
      <c r="CB107" s="12">
        <f>CB$3*temperature!$I217</f>
        <v>-11.988992444751359</v>
      </c>
      <c r="CC107" s="12">
        <f>CC$3*temperature!$I217</f>
        <v>-10.525302986630093</v>
      </c>
      <c r="CD107" s="12">
        <f t="shared" si="179"/>
        <v>-11.836969471416639</v>
      </c>
      <c r="CE107" s="12">
        <f t="shared" si="158"/>
        <v>-10.185441237114814</v>
      </c>
      <c r="CF107" s="12">
        <f t="shared" si="159"/>
        <v>-8.9419403312813746</v>
      </c>
      <c r="CG107" s="19">
        <f t="shared" si="180"/>
        <v>8.7461149776917282E-2</v>
      </c>
      <c r="CH107" s="19">
        <f t="shared" si="160"/>
        <v>0.15043392644943393</v>
      </c>
      <c r="CI107" s="19">
        <f t="shared" si="161"/>
        <v>0.15043392644943393</v>
      </c>
      <c r="CJ107" s="12">
        <f t="shared" si="181"/>
        <v>0.56724979960649391</v>
      </c>
      <c r="CK107" s="12">
        <f t="shared" si="162"/>
        <v>0.90177560381827249</v>
      </c>
      <c r="CL107" s="12">
        <f t="shared" si="163"/>
        <v>0.79168132767435928</v>
      </c>
      <c r="CM107" s="17">
        <f t="shared" si="182"/>
        <v>-12.404219271023132</v>
      </c>
      <c r="CN107" s="17">
        <f t="shared" si="164"/>
        <v>-11.087216840933086</v>
      </c>
      <c r="CO107" s="17">
        <f t="shared" si="165"/>
        <v>-9.7336216589557338</v>
      </c>
      <c r="CP107" s="12">
        <f t="shared" si="166"/>
        <v>36.290740033450454</v>
      </c>
      <c r="CQ107" s="12">
        <f t="shared" si="167"/>
        <v>30.345374617976592</v>
      </c>
      <c r="CR107" s="12">
        <f t="shared" si="168"/>
        <v>23.388175291782947</v>
      </c>
      <c r="CS107" s="17">
        <f>CS$3*temperature!$I217+CS$4*temperature!$I217^2</f>
        <v>-12.404219271023134</v>
      </c>
      <c r="CT107" s="17">
        <f>CT$3*temperature!$I217+CT$4*temperature!$I217^2</f>
        <v>-11.087237529939745</v>
      </c>
      <c r="CU107" s="17">
        <f>CU$3*temperature!$I217+CU$4*temperature!$I217^2</f>
        <v>-9.7336322192488627</v>
      </c>
      <c r="CV107" s="17"/>
      <c r="CW107" s="17"/>
      <c r="CX107" s="17"/>
    </row>
    <row r="108" spans="1:102">
      <c r="A108" s="2">
        <f t="shared" si="95"/>
        <v>2062</v>
      </c>
      <c r="B108" s="5">
        <f t="shared" si="96"/>
        <v>1159.1066828928674</v>
      </c>
      <c r="C108" s="5">
        <f t="shared" si="97"/>
        <v>2932.6917852935467</v>
      </c>
      <c r="D108" s="5">
        <f t="shared" si="98"/>
        <v>4275.75534746014</v>
      </c>
      <c r="E108" s="15">
        <f t="shared" si="99"/>
        <v>2.8526956974372268E-4</v>
      </c>
      <c r="F108" s="15">
        <f t="shared" si="100"/>
        <v>5.6200018128324948E-4</v>
      </c>
      <c r="G108" s="15">
        <f t="shared" si="101"/>
        <v>1.1473033785415704E-3</v>
      </c>
      <c r="H108" s="5">
        <f t="shared" si="102"/>
        <v>110982.40969138472</v>
      </c>
      <c r="I108" s="5">
        <f t="shared" si="103"/>
        <v>34426.794410378519</v>
      </c>
      <c r="J108" s="5">
        <f t="shared" si="104"/>
        <v>13509.419302627608</v>
      </c>
      <c r="K108" s="5">
        <f t="shared" si="105"/>
        <v>95748.226914193772</v>
      </c>
      <c r="L108" s="5">
        <f t="shared" si="106"/>
        <v>11738.97461131688</v>
      </c>
      <c r="M108" s="5">
        <f t="shared" si="107"/>
        <v>3159.5398250866706</v>
      </c>
      <c r="N108" s="15">
        <f t="shared" si="108"/>
        <v>1.3826509547447241E-2</v>
      </c>
      <c r="O108" s="15">
        <f t="shared" si="109"/>
        <v>1.8091900093387459E-2</v>
      </c>
      <c r="P108" s="15">
        <f t="shared" si="110"/>
        <v>1.6547769936830825E-2</v>
      </c>
      <c r="Q108" s="5">
        <f t="shared" si="111"/>
        <v>8906.6293542833828</v>
      </c>
      <c r="R108" s="5">
        <f t="shared" si="112"/>
        <v>10909.649855362464</v>
      </c>
      <c r="S108" s="5">
        <f t="shared" si="113"/>
        <v>5336.0856635264699</v>
      </c>
      <c r="T108" s="5">
        <f t="shared" si="114"/>
        <v>80.252621825842212</v>
      </c>
      <c r="U108" s="5">
        <f t="shared" si="115"/>
        <v>316.89415300524092</v>
      </c>
      <c r="V108" s="5">
        <f t="shared" si="116"/>
        <v>394.99000985842457</v>
      </c>
      <c r="W108" s="15">
        <f t="shared" si="117"/>
        <v>-1.0734613539272964E-2</v>
      </c>
      <c r="X108" s="15">
        <f t="shared" si="118"/>
        <v>-1.217998157191269E-2</v>
      </c>
      <c r="Y108" s="15">
        <f t="shared" si="119"/>
        <v>-9.7425357312937999E-3</v>
      </c>
      <c r="Z108" s="5">
        <f t="shared" si="140"/>
        <v>9545.1554171699154</v>
      </c>
      <c r="AA108" s="5">
        <f t="shared" si="141"/>
        <v>21589.939442649451</v>
      </c>
      <c r="AB108" s="5">
        <f t="shared" si="142"/>
        <v>20633.464994858674</v>
      </c>
      <c r="AC108" s="16">
        <f t="shared" si="123"/>
        <v>1.8744157834514354</v>
      </c>
      <c r="AD108" s="16">
        <f t="shared" si="124"/>
        <v>2.9201481800143272</v>
      </c>
      <c r="AE108" s="16">
        <f t="shared" si="125"/>
        <v>3.896934006574142</v>
      </c>
      <c r="AF108" s="15">
        <f t="shared" si="126"/>
        <v>-4.0504037456468023E-3</v>
      </c>
      <c r="AG108" s="15">
        <f t="shared" si="127"/>
        <v>2.9673830763510267E-4</v>
      </c>
      <c r="AH108" s="15">
        <f t="shared" si="128"/>
        <v>9.7937136394747881E-3</v>
      </c>
      <c r="AI108" s="1">
        <f t="shared" si="86"/>
        <v>191196.4614204586</v>
      </c>
      <c r="AJ108" s="1">
        <f t="shared" si="87"/>
        <v>56922.457354588485</v>
      </c>
      <c r="AK108" s="1">
        <f t="shared" si="88"/>
        <v>22476.582677521652</v>
      </c>
      <c r="AL108" s="14">
        <f t="shared" si="129"/>
        <v>34.78982321306372</v>
      </c>
      <c r="AM108" s="14">
        <f t="shared" si="130"/>
        <v>6.6281443595521274</v>
      </c>
      <c r="AN108" s="14">
        <f t="shared" si="131"/>
        <v>2.3241273275234104</v>
      </c>
      <c r="AO108" s="11">
        <f t="shared" si="132"/>
        <v>1.2227632813074993E-2</v>
      </c>
      <c r="AP108" s="11">
        <f t="shared" si="133"/>
        <v>1.5403592348711064E-2</v>
      </c>
      <c r="AQ108" s="11">
        <f t="shared" si="134"/>
        <v>1.3973001797546814E-2</v>
      </c>
      <c r="AR108" s="1">
        <f t="shared" si="143"/>
        <v>110982.40969138472</v>
      </c>
      <c r="AS108" s="1">
        <f t="shared" si="138"/>
        <v>34426.794410378519</v>
      </c>
      <c r="AT108" s="1">
        <f t="shared" si="139"/>
        <v>13509.419302627608</v>
      </c>
      <c r="AU108" s="1">
        <f t="shared" si="92"/>
        <v>22196.481938276946</v>
      </c>
      <c r="AV108" s="1">
        <f t="shared" si="93"/>
        <v>6885.3588820757041</v>
      </c>
      <c r="AW108" s="1">
        <f t="shared" si="94"/>
        <v>2701.8838605255219</v>
      </c>
      <c r="AX108" s="1">
        <f t="shared" si="169"/>
        <v>76598.581531355012</v>
      </c>
      <c r="AY108" s="1">
        <f t="shared" si="150"/>
        <v>9391.1796890535043</v>
      </c>
      <c r="AZ108" s="1">
        <f t="shared" si="151"/>
        <v>2527.6318600693367</v>
      </c>
      <c r="BA108" s="1">
        <f t="shared" si="170"/>
        <v>13035.700709310431</v>
      </c>
      <c r="BB108" s="1">
        <f t="shared" si="171"/>
        <v>26826.874933107803</v>
      </c>
      <c r="BC108" s="1">
        <f t="shared" si="172"/>
        <v>33500.706137817826</v>
      </c>
      <c r="BD108" s="1">
        <f t="shared" si="173"/>
        <v>18286.441011231949</v>
      </c>
      <c r="BE108" s="2">
        <f t="shared" si="184"/>
        <v>0.42640676327742005</v>
      </c>
      <c r="BF108" s="2">
        <f t="shared" si="185"/>
        <v>0.3180625638800178</v>
      </c>
      <c r="BG108" s="2">
        <f t="shared" si="186"/>
        <v>-5.0634047993166097E-7</v>
      </c>
      <c r="BH108" s="2">
        <f t="shared" si="152"/>
        <v>0.211268381865405</v>
      </c>
      <c r="BI108" s="2">
        <f t="shared" si="174"/>
        <v>1.8182272776872576E-2</v>
      </c>
      <c r="BJ108" s="2">
        <f t="shared" si="153"/>
        <v>1.0116379454193041E-2</v>
      </c>
      <c r="BK108" s="2">
        <f t="shared" si="154"/>
        <v>2.5638068161742476E-14</v>
      </c>
      <c r="BL108" s="2">
        <f t="shared" si="155"/>
        <v>2017.9124464433835</v>
      </c>
      <c r="BM108" s="2">
        <f t="shared" si="156"/>
        <v>348.27451564688107</v>
      </c>
      <c r="BN108" s="2">
        <f t="shared" si="157"/>
        <v>3.4635541290632613E-10</v>
      </c>
      <c r="BO108" s="2">
        <f t="shared" si="175"/>
        <v>991.57421810242533</v>
      </c>
      <c r="BP108" s="2">
        <f t="shared" si="176"/>
        <v>101.4349718341917</v>
      </c>
      <c r="BQ108" s="2">
        <f t="shared" si="177"/>
        <v>-6.630360780406926E-5</v>
      </c>
      <c r="BR108" s="11">
        <f t="shared" si="178"/>
        <v>4.456845973796783E-2</v>
      </c>
      <c r="BS108" s="17">
        <f t="shared" si="145"/>
        <v>0.10321893495886623</v>
      </c>
      <c r="BT108" s="17">
        <f t="shared" si="146"/>
        <v>0.24925876497741797</v>
      </c>
      <c r="BU108" s="12">
        <f>BU$3*temperature!$I218+BU$4*temperature!$I218^2</f>
        <v>0.78360096212890973</v>
      </c>
      <c r="BV108" s="12">
        <f>BV$3*temperature!$I218+BV$4*temperature!$I218^2</f>
        <v>-1.2682715370594515</v>
      </c>
      <c r="BW108" s="12">
        <f>BW$3*temperature!$I218+BW$4*temperature!$I218^2</f>
        <v>-2.5818644650689482</v>
      </c>
      <c r="BX108" s="12">
        <f>BX$4*temperature!$I218^2</f>
        <v>-6.5534098917627626</v>
      </c>
      <c r="BY108" s="12">
        <f>BY$4*temperature!$I218^2</f>
        <v>-5.7301440093669962</v>
      </c>
      <c r="BZ108" s="12">
        <f>BZ$4*temperature!$I218^2</f>
        <v>-5.0305730316002499</v>
      </c>
      <c r="CA108" s="12">
        <f>CA$3*temperature!$I218</f>
        <v>-13.146530143578421</v>
      </c>
      <c r="CB108" s="12">
        <f>CB$3*temperature!$I218</f>
        <v>-12.150794155068452</v>
      </c>
      <c r="CC108" s="12">
        <f>CC$3*temperature!$I218</f>
        <v>-10.667350955439007</v>
      </c>
      <c r="CD108" s="12">
        <f t="shared" si="179"/>
        <v>-11.981201823301863</v>
      </c>
      <c r="CE108" s="12">
        <f t="shared" si="158"/>
        <v>-10.298233518832141</v>
      </c>
      <c r="CF108" s="12">
        <f t="shared" si="159"/>
        <v>-9.0409622420131583</v>
      </c>
      <c r="CG108" s="19">
        <f t="shared" si="180"/>
        <v>8.864151282121964E-2</v>
      </c>
      <c r="CH108" s="19">
        <f t="shared" si="160"/>
        <v>0.15246416099177784</v>
      </c>
      <c r="CI108" s="19">
        <f t="shared" si="161"/>
        <v>0.15246416099177781</v>
      </c>
      <c r="CJ108" s="12">
        <f t="shared" si="181"/>
        <v>0.58266416013827849</v>
      </c>
      <c r="CK108" s="12">
        <f t="shared" si="162"/>
        <v>0.92628031811815481</v>
      </c>
      <c r="CL108" s="12">
        <f t="shared" si="163"/>
        <v>0.81319435671292384</v>
      </c>
      <c r="CM108" s="17">
        <f t="shared" si="182"/>
        <v>-12.563865983440142</v>
      </c>
      <c r="CN108" s="17">
        <f t="shared" si="164"/>
        <v>-11.224513836950296</v>
      </c>
      <c r="CO108" s="17">
        <f t="shared" si="165"/>
        <v>-9.8541565987260817</v>
      </c>
      <c r="CP108" s="12">
        <f t="shared" si="166"/>
        <v>36.125582429981712</v>
      </c>
      <c r="CQ108" s="12">
        <f t="shared" si="167"/>
        <v>30.188099802257735</v>
      </c>
      <c r="CR108" s="12">
        <f t="shared" si="168"/>
        <v>23.266958429046365</v>
      </c>
      <c r="CS108" s="17">
        <f>CS$3*temperature!$I218+CS$4*temperature!$I218^2</f>
        <v>-12.563865983440142</v>
      </c>
      <c r="CT108" s="17">
        <f>CT$3*temperature!$I218+CT$4*temperature!$I218^2</f>
        <v>-11.224534755064326</v>
      </c>
      <c r="CU108" s="17">
        <f>CU$3*temperature!$I218+CU$4*temperature!$I218^2</f>
        <v>-9.8541672759625367</v>
      </c>
      <c r="CV108" s="17"/>
      <c r="CW108" s="17"/>
      <c r="CX108" s="17"/>
    </row>
    <row r="109" spans="1:102">
      <c r="A109" s="2">
        <f t="shared" si="95"/>
        <v>2063</v>
      </c>
      <c r="B109" s="5">
        <f t="shared" si="96"/>
        <v>1159.4208078643476</v>
      </c>
      <c r="C109" s="5">
        <f t="shared" si="97"/>
        <v>2934.2575499427803</v>
      </c>
      <c r="D109" s="5">
        <f t="shared" si="98"/>
        <v>4280.4156565883004</v>
      </c>
      <c r="E109" s="15">
        <f t="shared" si="99"/>
        <v>2.7100609125653652E-4</v>
      </c>
      <c r="F109" s="15">
        <f t="shared" si="100"/>
        <v>5.3390017221908699E-4</v>
      </c>
      <c r="G109" s="15">
        <f t="shared" si="101"/>
        <v>1.0899382096144919E-3</v>
      </c>
      <c r="H109" s="5">
        <f t="shared" si="102"/>
        <v>112521.80973780781</v>
      </c>
      <c r="I109" s="5">
        <f t="shared" si="103"/>
        <v>35059.499614996217</v>
      </c>
      <c r="J109" s="5">
        <f t="shared" si="104"/>
        <v>13744.814979944586</v>
      </c>
      <c r="K109" s="5">
        <f t="shared" si="105"/>
        <v>97050.017538561267</v>
      </c>
      <c r="L109" s="5">
        <f t="shared" si="106"/>
        <v>11948.337532838552</v>
      </c>
      <c r="M109" s="5">
        <f t="shared" si="107"/>
        <v>3211.0935205063406</v>
      </c>
      <c r="N109" s="15">
        <f t="shared" si="108"/>
        <v>1.359597630496201E-2</v>
      </c>
      <c r="O109" s="15">
        <f t="shared" si="109"/>
        <v>1.783485597795198E-2</v>
      </c>
      <c r="P109" s="15">
        <f t="shared" si="110"/>
        <v>1.6316836714743932E-2</v>
      </c>
      <c r="Q109" s="5">
        <f t="shared" si="111"/>
        <v>8933.2348562839652</v>
      </c>
      <c r="R109" s="5">
        <f t="shared" si="112"/>
        <v>10974.829007718885</v>
      </c>
      <c r="S109" s="5">
        <f t="shared" si="113"/>
        <v>5376.1717485343661</v>
      </c>
      <c r="T109" s="5">
        <f t="shared" si="114"/>
        <v>79.391140945028368</v>
      </c>
      <c r="U109" s="5">
        <f t="shared" si="115"/>
        <v>313.03438806139019</v>
      </c>
      <c r="V109" s="5">
        <f t="shared" si="116"/>
        <v>391.14180557387476</v>
      </c>
      <c r="W109" s="15">
        <f t="shared" si="117"/>
        <v>-1.0734613539272964E-2</v>
      </c>
      <c r="X109" s="15">
        <f t="shared" si="118"/>
        <v>-1.217998157191269E-2</v>
      </c>
      <c r="Y109" s="15">
        <f t="shared" si="119"/>
        <v>-9.7425357312937999E-3</v>
      </c>
      <c r="Z109" s="5">
        <f t="shared" si="140"/>
        <v>9537.1956945426136</v>
      </c>
      <c r="AA109" s="5">
        <f t="shared" si="141"/>
        <v>21731.469122946997</v>
      </c>
      <c r="AB109" s="5">
        <f t="shared" si="142"/>
        <v>20998.038457515711</v>
      </c>
      <c r="AC109" s="16">
        <f t="shared" si="123"/>
        <v>1.8668236427412443</v>
      </c>
      <c r="AD109" s="16">
        <f t="shared" si="124"/>
        <v>2.9210146998433082</v>
      </c>
      <c r="AE109" s="16">
        <f t="shared" si="125"/>
        <v>3.9350994623064603</v>
      </c>
      <c r="AF109" s="15">
        <f t="shared" si="126"/>
        <v>-4.0504037456468023E-3</v>
      </c>
      <c r="AG109" s="15">
        <f t="shared" si="127"/>
        <v>2.9673830763510267E-4</v>
      </c>
      <c r="AH109" s="15">
        <f t="shared" si="128"/>
        <v>9.7937136394747881E-3</v>
      </c>
      <c r="AI109" s="1">
        <f t="shared" si="86"/>
        <v>194273.29721668968</v>
      </c>
      <c r="AJ109" s="1">
        <f t="shared" si="87"/>
        <v>58115.570501205344</v>
      </c>
      <c r="AK109" s="1">
        <f t="shared" si="88"/>
        <v>22930.808270295009</v>
      </c>
      <c r="AL109" s="14">
        <f t="shared" si="129"/>
        <v>35.210966425106044</v>
      </c>
      <c r="AM109" s="14">
        <f t="shared" si="130"/>
        <v>6.7292206209576477</v>
      </c>
      <c r="AN109" s="14">
        <f t="shared" si="131"/>
        <v>2.3562776124953704</v>
      </c>
      <c r="AO109" s="11">
        <f t="shared" si="132"/>
        <v>1.2105356484944244E-2</v>
      </c>
      <c r="AP109" s="11">
        <f t="shared" si="133"/>
        <v>1.5249556425223954E-2</v>
      </c>
      <c r="AQ109" s="11">
        <f t="shared" si="134"/>
        <v>1.3833271779571346E-2</v>
      </c>
      <c r="AR109" s="1">
        <f t="shared" si="143"/>
        <v>112521.80973780781</v>
      </c>
      <c r="AS109" s="1">
        <f t="shared" si="138"/>
        <v>35059.499614996217</v>
      </c>
      <c r="AT109" s="1">
        <f t="shared" si="139"/>
        <v>13744.814979944586</v>
      </c>
      <c r="AU109" s="1">
        <f t="shared" si="92"/>
        <v>22504.361947561563</v>
      </c>
      <c r="AV109" s="1">
        <f t="shared" si="93"/>
        <v>7011.8999229992442</v>
      </c>
      <c r="AW109" s="1">
        <f t="shared" si="94"/>
        <v>2748.9629959889171</v>
      </c>
      <c r="AX109" s="1">
        <f t="shared" si="169"/>
        <v>77640.014030849023</v>
      </c>
      <c r="AY109" s="1">
        <f t="shared" si="150"/>
        <v>9558.6700262708418</v>
      </c>
      <c r="AZ109" s="1">
        <f t="shared" si="151"/>
        <v>2568.8748164050726</v>
      </c>
      <c r="BA109" s="1">
        <f t="shared" si="170"/>
        <v>13054.890723135053</v>
      </c>
      <c r="BB109" s="1">
        <f t="shared" si="171"/>
        <v>26893.068675130959</v>
      </c>
      <c r="BC109" s="1">
        <f t="shared" si="172"/>
        <v>33606.498997115421</v>
      </c>
      <c r="BD109" s="1">
        <f t="shared" si="173"/>
        <v>17800.090736131697</v>
      </c>
      <c r="BE109" s="2">
        <f t="shared" si="184"/>
        <v>0.42640676327742005</v>
      </c>
      <c r="BF109" s="2">
        <f t="shared" si="185"/>
        <v>0.3180625638800178</v>
      </c>
      <c r="BG109" s="2">
        <f t="shared" si="186"/>
        <v>-5.0634047993166097E-7</v>
      </c>
      <c r="BH109" s="2">
        <f t="shared" si="152"/>
        <v>0.2100511456223893</v>
      </c>
      <c r="BI109" s="2">
        <f t="shared" si="174"/>
        <v>1.8182272776872576E-2</v>
      </c>
      <c r="BJ109" s="2">
        <f t="shared" si="153"/>
        <v>1.0116379454193041E-2</v>
      </c>
      <c r="BK109" s="2">
        <f t="shared" si="154"/>
        <v>2.5638068161742476E-14</v>
      </c>
      <c r="BL109" s="2">
        <f t="shared" si="155"/>
        <v>2045.9022380001784</v>
      </c>
      <c r="BM109" s="2">
        <f t="shared" si="156"/>
        <v>354.67520157943653</v>
      </c>
      <c r="BN109" s="2">
        <f t="shared" si="157"/>
        <v>3.5239050332635832E-10</v>
      </c>
      <c r="BO109" s="2">
        <f t="shared" si="175"/>
        <v>1006.1670584335714</v>
      </c>
      <c r="BP109" s="2">
        <f t="shared" si="176"/>
        <v>102.62641952836364</v>
      </c>
      <c r="BQ109" s="2">
        <f t="shared" si="177"/>
        <v>-6.628767946680305E-5</v>
      </c>
      <c r="BR109" s="11">
        <f t="shared" si="178"/>
        <v>4.4356433330041661E-2</v>
      </c>
      <c r="BS109" s="17">
        <f t="shared" si="145"/>
        <v>9.881490676519078E-2</v>
      </c>
      <c r="BT109" s="17">
        <f t="shared" si="146"/>
        <v>0.24199880094894949</v>
      </c>
      <c r="BU109" s="12">
        <f>BU$3*temperature!$I219+BU$4*temperature!$I219^2</f>
        <v>0.61283758561119939</v>
      </c>
      <c r="BV109" s="12">
        <f>BV$3*temperature!$I219+BV$4*temperature!$I219^2</f>
        <v>-1.4191456303397203</v>
      </c>
      <c r="BW109" s="12">
        <f>BW$3*temperature!$I219+BW$4*temperature!$I219^2</f>
        <v>-2.7154936400817942</v>
      </c>
      <c r="BX109" s="12">
        <f>BX$4*temperature!$I219^2</f>
        <v>-6.7300427145758794</v>
      </c>
      <c r="BY109" s="12">
        <f>BY$4*temperature!$I219^2</f>
        <v>-5.8845875018719207</v>
      </c>
      <c r="BZ109" s="12">
        <f>BZ$4*temperature!$I219^2</f>
        <v>-5.1661611192698409</v>
      </c>
      <c r="CA109" s="12">
        <f>CA$3*temperature!$I219</f>
        <v>-13.322520147597643</v>
      </c>
      <c r="CB109" s="12">
        <f>CB$3*temperature!$I219</f>
        <v>-12.313454437959278</v>
      </c>
      <c r="CC109" s="12">
        <f>CC$3*temperature!$I219</f>
        <v>-10.810152677035422</v>
      </c>
      <c r="CD109" s="12">
        <f t="shared" si="179"/>
        <v>-12.125782952534658</v>
      </c>
      <c r="CE109" s="12">
        <f t="shared" si="158"/>
        <v>-10.410962083729535</v>
      </c>
      <c r="CF109" s="12">
        <f t="shared" si="159"/>
        <v>-9.1399282148637369</v>
      </c>
      <c r="CG109" s="19">
        <f t="shared" si="180"/>
        <v>8.9828139256279124E-2</v>
      </c>
      <c r="CH109" s="19">
        <f t="shared" si="160"/>
        <v>0.15450516861985047</v>
      </c>
      <c r="CI109" s="19">
        <f t="shared" si="161"/>
        <v>0.15450516861985045</v>
      </c>
      <c r="CJ109" s="12">
        <f t="shared" si="181"/>
        <v>0.59836859753149274</v>
      </c>
      <c r="CK109" s="12">
        <f t="shared" si="162"/>
        <v>0.95124617711487225</v>
      </c>
      <c r="CL109" s="12">
        <f t="shared" si="163"/>
        <v>0.83511223108584276</v>
      </c>
      <c r="CM109" s="17">
        <f t="shared" si="182"/>
        <v>-12.724151550066152</v>
      </c>
      <c r="CN109" s="17">
        <f t="shared" si="164"/>
        <v>-11.362208260844406</v>
      </c>
      <c r="CO109" s="17">
        <f t="shared" si="165"/>
        <v>-9.9750404459495794</v>
      </c>
      <c r="CP109" s="12">
        <f t="shared" si="166"/>
        <v>35.929340731702545</v>
      </c>
      <c r="CQ109" s="12">
        <f t="shared" si="167"/>
        <v>30.004329179126309</v>
      </c>
      <c r="CR109" s="12">
        <f t="shared" si="168"/>
        <v>23.125320378567775</v>
      </c>
      <c r="CS109" s="17">
        <f>CS$3*temperature!$I219+CS$4*temperature!$I219^2</f>
        <v>-12.72415155006615</v>
      </c>
      <c r="CT109" s="17">
        <f>CT$3*temperature!$I219+CT$4*temperature!$I219^2</f>
        <v>-11.362229407936381</v>
      </c>
      <c r="CU109" s="17">
        <f>CU$3*temperature!$I219+CU$4*temperature!$I219^2</f>
        <v>-9.9750512400632978</v>
      </c>
      <c r="CV109" s="17"/>
      <c r="CW109" s="17"/>
      <c r="CX109" s="17"/>
    </row>
    <row r="110" spans="1:102">
      <c r="A110" s="2">
        <f t="shared" si="95"/>
        <v>2064</v>
      </c>
      <c r="B110" s="5">
        <f t="shared" si="96"/>
        <v>1159.7193074605452</v>
      </c>
      <c r="C110" s="5">
        <f t="shared" si="97"/>
        <v>2935.7458205234675</v>
      </c>
      <c r="D110" s="5">
        <f t="shared" si="98"/>
        <v>4284.8477757365908</v>
      </c>
      <c r="E110" s="15">
        <f t="shared" si="99"/>
        <v>2.5745578669370971E-4</v>
      </c>
      <c r="F110" s="15">
        <f t="shared" si="100"/>
        <v>5.0720516360813262E-4</v>
      </c>
      <c r="G110" s="15">
        <f t="shared" si="101"/>
        <v>1.0354412991337672E-3</v>
      </c>
      <c r="H110" s="5">
        <f t="shared" si="102"/>
        <v>114055.13817680412</v>
      </c>
      <c r="I110" s="5">
        <f t="shared" si="103"/>
        <v>35693.912943542564</v>
      </c>
      <c r="J110" s="5">
        <f t="shared" si="104"/>
        <v>13980.396424792923</v>
      </c>
      <c r="K110" s="5">
        <f t="shared" si="105"/>
        <v>98347.19267246862</v>
      </c>
      <c r="L110" s="5">
        <f t="shared" si="106"/>
        <v>12158.379889025286</v>
      </c>
      <c r="M110" s="5">
        <f t="shared" si="107"/>
        <v>3262.7521808262163</v>
      </c>
      <c r="N110" s="15">
        <f t="shared" si="108"/>
        <v>1.3366047392953329E-2</v>
      </c>
      <c r="O110" s="15">
        <f t="shared" si="109"/>
        <v>1.7579211803270267E-2</v>
      </c>
      <c r="P110" s="15">
        <f t="shared" si="110"/>
        <v>1.6087560200280349E-2</v>
      </c>
      <c r="Q110" s="5">
        <f t="shared" si="111"/>
        <v>8957.7659732340744</v>
      </c>
      <c r="R110" s="5">
        <f t="shared" si="112"/>
        <v>11037.330119358356</v>
      </c>
      <c r="S110" s="5">
        <f t="shared" si="113"/>
        <v>5415.042221595977</v>
      </c>
      <c r="T110" s="5">
        <f t="shared" si="114"/>
        <v>78.538907728541545</v>
      </c>
      <c r="U110" s="5">
        <f t="shared" si="115"/>
        <v>309.22163498342746</v>
      </c>
      <c r="V110" s="5">
        <f t="shared" si="116"/>
        <v>387.33109255706853</v>
      </c>
      <c r="W110" s="15">
        <f t="shared" si="117"/>
        <v>-1.0734613539272964E-2</v>
      </c>
      <c r="X110" s="15">
        <f t="shared" si="118"/>
        <v>-1.217998157191269E-2</v>
      </c>
      <c r="Y110" s="15">
        <f t="shared" si="119"/>
        <v>-9.7425357312937999E-3</v>
      </c>
      <c r="Z110" s="5">
        <f t="shared" si="140"/>
        <v>9526.9399117936136</v>
      </c>
      <c r="AA110" s="5">
        <f t="shared" si="141"/>
        <v>21867.789774209137</v>
      </c>
      <c r="AB110" s="5">
        <f t="shared" si="142"/>
        <v>21362.974932515222</v>
      </c>
      <c r="AC110" s="16">
        <f t="shared" si="123"/>
        <v>1.8592622532662233</v>
      </c>
      <c r="AD110" s="16">
        <f t="shared" si="124"/>
        <v>2.921881476801917</v>
      </c>
      <c r="AE110" s="16">
        <f t="shared" si="125"/>
        <v>3.973638699583141</v>
      </c>
      <c r="AF110" s="15">
        <f t="shared" si="126"/>
        <v>-4.0504037456468023E-3</v>
      </c>
      <c r="AG110" s="15">
        <f t="shared" si="127"/>
        <v>2.9673830763510267E-4</v>
      </c>
      <c r="AH110" s="15">
        <f t="shared" si="128"/>
        <v>9.7937136394747881E-3</v>
      </c>
      <c r="AI110" s="1">
        <f t="shared" si="86"/>
        <v>197350.32944258227</v>
      </c>
      <c r="AJ110" s="1">
        <f t="shared" si="87"/>
        <v>59315.913374084048</v>
      </c>
      <c r="AK110" s="1">
        <f t="shared" si="88"/>
        <v>23386.690439254424</v>
      </c>
      <c r="AL110" s="14">
        <f t="shared" si="129"/>
        <v>35.632945312853799</v>
      </c>
      <c r="AM110" s="14">
        <f t="shared" si="130"/>
        <v>6.8308120742191516</v>
      </c>
      <c r="AN110" s="14">
        <f t="shared" si="131"/>
        <v>2.3885466908111206</v>
      </c>
      <c r="AO110" s="11">
        <f t="shared" si="132"/>
        <v>1.1984302920094801E-2</v>
      </c>
      <c r="AP110" s="11">
        <f t="shared" si="133"/>
        <v>1.5097060860971715E-2</v>
      </c>
      <c r="AQ110" s="11">
        <f t="shared" si="134"/>
        <v>1.3694939061775633E-2</v>
      </c>
      <c r="AR110" s="1">
        <f t="shared" si="143"/>
        <v>114055.13817680412</v>
      </c>
      <c r="AS110" s="1">
        <f t="shared" si="138"/>
        <v>35693.912943542564</v>
      </c>
      <c r="AT110" s="1">
        <f t="shared" si="139"/>
        <v>13980.396424792923</v>
      </c>
      <c r="AU110" s="1">
        <f t="shared" si="92"/>
        <v>22811.027635360824</v>
      </c>
      <c r="AV110" s="1">
        <f t="shared" si="93"/>
        <v>7138.7825887085128</v>
      </c>
      <c r="AW110" s="1">
        <f t="shared" si="94"/>
        <v>2796.079284958585</v>
      </c>
      <c r="AX110" s="1">
        <f t="shared" si="169"/>
        <v>78677.754137974902</v>
      </c>
      <c r="AY110" s="1">
        <f t="shared" si="150"/>
        <v>9726.7039112202292</v>
      </c>
      <c r="AZ110" s="1">
        <f t="shared" si="151"/>
        <v>2610.201744660973</v>
      </c>
      <c r="BA110" s="1">
        <f t="shared" si="170"/>
        <v>13073.649964813267</v>
      </c>
      <c r="BB110" s="1">
        <f t="shared" si="171"/>
        <v>26957.868708177775</v>
      </c>
      <c r="BC110" s="1">
        <f t="shared" si="172"/>
        <v>33709.680696760239</v>
      </c>
      <c r="BD110" s="1">
        <f t="shared" si="173"/>
        <v>17325.516337880814</v>
      </c>
      <c r="BE110" s="2">
        <f t="shared" si="184"/>
        <v>0.42640676327742005</v>
      </c>
      <c r="BF110" s="2">
        <f t="shared" si="185"/>
        <v>0.3180625638800178</v>
      </c>
      <c r="BG110" s="2">
        <f t="shared" si="186"/>
        <v>-5.0634047993166097E-7</v>
      </c>
      <c r="BH110" s="2">
        <f t="shared" si="152"/>
        <v>0.20883520533026362</v>
      </c>
      <c r="BI110" s="2">
        <f t="shared" si="174"/>
        <v>1.8182272776872576E-2</v>
      </c>
      <c r="BJ110" s="2">
        <f t="shared" si="153"/>
        <v>1.0116379454193041E-2</v>
      </c>
      <c r="BK110" s="2">
        <f t="shared" si="154"/>
        <v>2.5638068161742476E-14</v>
      </c>
      <c r="BL110" s="2">
        <f t="shared" si="155"/>
        <v>2073.7816339345454</v>
      </c>
      <c r="BM110" s="2">
        <f t="shared" si="156"/>
        <v>361.09316754180901</v>
      </c>
      <c r="BN110" s="2">
        <f t="shared" si="157"/>
        <v>3.5843035646702177E-10</v>
      </c>
      <c r="BO110" s="2">
        <f t="shared" si="175"/>
        <v>1020.9759430711845</v>
      </c>
      <c r="BP110" s="2">
        <f t="shared" si="176"/>
        <v>103.83214383305354</v>
      </c>
      <c r="BQ110" s="2">
        <f t="shared" si="177"/>
        <v>-6.6272049260239258E-5</v>
      </c>
      <c r="BR110" s="11">
        <f t="shared" si="178"/>
        <v>4.4144158928048655E-2</v>
      </c>
      <c r="BS110" s="17">
        <f t="shared" si="145"/>
        <v>9.461799019144157E-2</v>
      </c>
      <c r="BT110" s="17">
        <f t="shared" si="146"/>
        <v>0.2349502921834461</v>
      </c>
      <c r="BU110" s="12">
        <f>BU$3*temperature!$I220+BU$4*temperature!$I220^2</f>
        <v>0.43637255968830146</v>
      </c>
      <c r="BV110" s="12">
        <f>BV$3*temperature!$I220+BV$4*temperature!$I220^2</f>
        <v>-1.574358517689129</v>
      </c>
      <c r="BW110" s="12">
        <f>BW$3*temperature!$I220+BW$4*temperature!$I220^2</f>
        <v>-2.8524458484726694</v>
      </c>
      <c r="BX110" s="12">
        <f>BX$4*temperature!$I220^2</f>
        <v>-6.9099486188955348</v>
      </c>
      <c r="BY110" s="12">
        <f>BY$4*temperature!$I220^2</f>
        <v>-6.0418928981333062</v>
      </c>
      <c r="BZ110" s="12">
        <f>BZ$4*temperature!$I220^2</f>
        <v>-5.3042617120061015</v>
      </c>
      <c r="CA110" s="12">
        <f>CA$3*temperature!$I220</f>
        <v>-13.4994130027096</v>
      </c>
      <c r="CB110" s="12">
        <f>CB$3*temperature!$I220</f>
        <v>-12.476949188778958</v>
      </c>
      <c r="CC110" s="12">
        <f>CC$3*temperature!$I220</f>
        <v>-10.9536869896168</v>
      </c>
      <c r="CD110" s="12">
        <f t="shared" si="179"/>
        <v>-12.27068491302057</v>
      </c>
      <c r="CE110" s="12">
        <f t="shared" si="158"/>
        <v>-10.523599860535118</v>
      </c>
      <c r="CF110" s="12">
        <f t="shared" si="159"/>
        <v>-9.2388144835875288</v>
      </c>
      <c r="CG110" s="19">
        <f t="shared" si="180"/>
        <v>9.1020853235796201E-2</v>
      </c>
      <c r="CH110" s="19">
        <f t="shared" si="160"/>
        <v>0.15655664687651111</v>
      </c>
      <c r="CI110" s="19">
        <f t="shared" si="161"/>
        <v>0.15655664687651111</v>
      </c>
      <c r="CJ110" s="12">
        <f t="shared" si="181"/>
        <v>0.61436404484451468</v>
      </c>
      <c r="CK110" s="12">
        <f t="shared" si="162"/>
        <v>0.9766746641219195</v>
      </c>
      <c r="CL110" s="12">
        <f t="shared" si="163"/>
        <v>0.85743625301463577</v>
      </c>
      <c r="CM110" s="17">
        <f t="shared" si="182"/>
        <v>-12.885048957865084</v>
      </c>
      <c r="CN110" s="17">
        <f t="shared" si="164"/>
        <v>-11.500274524657037</v>
      </c>
      <c r="CO110" s="17">
        <f t="shared" si="165"/>
        <v>-10.096250736602165</v>
      </c>
      <c r="CP110" s="12">
        <f t="shared" si="166"/>
        <v>35.701824060754028</v>
      </c>
      <c r="CQ110" s="12">
        <f t="shared" si="167"/>
        <v>29.79392998077185</v>
      </c>
      <c r="CR110" s="12">
        <f t="shared" si="168"/>
        <v>22.963158811849137</v>
      </c>
      <c r="CS110" s="17">
        <f>CS$3*temperature!$I220+CS$4*temperature!$I220^2</f>
        <v>-12.885048957865086</v>
      </c>
      <c r="CT110" s="17">
        <f>CT$3*temperature!$I220+CT$4*temperature!$I220^2</f>
        <v>-11.500295900542543</v>
      </c>
      <c r="CU110" s="17">
        <f>CU$3*temperature!$I220+CU$4*temperature!$I220^2</f>
        <v>-10.096261647499016</v>
      </c>
      <c r="CV110" s="17"/>
      <c r="CW110" s="17"/>
      <c r="CX110" s="17"/>
    </row>
    <row r="111" spans="1:102">
      <c r="A111" s="2">
        <f t="shared" si="95"/>
        <v>2065</v>
      </c>
      <c r="B111" s="5">
        <f t="shared" si="96"/>
        <v>1160.002955084859</v>
      </c>
      <c r="C111" s="5">
        <f t="shared" si="97"/>
        <v>2937.1603946907176</v>
      </c>
      <c r="D111" s="5">
        <f t="shared" si="98"/>
        <v>4289.0626486667152</v>
      </c>
      <c r="E111" s="15">
        <f t="shared" si="99"/>
        <v>2.4458299735902422E-4</v>
      </c>
      <c r="F111" s="15">
        <f t="shared" si="100"/>
        <v>4.8184490542772595E-4</v>
      </c>
      <c r="G111" s="15">
        <f t="shared" si="101"/>
        <v>9.8366923417707894E-4</v>
      </c>
      <c r="H111" s="5">
        <f t="shared" si="102"/>
        <v>115581.71196593832</v>
      </c>
      <c r="I111" s="5">
        <f t="shared" si="103"/>
        <v>36329.805692270871</v>
      </c>
      <c r="J111" s="5">
        <f t="shared" si="104"/>
        <v>14216.094735303746</v>
      </c>
      <c r="K111" s="5">
        <f t="shared" si="105"/>
        <v>99639.153037746393</v>
      </c>
      <c r="L111" s="5">
        <f t="shared" si="106"/>
        <v>12369.023413886933</v>
      </c>
      <c r="M111" s="5">
        <f t="shared" si="107"/>
        <v>3314.4992040913457</v>
      </c>
      <c r="N111" s="15">
        <f t="shared" si="108"/>
        <v>1.3136728463418956E-2</v>
      </c>
      <c r="O111" s="15">
        <f t="shared" si="109"/>
        <v>1.732496654852711E-2</v>
      </c>
      <c r="P111" s="15">
        <f t="shared" si="110"/>
        <v>1.5859930634396502E-2</v>
      </c>
      <c r="Q111" s="5">
        <f t="shared" si="111"/>
        <v>8980.2162241100959</v>
      </c>
      <c r="R111" s="5">
        <f t="shared" si="112"/>
        <v>11097.132465692466</v>
      </c>
      <c r="S111" s="5">
        <f t="shared" si="113"/>
        <v>5452.6898353070219</v>
      </c>
      <c r="T111" s="5">
        <f t="shared" si="114"/>
        <v>77.695822906279034</v>
      </c>
      <c r="U111" s="5">
        <f t="shared" si="115"/>
        <v>305.4553211676926</v>
      </c>
      <c r="V111" s="5">
        <f t="shared" si="116"/>
        <v>383.55750554799022</v>
      </c>
      <c r="W111" s="15">
        <f t="shared" si="117"/>
        <v>-1.0734613539272964E-2</v>
      </c>
      <c r="X111" s="15">
        <f t="shared" si="118"/>
        <v>-1.217998157191269E-2</v>
      </c>
      <c r="Y111" s="15">
        <f t="shared" si="119"/>
        <v>-9.7425357312937999E-3</v>
      </c>
      <c r="Z111" s="5">
        <f t="shared" si="140"/>
        <v>9514.4074554176696</v>
      </c>
      <c r="AA111" s="5">
        <f t="shared" si="141"/>
        <v>21998.851727406738</v>
      </c>
      <c r="AB111" s="5">
        <f t="shared" si="142"/>
        <v>21728.1677962375</v>
      </c>
      <c r="AC111" s="16">
        <f t="shared" si="123"/>
        <v>1.8517314904714541</v>
      </c>
      <c r="AD111" s="16">
        <f t="shared" si="124"/>
        <v>2.9227485109664535</v>
      </c>
      <c r="AE111" s="16">
        <f t="shared" si="125"/>
        <v>4.0125553791135928</v>
      </c>
      <c r="AF111" s="15">
        <f t="shared" si="126"/>
        <v>-4.0504037456468023E-3</v>
      </c>
      <c r="AG111" s="15">
        <f t="shared" si="127"/>
        <v>2.9673830763510267E-4</v>
      </c>
      <c r="AH111" s="15">
        <f t="shared" si="128"/>
        <v>9.7937136394747881E-3</v>
      </c>
      <c r="AI111" s="1">
        <f t="shared" si="86"/>
        <v>200426.32413368489</v>
      </c>
      <c r="AJ111" s="1">
        <f t="shared" si="87"/>
        <v>60523.104625384156</v>
      </c>
      <c r="AK111" s="1">
        <f t="shared" si="88"/>
        <v>23844.100680287567</v>
      </c>
      <c r="AL111" s="14">
        <f t="shared" si="129"/>
        <v>36.055710963312571</v>
      </c>
      <c r="AM111" s="14">
        <f t="shared" si="130"/>
        <v>6.9329060079773548</v>
      </c>
      <c r="AN111" s="14">
        <f t="shared" si="131"/>
        <v>2.4209305821742162</v>
      </c>
      <c r="AO111" s="11">
        <f t="shared" si="132"/>
        <v>1.1864459890893853E-2</v>
      </c>
      <c r="AP111" s="11">
        <f t="shared" si="133"/>
        <v>1.4946090252361998E-2</v>
      </c>
      <c r="AQ111" s="11">
        <f t="shared" si="134"/>
        <v>1.3557989671157877E-2</v>
      </c>
      <c r="AR111" s="1">
        <f t="shared" si="143"/>
        <v>115581.71196593832</v>
      </c>
      <c r="AS111" s="1">
        <f t="shared" si="138"/>
        <v>36329.805692270871</v>
      </c>
      <c r="AT111" s="1">
        <f t="shared" si="139"/>
        <v>14216.094735303746</v>
      </c>
      <c r="AU111" s="1">
        <f t="shared" si="92"/>
        <v>23116.342393187664</v>
      </c>
      <c r="AV111" s="1">
        <f t="shared" si="93"/>
        <v>7265.9611384541749</v>
      </c>
      <c r="AW111" s="1">
        <f t="shared" si="94"/>
        <v>2843.2189470607495</v>
      </c>
      <c r="AX111" s="1">
        <f t="shared" si="169"/>
        <v>79711.32243019712</v>
      </c>
      <c r="AY111" s="1">
        <f t="shared" si="150"/>
        <v>9895.2187311095458</v>
      </c>
      <c r="AZ111" s="1">
        <f t="shared" si="151"/>
        <v>2651.5993632730765</v>
      </c>
      <c r="BA111" s="1">
        <f t="shared" si="170"/>
        <v>13091.986976231805</v>
      </c>
      <c r="BB111" s="1">
        <f t="shared" si="171"/>
        <v>27021.308650547191</v>
      </c>
      <c r="BC111" s="1">
        <f t="shared" si="172"/>
        <v>33810.330315369727</v>
      </c>
      <c r="BD111" s="1">
        <f t="shared" si="173"/>
        <v>16862.502441133613</v>
      </c>
      <c r="BE111" s="2">
        <f t="shared" si="184"/>
        <v>0.42640676327742005</v>
      </c>
      <c r="BF111" s="2">
        <f t="shared" si="185"/>
        <v>0.3180625638800178</v>
      </c>
      <c r="BG111" s="2">
        <f t="shared" si="186"/>
        <v>-5.0634047993166097E-7</v>
      </c>
      <c r="BH111" s="2">
        <f t="shared" si="152"/>
        <v>0.20762042822215893</v>
      </c>
      <c r="BI111" s="2">
        <f t="shared" si="174"/>
        <v>1.8182272776872576E-2</v>
      </c>
      <c r="BJ111" s="2">
        <f t="shared" si="153"/>
        <v>1.0116379454193041E-2</v>
      </c>
      <c r="BK111" s="2">
        <f t="shared" si="154"/>
        <v>2.5638068161742476E-14</v>
      </c>
      <c r="BL111" s="2">
        <f t="shared" si="155"/>
        <v>2101.5382149826073</v>
      </c>
      <c r="BM111" s="2">
        <f t="shared" si="156"/>
        <v>367.52609988011443</v>
      </c>
      <c r="BN111" s="2">
        <f t="shared" si="157"/>
        <v>3.644732058175058E-10</v>
      </c>
      <c r="BO111" s="2">
        <f t="shared" si="175"/>
        <v>1036.0040585689901</v>
      </c>
      <c r="BP111" s="2">
        <f t="shared" si="176"/>
        <v>105.05231170180426</v>
      </c>
      <c r="BQ111" s="2">
        <f t="shared" si="177"/>
        <v>-6.6256706948609933E-5</v>
      </c>
      <c r="BR111" s="11">
        <f t="shared" si="178"/>
        <v>4.3931696230236489E-2</v>
      </c>
      <c r="BS111" s="17">
        <f t="shared" si="145"/>
        <v>9.0617746009879888E-2</v>
      </c>
      <c r="BT111" s="17">
        <f t="shared" si="146"/>
        <v>0.22810707978975348</v>
      </c>
      <c r="BU111" s="12">
        <f>BU$3*temperature!$I221+BU$4*temperature!$I221^2</f>
        <v>0.25416001555819179</v>
      </c>
      <c r="BV111" s="12">
        <f>BV$3*temperature!$I221+BV$4*temperature!$I221^2</f>
        <v>-1.7339402677894551</v>
      </c>
      <c r="BW111" s="12">
        <f>BW$3*temperature!$I221+BW$4*temperature!$I221^2</f>
        <v>-2.9927399422870078</v>
      </c>
      <c r="BX111" s="12">
        <f>BX$4*temperature!$I221^2</f>
        <v>-7.0931357716240253</v>
      </c>
      <c r="BY111" s="12">
        <f>BY$4*temperature!$I221^2</f>
        <v>-6.2020673390941186</v>
      </c>
      <c r="BZ111" s="12">
        <f>BZ$4*temperature!$I221^2</f>
        <v>-5.4448810789420685</v>
      </c>
      <c r="CA111" s="12">
        <f>CA$3*temperature!$I221</f>
        <v>-13.677181551884026</v>
      </c>
      <c r="CB111" s="12">
        <f>CB$3*temperature!$I221</f>
        <v>-12.641253307407453</v>
      </c>
      <c r="CC111" s="12">
        <f>CC$3*temperature!$I221</f>
        <v>-11.097931857439134</v>
      </c>
      <c r="CD111" s="12">
        <f t="shared" si="179"/>
        <v>-12.415879095489556</v>
      </c>
      <c r="CE111" s="12">
        <f t="shared" si="158"/>
        <v>-10.636119440455669</v>
      </c>
      <c r="CF111" s="12">
        <f t="shared" si="159"/>
        <v>-9.3375969856242698</v>
      </c>
      <c r="CG111" s="19">
        <f t="shared" si="180"/>
        <v>9.2219471651359755E-2</v>
      </c>
      <c r="CH111" s="19">
        <f t="shared" si="160"/>
        <v>0.15861828081372481</v>
      </c>
      <c r="CI111" s="19">
        <f t="shared" si="161"/>
        <v>0.15861828081372481</v>
      </c>
      <c r="CJ111" s="12">
        <f t="shared" si="181"/>
        <v>0.63065122819723474</v>
      </c>
      <c r="CK111" s="12">
        <f t="shared" si="162"/>
        <v>1.0025669334758915</v>
      </c>
      <c r="CL111" s="12">
        <f t="shared" si="163"/>
        <v>0.88016743590743163</v>
      </c>
      <c r="CM111" s="17">
        <f t="shared" si="182"/>
        <v>-13.046530323686792</v>
      </c>
      <c r="CN111" s="17">
        <f t="shared" si="164"/>
        <v>-11.638686373931561</v>
      </c>
      <c r="CO111" s="17">
        <f t="shared" si="165"/>
        <v>-10.217764421531701</v>
      </c>
      <c r="CP111" s="12">
        <f t="shared" si="166"/>
        <v>35.442906692530627</v>
      </c>
      <c r="CQ111" s="12">
        <f t="shared" si="167"/>
        <v>29.556826529956805</v>
      </c>
      <c r="CR111" s="12">
        <f t="shared" si="168"/>
        <v>22.780415401969581</v>
      </c>
      <c r="CS111" s="17">
        <f>CS$3*temperature!$I221+CS$4*temperature!$I221^2</f>
        <v>-13.046530323686792</v>
      </c>
      <c r="CT111" s="17">
        <f>CT$3*temperature!$I221+CT$4*temperature!$I221^2</f>
        <v>-11.638707978370508</v>
      </c>
      <c r="CU111" s="17">
        <f>CU$3*temperature!$I221+CU$4*temperature!$I221^2</f>
        <v>-10.217775449089141</v>
      </c>
      <c r="CV111" s="17"/>
      <c r="CW111" s="17"/>
      <c r="CX111" s="17"/>
    </row>
    <row r="112" spans="1:102">
      <c r="A112" s="2">
        <f t="shared" si="95"/>
        <v>2066</v>
      </c>
      <c r="B112" s="5">
        <f t="shared" si="96"/>
        <v>1160.272486234574</v>
      </c>
      <c r="C112" s="5">
        <f t="shared" si="97"/>
        <v>2938.5048876746932</v>
      </c>
      <c r="D112" s="5">
        <f t="shared" si="98"/>
        <v>4293.0707166891189</v>
      </c>
      <c r="E112" s="15">
        <f t="shared" si="99"/>
        <v>2.3235384749107301E-4</v>
      </c>
      <c r="F112" s="15">
        <f t="shared" si="100"/>
        <v>4.577526601563396E-4</v>
      </c>
      <c r="G112" s="15">
        <f t="shared" si="101"/>
        <v>9.3448577246822489E-4</v>
      </c>
      <c r="H112" s="5">
        <f t="shared" si="102"/>
        <v>117100.84624553208</v>
      </c>
      <c r="I112" s="5">
        <f t="shared" si="103"/>
        <v>36966.946466879956</v>
      </c>
      <c r="J112" s="5">
        <f t="shared" si="104"/>
        <v>14451.840724704925</v>
      </c>
      <c r="K112" s="5">
        <f t="shared" si="105"/>
        <v>100925.29783719928</v>
      </c>
      <c r="L112" s="5">
        <f t="shared" si="106"/>
        <v>12580.188864730035</v>
      </c>
      <c r="M112" s="5">
        <f t="shared" si="107"/>
        <v>3366.3178825645814</v>
      </c>
      <c r="N112" s="15">
        <f t="shared" si="108"/>
        <v>1.2908026215012525E-2</v>
      </c>
      <c r="O112" s="15">
        <f t="shared" si="109"/>
        <v>1.7072119906089256E-2</v>
      </c>
      <c r="P112" s="15">
        <f t="shared" si="110"/>
        <v>1.5633939030448962E-2</v>
      </c>
      <c r="Q112" s="5">
        <f t="shared" si="111"/>
        <v>9000.5804508027177</v>
      </c>
      <c r="R112" s="5">
        <f t="shared" si="112"/>
        <v>11154.217192556509</v>
      </c>
      <c r="S112" s="5">
        <f t="shared" si="113"/>
        <v>5489.1080124272494</v>
      </c>
      <c r="T112" s="5">
        <f t="shared" si="114"/>
        <v>76.861788273764333</v>
      </c>
      <c r="U112" s="5">
        <f t="shared" si="115"/>
        <v>301.73488098482744</v>
      </c>
      <c r="V112" s="5">
        <f t="shared" si="116"/>
        <v>379.820682845183</v>
      </c>
      <c r="W112" s="15">
        <f t="shared" si="117"/>
        <v>-1.0734613539272964E-2</v>
      </c>
      <c r="X112" s="15">
        <f t="shared" si="118"/>
        <v>-1.217998157191269E-2</v>
      </c>
      <c r="Y112" s="15">
        <f t="shared" si="119"/>
        <v>-9.7425357312937999E-3</v>
      </c>
      <c r="Z112" s="5">
        <f t="shared" si="140"/>
        <v>9499.6190048957014</v>
      </c>
      <c r="AA112" s="5">
        <f t="shared" si="141"/>
        <v>22124.608946635632</v>
      </c>
      <c r="AB112" s="5">
        <f t="shared" si="142"/>
        <v>22093.509930774606</v>
      </c>
      <c r="AC112" s="16">
        <f t="shared" si="123"/>
        <v>1.8442312303065165</v>
      </c>
      <c r="AD112" s="16">
        <f t="shared" si="124"/>
        <v>2.9236158024132406</v>
      </c>
      <c r="AE112" s="16">
        <f t="shared" si="125"/>
        <v>4.0518531974591658</v>
      </c>
      <c r="AF112" s="15">
        <f t="shared" si="126"/>
        <v>-4.0504037456468023E-3</v>
      </c>
      <c r="AG112" s="15">
        <f t="shared" si="127"/>
        <v>2.9673830763510267E-4</v>
      </c>
      <c r="AH112" s="15">
        <f t="shared" si="128"/>
        <v>9.7937136394747881E-3</v>
      </c>
      <c r="AI112" s="1">
        <f t="shared" si="86"/>
        <v>203500.03411350405</v>
      </c>
      <c r="AJ112" s="1">
        <f t="shared" si="87"/>
        <v>61736.755301299912</v>
      </c>
      <c r="AK112" s="1">
        <f t="shared" si="88"/>
        <v>24302.90955931956</v>
      </c>
      <c r="AL112" s="14">
        <f t="shared" si="129"/>
        <v>36.479214684508833</v>
      </c>
      <c r="AM112" s="14">
        <f t="shared" si="130"/>
        <v>7.0354896484946625</v>
      </c>
      <c r="AN112" s="14">
        <f t="shared" si="131"/>
        <v>2.4534253044836469</v>
      </c>
      <c r="AO112" s="11">
        <f t="shared" si="132"/>
        <v>1.1745815291984913E-2</v>
      </c>
      <c r="AP112" s="11">
        <f t="shared" si="133"/>
        <v>1.4796629349838377E-2</v>
      </c>
      <c r="AQ112" s="11">
        <f t="shared" si="134"/>
        <v>1.3422409774446298E-2</v>
      </c>
      <c r="AR112" s="1">
        <f t="shared" si="143"/>
        <v>117100.84624553208</v>
      </c>
      <c r="AS112" s="1">
        <f t="shared" si="138"/>
        <v>36966.946466879956</v>
      </c>
      <c r="AT112" s="1">
        <f t="shared" si="139"/>
        <v>14451.840724704925</v>
      </c>
      <c r="AU112" s="1">
        <f t="shared" si="92"/>
        <v>23420.169249106417</v>
      </c>
      <c r="AV112" s="1">
        <f t="shared" si="93"/>
        <v>7393.3892933759917</v>
      </c>
      <c r="AW112" s="1">
        <f t="shared" si="94"/>
        <v>2890.3681449409851</v>
      </c>
      <c r="AX112" s="1">
        <f t="shared" si="169"/>
        <v>80740.238269759429</v>
      </c>
      <c r="AY112" s="1">
        <f t="shared" si="150"/>
        <v>10064.151091784026</v>
      </c>
      <c r="AZ112" s="1">
        <f t="shared" si="151"/>
        <v>2693.0543060516652</v>
      </c>
      <c r="BA112" s="1">
        <f t="shared" si="170"/>
        <v>13109.909940632171</v>
      </c>
      <c r="BB112" s="1">
        <f t="shared" si="171"/>
        <v>27083.420822165535</v>
      </c>
      <c r="BC112" s="1">
        <f t="shared" si="172"/>
        <v>33908.523942540793</v>
      </c>
      <c r="BD112" s="1">
        <f t="shared" si="173"/>
        <v>16410.832702756667</v>
      </c>
      <c r="BE112" s="2">
        <f t="shared" si="184"/>
        <v>0.42640676327742005</v>
      </c>
      <c r="BF112" s="2">
        <f t="shared" si="185"/>
        <v>0.3180625638800178</v>
      </c>
      <c r="BG112" s="2">
        <f t="shared" si="186"/>
        <v>-5.0634047993166097E-7</v>
      </c>
      <c r="BH112" s="2">
        <f t="shared" si="152"/>
        <v>0.20640668965082576</v>
      </c>
      <c r="BI112" s="2">
        <f t="shared" si="174"/>
        <v>1.8182272776872576E-2</v>
      </c>
      <c r="BJ112" s="2">
        <f t="shared" si="153"/>
        <v>1.0116379454193041E-2</v>
      </c>
      <c r="BK112" s="2">
        <f t="shared" si="154"/>
        <v>2.5638068161742476E-14</v>
      </c>
      <c r="BL112" s="2">
        <f t="shared" si="155"/>
        <v>2129.1595288388794</v>
      </c>
      <c r="BM112" s="2">
        <f t="shared" si="156"/>
        <v>373.97165772179841</v>
      </c>
      <c r="BN112" s="2">
        <f t="shared" si="157"/>
        <v>3.7051727756263065E-10</v>
      </c>
      <c r="BO112" s="2">
        <f t="shared" si="175"/>
        <v>1051.2546408202481</v>
      </c>
      <c r="BP112" s="2">
        <f t="shared" si="176"/>
        <v>106.28709235431842</v>
      </c>
      <c r="BQ112" s="2">
        <f t="shared" si="177"/>
        <v>-6.6241642829691026E-5</v>
      </c>
      <c r="BR112" s="11">
        <f t="shared" si="178"/>
        <v>4.3719103127671327E-2</v>
      </c>
      <c r="BS112" s="17">
        <f t="shared" si="145"/>
        <v>8.6804286465399519E-2</v>
      </c>
      <c r="BT112" s="17">
        <f t="shared" si="146"/>
        <v>0.22146318426189657</v>
      </c>
      <c r="BU112" s="12">
        <f>BU$3*temperature!$I222+BU$4*temperature!$I222^2</f>
        <v>6.6157761056871323E-2</v>
      </c>
      <c r="BV112" s="12">
        <f>BV$3*temperature!$I222+BV$4*temperature!$I222^2</f>
        <v>-1.8979180944106204</v>
      </c>
      <c r="BW112" s="12">
        <f>BW$3*temperature!$I222+BW$4*temperature!$I222^2</f>
        <v>-3.1363925377107318</v>
      </c>
      <c r="BX112" s="12">
        <f>BX$4*temperature!$I222^2</f>
        <v>-7.2796100146141303</v>
      </c>
      <c r="BY112" s="12">
        <f>BY$4*temperature!$I222^2</f>
        <v>-6.3651159327299398</v>
      </c>
      <c r="BZ112" s="12">
        <f>BZ$4*temperature!$I222^2</f>
        <v>-5.5880237044404666</v>
      </c>
      <c r="CA112" s="12">
        <f>CA$3*temperature!$I222</f>
        <v>-13.855797649544298</v>
      </c>
      <c r="CB112" s="12">
        <f>CB$3*temperature!$I222</f>
        <v>-12.806340780052217</v>
      </c>
      <c r="CC112" s="12">
        <f>CC$3*temperature!$I222</f>
        <v>-11.242864442632634</v>
      </c>
      <c r="CD112" s="12">
        <f t="shared" si="179"/>
        <v>-12.561336315565866</v>
      </c>
      <c r="CE112" s="12">
        <f t="shared" si="158"/>
        <v>-10.748493158285608</v>
      </c>
      <c r="CF112" s="12">
        <f t="shared" si="159"/>
        <v>-9.4362514333057348</v>
      </c>
      <c r="CG112" s="19">
        <f t="shared" si="180"/>
        <v>9.3423804729207138E-2</v>
      </c>
      <c r="CH112" s="19">
        <f t="shared" si="160"/>
        <v>0.16068974401899505</v>
      </c>
      <c r="CI112" s="19">
        <f t="shared" si="161"/>
        <v>0.16068974401899505</v>
      </c>
      <c r="CJ112" s="12">
        <f t="shared" si="181"/>
        <v>0.64723066698921683</v>
      </c>
      <c r="CK112" s="12">
        <f t="shared" si="162"/>
        <v>1.0289238108833041</v>
      </c>
      <c r="CL112" s="12">
        <f t="shared" si="163"/>
        <v>0.90330650466344975</v>
      </c>
      <c r="CM112" s="17">
        <f t="shared" si="182"/>
        <v>-13.208566982555082</v>
      </c>
      <c r="CN112" s="17">
        <f t="shared" si="164"/>
        <v>-11.777416969168913</v>
      </c>
      <c r="CO112" s="17">
        <f t="shared" si="165"/>
        <v>-10.339557937969184</v>
      </c>
      <c r="CP112" s="12">
        <f t="shared" si="166"/>
        <v>35.152530727695563</v>
      </c>
      <c r="CQ112" s="12">
        <f t="shared" si="167"/>
        <v>29.293002509038381</v>
      </c>
      <c r="CR112" s="12">
        <f t="shared" si="168"/>
        <v>22.577077572395339</v>
      </c>
      <c r="CS112" s="17">
        <f>CS$3*temperature!$I222+CS$4*temperature!$I222^2</f>
        <v>-13.208566982555082</v>
      </c>
      <c r="CT112" s="17">
        <f>CT$3*temperature!$I222+CT$4*temperature!$I222^2</f>
        <v>-11.777438801865022</v>
      </c>
      <c r="CU112" s="17">
        <f>CU$3*temperature!$I222+CU$4*temperature!$I222^2</f>
        <v>-10.339569082035979</v>
      </c>
      <c r="CV112" s="17"/>
      <c r="CW112" s="17"/>
      <c r="CX112" s="17"/>
    </row>
    <row r="113" spans="1:102">
      <c r="A113" s="2">
        <f t="shared" si="95"/>
        <v>2067</v>
      </c>
      <c r="B113" s="5">
        <f t="shared" si="96"/>
        <v>1160.5286003220729</v>
      </c>
      <c r="C113" s="5">
        <f t="shared" si="97"/>
        <v>2939.7827406824481</v>
      </c>
      <c r="D113" s="5">
        <f t="shared" si="98"/>
        <v>4296.8819395188175</v>
      </c>
      <c r="E113" s="15">
        <f t="shared" si="99"/>
        <v>2.2073615511651934E-4</v>
      </c>
      <c r="F113" s="15">
        <f t="shared" si="100"/>
        <v>4.3486502714852262E-4</v>
      </c>
      <c r="G113" s="15">
        <f t="shared" si="101"/>
        <v>8.8776148384481365E-4</v>
      </c>
      <c r="H113" s="5">
        <f t="shared" si="102"/>
        <v>118611.85507360043</v>
      </c>
      <c r="I113" s="5">
        <f t="shared" si="103"/>
        <v>37605.101393472316</v>
      </c>
      <c r="J113" s="5">
        <f t="shared" si="104"/>
        <v>14687.564968730869</v>
      </c>
      <c r="K113" s="5">
        <f t="shared" si="105"/>
        <v>102205.02540022103</v>
      </c>
      <c r="L113" s="5">
        <f t="shared" si="106"/>
        <v>12791.796098762925</v>
      </c>
      <c r="M113" s="5">
        <f t="shared" si="107"/>
        <v>3418.1914177459676</v>
      </c>
      <c r="N113" s="15">
        <f t="shared" si="108"/>
        <v>1.2679948342446901E-2</v>
      </c>
      <c r="O113" s="15">
        <f t="shared" si="109"/>
        <v>1.6820672273542225E-2</v>
      </c>
      <c r="P113" s="15">
        <f t="shared" si="110"/>
        <v>1.5409577167402544E-2</v>
      </c>
      <c r="Q113" s="5">
        <f t="shared" si="111"/>
        <v>9018.8548330860085</v>
      </c>
      <c r="R113" s="5">
        <f t="shared" si="112"/>
        <v>11208.567334217632</v>
      </c>
      <c r="S113" s="5">
        <f t="shared" si="113"/>
        <v>5524.2908469128324</v>
      </c>
      <c r="T113" s="5">
        <f t="shared" si="114"/>
        <v>76.03670668070805</v>
      </c>
      <c r="U113" s="5">
        <f t="shared" si="115"/>
        <v>298.05975569482899</v>
      </c>
      <c r="V113" s="5">
        <f t="shared" si="116"/>
        <v>376.1202662710794</v>
      </c>
      <c r="W113" s="15">
        <f t="shared" si="117"/>
        <v>-1.0734613539272964E-2</v>
      </c>
      <c r="X113" s="15">
        <f t="shared" si="118"/>
        <v>-1.217998157191269E-2</v>
      </c>
      <c r="Y113" s="15">
        <f t="shared" si="119"/>
        <v>-9.7425357312937999E-3</v>
      </c>
      <c r="Z113" s="5">
        <f t="shared" si="140"/>
        <v>9482.5965226917178</v>
      </c>
      <c r="AA113" s="5">
        <f t="shared" si="141"/>
        <v>22245.01907435499</v>
      </c>
      <c r="AB113" s="5">
        <f t="shared" si="142"/>
        <v>22458.893794415944</v>
      </c>
      <c r="AC113" s="16">
        <f t="shared" si="123"/>
        <v>1.8367613492234443</v>
      </c>
      <c r="AD113" s="16">
        <f t="shared" si="124"/>
        <v>2.9244833512186239</v>
      </c>
      <c r="AE113" s="16">
        <f t="shared" si="125"/>
        <v>4.0915358873842713</v>
      </c>
      <c r="AF113" s="15">
        <f t="shared" si="126"/>
        <v>-4.0504037456468023E-3</v>
      </c>
      <c r="AG113" s="15">
        <f t="shared" si="127"/>
        <v>2.9673830763510267E-4</v>
      </c>
      <c r="AH113" s="15">
        <f t="shared" si="128"/>
        <v>9.7937136394747881E-3</v>
      </c>
      <c r="AI113" s="1">
        <f t="shared" si="86"/>
        <v>206570.19995126006</v>
      </c>
      <c r="AJ113" s="1">
        <f t="shared" si="87"/>
        <v>62956.469064545912</v>
      </c>
      <c r="AK113" s="1">
        <f t="shared" si="88"/>
        <v>24762.986748328589</v>
      </c>
      <c r="AL113" s="14">
        <f t="shared" si="129"/>
        <v>36.903408021012922</v>
      </c>
      <c r="AM113" s="14">
        <f t="shared" si="130"/>
        <v>7.1385501657918295</v>
      </c>
      <c r="AN113" s="14">
        <f t="shared" si="131"/>
        <v>2.4860268754735442</v>
      </c>
      <c r="AO113" s="11">
        <f t="shared" si="132"/>
        <v>1.1628357139065064E-2</v>
      </c>
      <c r="AP113" s="11">
        <f t="shared" si="133"/>
        <v>1.4648663056339993E-2</v>
      </c>
      <c r="AQ113" s="11">
        <f t="shared" si="134"/>
        <v>1.3288185676701836E-2</v>
      </c>
      <c r="AR113" s="1">
        <f t="shared" si="143"/>
        <v>118611.85507360043</v>
      </c>
      <c r="AS113" s="1">
        <f t="shared" si="138"/>
        <v>37605.101393472316</v>
      </c>
      <c r="AT113" s="1">
        <f t="shared" si="139"/>
        <v>14687.564968730869</v>
      </c>
      <c r="AU113" s="1">
        <f t="shared" si="92"/>
        <v>23722.371014720087</v>
      </c>
      <c r="AV113" s="1">
        <f t="shared" si="93"/>
        <v>7521.0202786944637</v>
      </c>
      <c r="AW113" s="1">
        <f t="shared" si="94"/>
        <v>2937.5129937461738</v>
      </c>
      <c r="AX113" s="1">
        <f t="shared" si="169"/>
        <v>81764.020320176831</v>
      </c>
      <c r="AY113" s="1">
        <f t="shared" si="150"/>
        <v>10233.43687901034</v>
      </c>
      <c r="AZ113" s="1">
        <f t="shared" si="151"/>
        <v>2734.553134196774</v>
      </c>
      <c r="BA113" s="1">
        <f t="shared" si="170"/>
        <v>13127.426700151937</v>
      </c>
      <c r="BB113" s="1">
        <f t="shared" si="171"/>
        <v>27144.236298571184</v>
      </c>
      <c r="BC113" s="1">
        <f t="shared" si="172"/>
        <v>34004.334780748453</v>
      </c>
      <c r="BD113" s="1">
        <f t="shared" si="173"/>
        <v>15970.290274244011</v>
      </c>
      <c r="BE113" s="2">
        <f t="shared" si="184"/>
        <v>0.42640676327742005</v>
      </c>
      <c r="BF113" s="2">
        <f t="shared" si="185"/>
        <v>0.3180625638800178</v>
      </c>
      <c r="BG113" s="2">
        <f t="shared" si="186"/>
        <v>-5.0634047993166097E-7</v>
      </c>
      <c r="BH113" s="2">
        <f t="shared" si="152"/>
        <v>0.20519387286756458</v>
      </c>
      <c r="BI113" s="2">
        <f t="shared" si="174"/>
        <v>1.8182272776872576E-2</v>
      </c>
      <c r="BJ113" s="2">
        <f t="shared" si="153"/>
        <v>1.0116379454193041E-2</v>
      </c>
      <c r="BK113" s="2">
        <f t="shared" si="154"/>
        <v>2.5638068161742476E-14</v>
      </c>
      <c r="BL113" s="2">
        <f t="shared" si="155"/>
        <v>2156.6331035190801</v>
      </c>
      <c r="BM113" s="2">
        <f t="shared" si="156"/>
        <v>380.42747510976943</v>
      </c>
      <c r="BN113" s="2">
        <f t="shared" si="157"/>
        <v>3.7656079179834302E-10</v>
      </c>
      <c r="BO113" s="2">
        <f t="shared" si="175"/>
        <v>1066.730975787794</v>
      </c>
      <c r="BP113" s="2">
        <f t="shared" si="176"/>
        <v>107.5366573001929</v>
      </c>
      <c r="BQ113" s="2">
        <f t="shared" si="177"/>
        <v>-6.6226847710048058E-5</v>
      </c>
      <c r="BR113" s="11">
        <f t="shared" si="178"/>
        <v>4.3506435799918391E-2</v>
      </c>
      <c r="BS113" s="17">
        <f t="shared" si="145"/>
        <v>8.3168245369157831E-2</v>
      </c>
      <c r="BT113" s="17">
        <f t="shared" si="146"/>
        <v>0.2150128002542685</v>
      </c>
      <c r="BU113" s="12">
        <f>BU$3*temperature!$I223+BU$4*temperature!$I223^2</f>
        <v>-0.12767263875741186</v>
      </c>
      <c r="BV113" s="12">
        <f>BV$3*temperature!$I223+BV$4*temperature!$I223^2</f>
        <v>-2.0663163087908689</v>
      </c>
      <c r="BW113" s="12">
        <f>BW$3*temperature!$I223+BW$4*temperature!$I223^2</f>
        <v>-3.2834179904342262</v>
      </c>
      <c r="BX113" s="12">
        <f>BX$4*temperature!$I223^2</f>
        <v>-7.4693748698750495</v>
      </c>
      <c r="BY113" s="12">
        <f>BY$4*temperature!$I223^2</f>
        <v>-6.5310417586009137</v>
      </c>
      <c r="BZ113" s="12">
        <f>BZ$4*temperature!$I223^2</f>
        <v>-5.7336922920899296</v>
      </c>
      <c r="CA113" s="12">
        <f>CA$3*temperature!$I223</f>
        <v>-14.035232246331192</v>
      </c>
      <c r="CB113" s="12">
        <f>CB$3*temperature!$I223</f>
        <v>-12.972184757591815</v>
      </c>
      <c r="CC113" s="12">
        <f>CC$3*temperature!$I223</f>
        <v>-11.388461173980675</v>
      </c>
      <c r="CD113" s="12">
        <f t="shared" si="179"/>
        <v>-12.707026897606072</v>
      </c>
      <c r="CE113" s="12">
        <f t="shared" si="158"/>
        <v>-10.860693169278976</v>
      </c>
      <c r="CF113" s="12">
        <f t="shared" si="159"/>
        <v>-9.5347533813426963</v>
      </c>
      <c r="CG113" s="19">
        <f t="shared" si="180"/>
        <v>9.4633656601750493E-2</v>
      </c>
      <c r="CH113" s="19">
        <f t="shared" si="160"/>
        <v>0.16277069959839371</v>
      </c>
      <c r="CI113" s="19">
        <f t="shared" si="161"/>
        <v>0.16277069959839369</v>
      </c>
      <c r="CJ113" s="12">
        <f t="shared" si="181"/>
        <v>0.66410267436256065</v>
      </c>
      <c r="CK113" s="12">
        <f t="shared" si="162"/>
        <v>1.0557457941564197</v>
      </c>
      <c r="CL113" s="12">
        <f t="shared" si="163"/>
        <v>0.92685389631898907</v>
      </c>
      <c r="CM113" s="17">
        <f t="shared" si="182"/>
        <v>-13.371129571968632</v>
      </c>
      <c r="CN113" s="17">
        <f t="shared" si="164"/>
        <v>-11.916438963435397</v>
      </c>
      <c r="CO113" s="17">
        <f t="shared" si="165"/>
        <v>-10.461607277661685</v>
      </c>
      <c r="CP113" s="12">
        <f t="shared" si="166"/>
        <v>34.830708563683714</v>
      </c>
      <c r="CQ113" s="12">
        <f t="shared" si="167"/>
        <v>29.00250305383906</v>
      </c>
      <c r="CR113" s="12">
        <f t="shared" si="168"/>
        <v>22.353180110793968</v>
      </c>
      <c r="CS113" s="17">
        <f>CS$3*temperature!$I223+CS$4*temperature!$I223^2</f>
        <v>-13.371129571968632</v>
      </c>
      <c r="CT113" s="17">
        <f>CT$3*temperature!$I223+CT$4*temperature!$I223^2</f>
        <v>-11.916461024035826</v>
      </c>
      <c r="CU113" s="17">
        <f>CU$3*temperature!$I223+CU$4*temperature!$I223^2</f>
        <v>-10.461618538057735</v>
      </c>
      <c r="CV113" s="17"/>
      <c r="CW113" s="17"/>
      <c r="CX113" s="17"/>
    </row>
    <row r="114" spans="1:102">
      <c r="A114" s="2">
        <f t="shared" si="95"/>
        <v>2068</v>
      </c>
      <c r="B114" s="5">
        <f t="shared" si="96"/>
        <v>1160.7719624121537</v>
      </c>
      <c r="C114" s="5">
        <f t="shared" si="97"/>
        <v>2940.9972289487187</v>
      </c>
      <c r="D114" s="5">
        <f t="shared" si="98"/>
        <v>4300.5058154910248</v>
      </c>
      <c r="E114" s="15">
        <f t="shared" si="99"/>
        <v>2.0969934736069336E-4</v>
      </c>
      <c r="F114" s="15">
        <f t="shared" si="100"/>
        <v>4.1312177579109647E-4</v>
      </c>
      <c r="G114" s="15">
        <f t="shared" si="101"/>
        <v>8.4337340965257295E-4</v>
      </c>
      <c r="H114" s="5">
        <f t="shared" si="102"/>
        <v>120114.05216969787</v>
      </c>
      <c r="I114" s="5">
        <f t="shared" si="103"/>
        <v>38244.03433595629</v>
      </c>
      <c r="J114" s="5">
        <f t="shared" si="104"/>
        <v>14923.197854978886</v>
      </c>
      <c r="K114" s="5">
        <f t="shared" si="105"/>
        <v>103477.73383507099</v>
      </c>
      <c r="L114" s="5">
        <f t="shared" si="106"/>
        <v>13003.764151667327</v>
      </c>
      <c r="M114" s="5">
        <f t="shared" si="107"/>
        <v>3470.1029356182785</v>
      </c>
      <c r="N114" s="15">
        <f t="shared" si="108"/>
        <v>1.2452503483720179E-2</v>
      </c>
      <c r="O114" s="15">
        <f t="shared" si="109"/>
        <v>1.6570624740094297E-2</v>
      </c>
      <c r="P114" s="15">
        <f t="shared" si="110"/>
        <v>1.5186837578143209E-2</v>
      </c>
      <c r="Q114" s="5">
        <f t="shared" si="111"/>
        <v>9035.0369015430588</v>
      </c>
      <c r="R114" s="5">
        <f t="shared" si="112"/>
        <v>11260.1678292946</v>
      </c>
      <c r="S114" s="5">
        <f t="shared" si="113"/>
        <v>5558.2331049319</v>
      </c>
      <c r="T114" s="5">
        <f t="shared" si="114"/>
        <v>75.220482019691602</v>
      </c>
      <c r="U114" s="5">
        <f t="shared" si="115"/>
        <v>294.42939336313719</v>
      </c>
      <c r="V114" s="5">
        <f t="shared" si="116"/>
        <v>372.45590113766968</v>
      </c>
      <c r="W114" s="15">
        <f t="shared" si="117"/>
        <v>-1.0734613539272964E-2</v>
      </c>
      <c r="X114" s="15">
        <f t="shared" si="118"/>
        <v>-1.217998157191269E-2</v>
      </c>
      <c r="Y114" s="15">
        <f t="shared" si="119"/>
        <v>-9.7425357312937999E-3</v>
      </c>
      <c r="Z114" s="5">
        <f t="shared" si="140"/>
        <v>9463.3632421002894</v>
      </c>
      <c r="AA114" s="5">
        <f t="shared" si="141"/>
        <v>22360.043472808622</v>
      </c>
      <c r="AB114" s="5">
        <f t="shared" si="142"/>
        <v>22824.211495418076</v>
      </c>
      <c r="AC114" s="16">
        <f t="shared" si="123"/>
        <v>1.8293217241746904</v>
      </c>
      <c r="AD114" s="16">
        <f t="shared" si="124"/>
        <v>2.9253511574589717</v>
      </c>
      <c r="AE114" s="16">
        <f t="shared" si="125"/>
        <v>4.1316072182109469</v>
      </c>
      <c r="AF114" s="15">
        <f t="shared" si="126"/>
        <v>-4.0504037456468023E-3</v>
      </c>
      <c r="AG114" s="15">
        <f t="shared" si="127"/>
        <v>2.9673830763510267E-4</v>
      </c>
      <c r="AH114" s="15">
        <f t="shared" si="128"/>
        <v>9.7937136394747881E-3</v>
      </c>
      <c r="AI114" s="1">
        <f t="shared" si="86"/>
        <v>209635.55097085415</v>
      </c>
      <c r="AJ114" s="1">
        <f t="shared" si="87"/>
        <v>64181.842436785788</v>
      </c>
      <c r="AK114" s="1">
        <f t="shared" si="88"/>
        <v>25224.201067241906</v>
      </c>
      <c r="AL114" s="14">
        <f t="shared" si="129"/>
        <v>37.328242769048728</v>
      </c>
      <c r="AM114" s="14">
        <f t="shared" si="130"/>
        <v>7.2420746797203996</v>
      </c>
      <c r="AN114" s="14">
        <f t="shared" si="131"/>
        <v>2.5187313143249219</v>
      </c>
      <c r="AO114" s="11">
        <f t="shared" si="132"/>
        <v>1.1512073567674414E-2</v>
      </c>
      <c r="AP114" s="11">
        <f t="shared" si="133"/>
        <v>1.4502176425776593E-2</v>
      </c>
      <c r="AQ114" s="11">
        <f t="shared" si="134"/>
        <v>1.3155303819934818E-2</v>
      </c>
      <c r="AR114" s="1">
        <f t="shared" si="143"/>
        <v>120114.05216969787</v>
      </c>
      <c r="AS114" s="1">
        <f t="shared" si="138"/>
        <v>38244.03433595629</v>
      </c>
      <c r="AT114" s="1">
        <f t="shared" si="139"/>
        <v>14923.197854978886</v>
      </c>
      <c r="AU114" s="1">
        <f t="shared" si="92"/>
        <v>24022.810433939576</v>
      </c>
      <c r="AV114" s="1">
        <f t="shared" si="93"/>
        <v>7648.8068671912588</v>
      </c>
      <c r="AW114" s="1">
        <f t="shared" si="94"/>
        <v>2984.6395709957774</v>
      </c>
      <c r="AX114" s="1">
        <f t="shared" si="169"/>
        <v>82782.187068056781</v>
      </c>
      <c r="AY114" s="1">
        <f t="shared" si="150"/>
        <v>10403.011321333861</v>
      </c>
      <c r="AZ114" s="1">
        <f t="shared" si="151"/>
        <v>2776.0823484946231</v>
      </c>
      <c r="BA114" s="1">
        <f t="shared" si="170"/>
        <v>13144.544772628369</v>
      </c>
      <c r="BB114" s="1">
        <f t="shared" si="171"/>
        <v>27203.784963220751</v>
      </c>
      <c r="BC114" s="1">
        <f t="shared" si="172"/>
        <v>34097.833246043803</v>
      </c>
      <c r="BD114" s="1">
        <f t="shared" si="173"/>
        <v>15540.658224196564</v>
      </c>
      <c r="BE114" s="2">
        <f t="shared" si="184"/>
        <v>0.42640676327742005</v>
      </c>
      <c r="BF114" s="2">
        <f t="shared" si="185"/>
        <v>0.3180625638800178</v>
      </c>
      <c r="BG114" s="2">
        <f t="shared" si="186"/>
        <v>-5.0634047993166097E-7</v>
      </c>
      <c r="BH114" s="2">
        <f t="shared" si="152"/>
        <v>0.20398186880693631</v>
      </c>
      <c r="BI114" s="2">
        <f t="shared" si="174"/>
        <v>1.8182272776872576E-2</v>
      </c>
      <c r="BJ114" s="2">
        <f t="shared" si="153"/>
        <v>1.0116379454193041E-2</v>
      </c>
      <c r="BK114" s="2">
        <f t="shared" si="154"/>
        <v>2.5638068161742476E-14</v>
      </c>
      <c r="BL114" s="2">
        <f t="shared" si="155"/>
        <v>2183.9464608849498</v>
      </c>
      <c r="BM114" s="2">
        <f t="shared" si="156"/>
        <v>386.89116320172138</v>
      </c>
      <c r="BN114" s="2">
        <f t="shared" si="157"/>
        <v>3.826019637971178E-10</v>
      </c>
      <c r="BO114" s="2">
        <f t="shared" si="175"/>
        <v>1082.4364002421808</v>
      </c>
      <c r="BP114" s="2">
        <f t="shared" si="176"/>
        <v>108.80118036265863</v>
      </c>
      <c r="BQ114" s="2">
        <f t="shared" si="177"/>
        <v>-6.6212312881187968E-5</v>
      </c>
      <c r="BR114" s="11">
        <f t="shared" si="178"/>
        <v>4.3293748801531889E-2</v>
      </c>
      <c r="BS114" s="17">
        <f t="shared" si="145"/>
        <v>7.97007498141626E-2</v>
      </c>
      <c r="BT114" s="17">
        <f t="shared" si="146"/>
        <v>0.20875029150899854</v>
      </c>
      <c r="BU114" s="12">
        <f>BU$3*temperature!$I224+BU$4*temperature!$I224^2</f>
        <v>-0.32736579047505998</v>
      </c>
      <c r="BV114" s="12">
        <f>BV$3*temperature!$I224+BV$4*temperature!$I224^2</f>
        <v>-2.2391562784954395</v>
      </c>
      <c r="BW114" s="12">
        <f>BW$3*temperature!$I224+BW$4*temperature!$I224^2</f>
        <v>-3.4338283753591332</v>
      </c>
      <c r="BX114" s="12">
        <f>BX$4*temperature!$I224^2</f>
        <v>-7.6624315475145828</v>
      </c>
      <c r="BY114" s="12">
        <f>BY$4*temperature!$I224^2</f>
        <v>-6.6998458747962015</v>
      </c>
      <c r="BZ114" s="12">
        <f>BZ$4*temperature!$I224^2</f>
        <v>-5.8818877708016304</v>
      </c>
      <c r="CA114" s="12">
        <f>CA$3*temperature!$I224</f>
        <v>-14.215455470263549</v>
      </c>
      <c r="CB114" s="12">
        <f>CB$3*temperature!$I224</f>
        <v>-13.138757630589375</v>
      </c>
      <c r="CC114" s="12">
        <f>CC$3*temperature!$I224</f>
        <v>-11.534697812775146</v>
      </c>
      <c r="CD114" s="12">
        <f t="shared" si="179"/>
        <v>-12.852920754447467</v>
      </c>
      <c r="CE114" s="12">
        <f t="shared" si="158"/>
        <v>-10.972691521917737</v>
      </c>
      <c r="CF114" s="12">
        <f t="shared" si="159"/>
        <v>-9.6330782907092427</v>
      </c>
      <c r="CG114" s="19">
        <f t="shared" si="180"/>
        <v>9.5848825854808861E-2</v>
      </c>
      <c r="CH114" s="19">
        <f t="shared" si="160"/>
        <v>0.16486080111780502</v>
      </c>
      <c r="CI114" s="19">
        <f t="shared" si="161"/>
        <v>0.16486080111780502</v>
      </c>
      <c r="CJ114" s="12">
        <f t="shared" si="181"/>
        <v>0.68126735790804049</v>
      </c>
      <c r="CK114" s="12">
        <f t="shared" si="162"/>
        <v>1.0830330543358189</v>
      </c>
      <c r="CL114" s="12">
        <f t="shared" si="163"/>
        <v>0.95080976103295201</v>
      </c>
      <c r="CM114" s="17">
        <f t="shared" si="182"/>
        <v>-13.534188112355508</v>
      </c>
      <c r="CN114" s="17">
        <f t="shared" si="164"/>
        <v>-12.055724576253557</v>
      </c>
      <c r="CO114" s="17">
        <f t="shared" si="165"/>
        <v>-10.583888051742194</v>
      </c>
      <c r="CP114" s="12">
        <f t="shared" si="166"/>
        <v>34.477525156752506</v>
      </c>
      <c r="CQ114" s="12">
        <f t="shared" si="167"/>
        <v>28.685436664724524</v>
      </c>
      <c r="CR114" s="12">
        <f t="shared" si="168"/>
        <v>22.108806641965145</v>
      </c>
      <c r="CS114" s="17">
        <f>CS$3*temperature!$I224+CS$4*temperature!$I224^2</f>
        <v>-13.534188112355508</v>
      </c>
      <c r="CT114" s="17">
        <f>CT$3*temperature!$I224+CT$4*temperature!$I224^2</f>
        <v>-12.05574686434869</v>
      </c>
      <c r="CU114" s="17">
        <f>CU$3*temperature!$I224+CU$4*temperature!$I224^2</f>
        <v>-10.58389942825842</v>
      </c>
      <c r="CV114" s="17"/>
      <c r="CW114" s="17"/>
      <c r="CX114" s="17"/>
    </row>
    <row r="115" spans="1:102">
      <c r="A115" s="2">
        <f t="shared" si="95"/>
        <v>2069</v>
      </c>
      <c r="B115" s="5">
        <f t="shared" si="96"/>
        <v>1161.0032048789585</v>
      </c>
      <c r="C115" s="5">
        <f t="shared" si="97"/>
        <v>2942.1514694466478</v>
      </c>
      <c r="D115" s="5">
        <f t="shared" si="98"/>
        <v>4303.951401131224</v>
      </c>
      <c r="E115" s="15">
        <f t="shared" si="99"/>
        <v>1.992143799926587E-4</v>
      </c>
      <c r="F115" s="15">
        <f t="shared" si="100"/>
        <v>3.9246568700154164E-4</v>
      </c>
      <c r="G115" s="15">
        <f t="shared" si="101"/>
        <v>8.0120473916994424E-4</v>
      </c>
      <c r="H115" s="5">
        <f t="shared" si="102"/>
        <v>121606.75166579286</v>
      </c>
      <c r="I115" s="5">
        <f t="shared" si="103"/>
        <v>38883.50711935461</v>
      </c>
      <c r="J115" s="5">
        <f t="shared" si="104"/>
        <v>15158.669634032454</v>
      </c>
      <c r="K115" s="5">
        <f t="shared" si="105"/>
        <v>104742.82168624253</v>
      </c>
      <c r="L115" s="5">
        <f t="shared" si="106"/>
        <v>13216.011317958324</v>
      </c>
      <c r="M115" s="5">
        <f t="shared" si="107"/>
        <v>3522.0355020849547</v>
      </c>
      <c r="N115" s="15">
        <f t="shared" si="108"/>
        <v>1.2225701165701208E-2</v>
      </c>
      <c r="O115" s="15">
        <f t="shared" si="109"/>
        <v>1.6321979068175008E-2</v>
      </c>
      <c r="P115" s="15">
        <f t="shared" si="110"/>
        <v>1.4965713533631408E-2</v>
      </c>
      <c r="Q115" s="5">
        <f t="shared" si="111"/>
        <v>9049.1255483770183</v>
      </c>
      <c r="R115" s="5">
        <f t="shared" si="112"/>
        <v>11309.005534465661</v>
      </c>
      <c r="S115" s="5">
        <f t="shared" si="113"/>
        <v>5590.9302257786103</v>
      </c>
      <c r="T115" s="5">
        <f t="shared" si="114"/>
        <v>74.41301921497238</v>
      </c>
      <c r="U115" s="5">
        <f t="shared" si="115"/>
        <v>290.84324877774475</v>
      </c>
      <c r="V115" s="5">
        <f t="shared" si="116"/>
        <v>368.82723621250472</v>
      </c>
      <c r="W115" s="15">
        <f t="shared" si="117"/>
        <v>-1.0734613539272964E-2</v>
      </c>
      <c r="X115" s="15">
        <f t="shared" si="118"/>
        <v>-1.217998157191269E-2</v>
      </c>
      <c r="Y115" s="15">
        <f t="shared" si="119"/>
        <v>-9.7425357312937999E-3</v>
      </c>
      <c r="Z115" s="5">
        <f t="shared" si="140"/>
        <v>9441.9436529199193</v>
      </c>
      <c r="AA115" s="5">
        <f t="shared" si="141"/>
        <v>22469.647261347756</v>
      </c>
      <c r="AB115" s="5">
        <f t="shared" si="142"/>
        <v>23189.354868779741</v>
      </c>
      <c r="AC115" s="16">
        <f t="shared" si="123"/>
        <v>1.8219122326111001</v>
      </c>
      <c r="AD115" s="16">
        <f t="shared" si="124"/>
        <v>2.9262192212106743</v>
      </c>
      <c r="AE115" s="16">
        <f t="shared" si="125"/>
        <v>4.1720709961768918</v>
      </c>
      <c r="AF115" s="15">
        <f t="shared" si="126"/>
        <v>-4.0504037456468023E-3</v>
      </c>
      <c r="AG115" s="15">
        <f t="shared" si="127"/>
        <v>2.9673830763510267E-4</v>
      </c>
      <c r="AH115" s="15">
        <f t="shared" si="128"/>
        <v>9.7937136394747881E-3</v>
      </c>
      <c r="AI115" s="1">
        <f t="shared" si="86"/>
        <v>212694.80630770829</v>
      </c>
      <c r="AJ115" s="1">
        <f t="shared" si="87"/>
        <v>65412.465060298462</v>
      </c>
      <c r="AK115" s="1">
        <f t="shared" si="88"/>
        <v>25686.420531513493</v>
      </c>
      <c r="AL115" s="14">
        <f t="shared" si="129"/>
        <v>37.753670991188933</v>
      </c>
      <c r="AM115" s="14">
        <f t="shared" si="130"/>
        <v>7.3460502659674152</v>
      </c>
      <c r="AN115" s="14">
        <f t="shared" si="131"/>
        <v>2.5515346432488428</v>
      </c>
      <c r="AO115" s="11">
        <f t="shared" si="132"/>
        <v>1.1396952831997669E-2</v>
      </c>
      <c r="AP115" s="11">
        <f t="shared" si="133"/>
        <v>1.4357154661518826E-2</v>
      </c>
      <c r="AQ115" s="11">
        <f t="shared" si="134"/>
        <v>1.302375078173547E-2</v>
      </c>
      <c r="AR115" s="1">
        <f t="shared" si="143"/>
        <v>121606.75166579286</v>
      </c>
      <c r="AS115" s="1">
        <f t="shared" si="138"/>
        <v>38883.50711935461</v>
      </c>
      <c r="AT115" s="1">
        <f t="shared" si="139"/>
        <v>15158.669634032454</v>
      </c>
      <c r="AU115" s="1">
        <f t="shared" si="92"/>
        <v>24321.350333158574</v>
      </c>
      <c r="AV115" s="1">
        <f t="shared" si="93"/>
        <v>7776.7014238709226</v>
      </c>
      <c r="AW115" s="1">
        <f t="shared" si="94"/>
        <v>3031.7339268064911</v>
      </c>
      <c r="AX115" s="1">
        <f t="shared" si="169"/>
        <v>83794.257348994041</v>
      </c>
      <c r="AY115" s="1">
        <f t="shared" si="150"/>
        <v>10572.809054366659</v>
      </c>
      <c r="AZ115" s="1">
        <f t="shared" si="151"/>
        <v>2817.6284016679633</v>
      </c>
      <c r="BA115" s="1">
        <f t="shared" si="170"/>
        <v>13161.271367685529</v>
      </c>
      <c r="BB115" s="1">
        <f t="shared" si="171"/>
        <v>27262.095558112305</v>
      </c>
      <c r="BC115" s="1">
        <f t="shared" si="172"/>
        <v>34189.087067296066</v>
      </c>
      <c r="BD115" s="1">
        <f t="shared" si="173"/>
        <v>15121.719923553486</v>
      </c>
      <c r="BE115" s="2">
        <f t="shared" si="184"/>
        <v>0.42640676327742005</v>
      </c>
      <c r="BF115" s="2">
        <f t="shared" si="185"/>
        <v>0.3180625638800178</v>
      </c>
      <c r="BG115" s="2">
        <f t="shared" si="186"/>
        <v>-5.0634047993166097E-7</v>
      </c>
      <c r="BH115" s="2">
        <f t="shared" si="152"/>
        <v>0.20277057587715061</v>
      </c>
      <c r="BI115" s="2">
        <f t="shared" si="174"/>
        <v>1.8182272776872576E-2</v>
      </c>
      <c r="BJ115" s="2">
        <f t="shared" si="153"/>
        <v>1.0116379454193041E-2</v>
      </c>
      <c r="BK115" s="2">
        <f t="shared" si="154"/>
        <v>2.5638068161742476E-14</v>
      </c>
      <c r="BL115" s="2">
        <f t="shared" si="155"/>
        <v>2211.0871302968494</v>
      </c>
      <c r="BM115" s="2">
        <f t="shared" si="156"/>
        <v>393.36031252920782</v>
      </c>
      <c r="BN115" s="2">
        <f t="shared" si="157"/>
        <v>3.8863900531865993E-10</v>
      </c>
      <c r="BO115" s="2">
        <f t="shared" si="175"/>
        <v>1098.3743025082749</v>
      </c>
      <c r="BP115" s="2">
        <f t="shared" si="176"/>
        <v>110.08083770236314</v>
      </c>
      <c r="BQ115" s="2">
        <f t="shared" si="177"/>
        <v>-6.6198030096603411E-5</v>
      </c>
      <c r="BR115" s="11">
        <f t="shared" si="178"/>
        <v>4.308109514020117E-2</v>
      </c>
      <c r="BS115" s="17">
        <f t="shared" si="145"/>
        <v>7.6393393428952919E-2</v>
      </c>
      <c r="BT115" s="17">
        <f t="shared" si="146"/>
        <v>0.20267018593106653</v>
      </c>
      <c r="BU115" s="12">
        <f>BU$3*temperature!$I225+BU$4*temperature!$I225^2</f>
        <v>-0.53295241047372421</v>
      </c>
      <c r="BV115" s="12">
        <f>BV$3*temperature!$I225+BV$4*temperature!$I225^2</f>
        <v>-2.4164563926340481</v>
      </c>
      <c r="BW115" s="12">
        <f>BW$3*temperature!$I225+BW$4*temperature!$I225^2</f>
        <v>-3.5876334705761934</v>
      </c>
      <c r="BX115" s="12">
        <f>BX$4*temperature!$I225^2</f>
        <v>-7.8587789563963115</v>
      </c>
      <c r="BY115" s="12">
        <f>BY$4*temperature!$I225^2</f>
        <v>-6.8715273272523572</v>
      </c>
      <c r="BZ115" s="12">
        <f>BZ$4*temperature!$I225^2</f>
        <v>-6.032609302990017</v>
      </c>
      <c r="CA115" s="12">
        <f>CA$3*temperature!$I225</f>
        <v>-14.396436704429782</v>
      </c>
      <c r="CB115" s="12">
        <f>CB$3*temperature!$I225</f>
        <v>-13.306031101099636</v>
      </c>
      <c r="CC115" s="12">
        <f>CC$3*temperature!$I225</f>
        <v>-11.681549515856869</v>
      </c>
      <c r="CD115" s="12">
        <f t="shared" si="179"/>
        <v>-12.998987463204509</v>
      </c>
      <c r="CE115" s="12">
        <f t="shared" si="158"/>
        <v>-11.084460226706188</v>
      </c>
      <c r="CF115" s="12">
        <f t="shared" si="159"/>
        <v>-9.7312015890383421</v>
      </c>
      <c r="CG115" s="19">
        <f t="shared" si="180"/>
        <v>9.7069106051449361E-2</v>
      </c>
      <c r="CH115" s="19">
        <f t="shared" si="160"/>
        <v>0.166959693503937</v>
      </c>
      <c r="CI115" s="19">
        <f t="shared" si="161"/>
        <v>0.16695969350393697</v>
      </c>
      <c r="CJ115" s="12">
        <f t="shared" si="181"/>
        <v>0.69872462061263629</v>
      </c>
      <c r="CK115" s="12">
        <f t="shared" si="162"/>
        <v>1.1107854371967243</v>
      </c>
      <c r="CL115" s="12">
        <f t="shared" si="163"/>
        <v>0.97517396340926299</v>
      </c>
      <c r="CM115" s="17">
        <f t="shared" si="182"/>
        <v>-13.697712083817144</v>
      </c>
      <c r="CN115" s="17">
        <f t="shared" si="164"/>
        <v>-12.195245663902913</v>
      </c>
      <c r="CO115" s="17">
        <f t="shared" si="165"/>
        <v>-10.706375552447605</v>
      </c>
      <c r="CP115" s="12">
        <f t="shared" si="166"/>
        <v>34.093140066492431</v>
      </c>
      <c r="CQ115" s="12">
        <f t="shared" si="167"/>
        <v>28.341976927989361</v>
      </c>
      <c r="CR115" s="12">
        <f t="shared" si="168"/>
        <v>21.844090954568852</v>
      </c>
      <c r="CS115" s="17">
        <f>CS$3*temperature!$I225+CS$4*temperature!$I225^2</f>
        <v>-13.697712083817144</v>
      </c>
      <c r="CT115" s="17">
        <f>CT$3*temperature!$I225+CT$4*temperature!$I225^2</f>
        <v>-12.195268179026279</v>
      </c>
      <c r="CU115" s="17">
        <f>CU$3*temperature!$I225+CU$4*temperature!$I225^2</f>
        <v>-10.706387044845904</v>
      </c>
      <c r="CV115" s="17"/>
      <c r="CW115" s="17"/>
      <c r="CX115" s="17"/>
    </row>
    <row r="116" spans="1:102">
      <c r="A116" s="2">
        <f t="shared" si="95"/>
        <v>2070</v>
      </c>
      <c r="B116" s="5">
        <f t="shared" si="96"/>
        <v>1161.2229289859065</v>
      </c>
      <c r="C116" s="5">
        <f t="shared" si="97"/>
        <v>2943.2484282694809</v>
      </c>
      <c r="D116" s="5">
        <f t="shared" si="98"/>
        <v>4307.2273300779807</v>
      </c>
      <c r="E116" s="15">
        <f t="shared" si="99"/>
        <v>1.8925366099302576E-4</v>
      </c>
      <c r="F116" s="15">
        <f t="shared" si="100"/>
        <v>3.7284240265146454E-4</v>
      </c>
      <c r="G116" s="15">
        <f t="shared" si="101"/>
        <v>7.6114450221144696E-4</v>
      </c>
      <c r="H116" s="5">
        <f t="shared" si="102"/>
        <v>123089.26886229169</v>
      </c>
      <c r="I116" s="5">
        <f t="shared" si="103"/>
        <v>39523.279758470671</v>
      </c>
      <c r="J116" s="5">
        <f t="shared" si="104"/>
        <v>15393.910472170643</v>
      </c>
      <c r="K116" s="5">
        <f t="shared" si="105"/>
        <v>105999.68859535463</v>
      </c>
      <c r="L116" s="5">
        <f t="shared" si="106"/>
        <v>13428.455232951188</v>
      </c>
      <c r="M116" s="5">
        <f t="shared" si="107"/>
        <v>3573.9721385664457</v>
      </c>
      <c r="N116" s="15">
        <f t="shared" si="108"/>
        <v>1.1999551748539394E-2</v>
      </c>
      <c r="O116" s="15">
        <f t="shared" si="109"/>
        <v>1.6074737670978667E-2</v>
      </c>
      <c r="P116" s="15">
        <f t="shared" si="110"/>
        <v>1.4746199023475404E-2</v>
      </c>
      <c r="Q116" s="5">
        <f t="shared" si="111"/>
        <v>9061.121036047165</v>
      </c>
      <c r="R116" s="5">
        <f t="shared" si="112"/>
        <v>11355.069235854233</v>
      </c>
      <c r="S116" s="5">
        <f t="shared" si="113"/>
        <v>5622.3783226069572</v>
      </c>
      <c r="T116" s="5">
        <f t="shared" si="114"/>
        <v>73.614224211409152</v>
      </c>
      <c r="U116" s="5">
        <f t="shared" si="115"/>
        <v>287.30078336731663</v>
      </c>
      <c r="V116" s="5">
        <f t="shared" si="116"/>
        <v>365.23392368503005</v>
      </c>
      <c r="W116" s="15">
        <f t="shared" si="117"/>
        <v>-1.0734613539272964E-2</v>
      </c>
      <c r="X116" s="15">
        <f t="shared" si="118"/>
        <v>-1.217998157191269E-2</v>
      </c>
      <c r="Y116" s="15">
        <f t="shared" si="119"/>
        <v>-9.7425357312937999E-3</v>
      </c>
      <c r="Z116" s="5">
        <f t="shared" si="140"/>
        <v>9418.3634849408973</v>
      </c>
      <c r="AA116" s="5">
        <f t="shared" si="141"/>
        <v>22573.799349400182</v>
      </c>
      <c r="AB116" s="5">
        <f t="shared" si="142"/>
        <v>23554.215555742019</v>
      </c>
      <c r="AC116" s="16">
        <f t="shared" si="123"/>
        <v>1.8145327524798924</v>
      </c>
      <c r="AD116" s="16">
        <f t="shared" si="124"/>
        <v>2.9270875425501459</v>
      </c>
      <c r="AE116" s="16">
        <f t="shared" si="125"/>
        <v>4.2129310647970062</v>
      </c>
      <c r="AF116" s="15">
        <f t="shared" si="126"/>
        <v>-4.0504037456468023E-3</v>
      </c>
      <c r="AG116" s="15">
        <f t="shared" si="127"/>
        <v>2.9673830763510267E-4</v>
      </c>
      <c r="AH116" s="15">
        <f t="shared" si="128"/>
        <v>9.7937136394747881E-3</v>
      </c>
      <c r="AI116" s="1">
        <f t="shared" si="86"/>
        <v>215746.67601009604</v>
      </c>
      <c r="AJ116" s="1">
        <f t="shared" si="87"/>
        <v>66647.919978139544</v>
      </c>
      <c r="AK116" s="1">
        <f t="shared" si="88"/>
        <v>26149.512405168633</v>
      </c>
      <c r="AL116" s="14">
        <f t="shared" si="129"/>
        <v>38.179645030635058</v>
      </c>
      <c r="AM116" s="14">
        <f t="shared" si="130"/>
        <v>7.4504639619890041</v>
      </c>
      <c r="AN116" s="14">
        <f t="shared" si="131"/>
        <v>2.5844328890404338</v>
      </c>
      <c r="AO116" s="11">
        <f t="shared" si="132"/>
        <v>1.1282983303677692E-2</v>
      </c>
      <c r="AP116" s="11">
        <f t="shared" si="133"/>
        <v>1.4213583114903637E-2</v>
      </c>
      <c r="AQ116" s="11">
        <f t="shared" si="134"/>
        <v>1.2893513273918116E-2</v>
      </c>
      <c r="AR116" s="1">
        <f t="shared" si="143"/>
        <v>123089.26886229169</v>
      </c>
      <c r="AS116" s="1">
        <f t="shared" si="138"/>
        <v>39523.279758470671</v>
      </c>
      <c r="AT116" s="1">
        <f t="shared" si="139"/>
        <v>15393.910472170643</v>
      </c>
      <c r="AU116" s="1">
        <f t="shared" si="92"/>
        <v>24617.85377245834</v>
      </c>
      <c r="AV116" s="1">
        <f t="shared" si="93"/>
        <v>7904.6559516941343</v>
      </c>
      <c r="AW116" s="1">
        <f t="shared" si="94"/>
        <v>3078.7820944341288</v>
      </c>
      <c r="AX116" s="1">
        <f t="shared" si="169"/>
        <v>84799.750876283695</v>
      </c>
      <c r="AY116" s="1">
        <f t="shared" si="150"/>
        <v>10742.764186360951</v>
      </c>
      <c r="AZ116" s="1">
        <f t="shared" si="151"/>
        <v>2859.177710853156</v>
      </c>
      <c r="BA116" s="1">
        <f t="shared" si="170"/>
        <v>13177.613402126161</v>
      </c>
      <c r="BB116" s="1">
        <f t="shared" si="171"/>
        <v>27319.19573272832</v>
      </c>
      <c r="BC116" s="1">
        <f t="shared" si="172"/>
        <v>34278.161383760438</v>
      </c>
      <c r="BD116" s="1">
        <f t="shared" si="173"/>
        <v>14713.259396114276</v>
      </c>
      <c r="BE116" s="2">
        <f t="shared" si="184"/>
        <v>0.42640676327742005</v>
      </c>
      <c r="BF116" s="2">
        <f t="shared" si="185"/>
        <v>0.3180625638800178</v>
      </c>
      <c r="BG116" s="2">
        <f t="shared" si="186"/>
        <v>-5.0634047993166097E-7</v>
      </c>
      <c r="BH116" s="2">
        <f t="shared" si="152"/>
        <v>0.20155989975600699</v>
      </c>
      <c r="BI116" s="2">
        <f t="shared" si="174"/>
        <v>1.8182272776872576E-2</v>
      </c>
      <c r="BJ116" s="2">
        <f t="shared" si="153"/>
        <v>1.0116379454193041E-2</v>
      </c>
      <c r="BK116" s="2">
        <f t="shared" si="154"/>
        <v>2.5638068161742476E-14</v>
      </c>
      <c r="BL116" s="2">
        <f t="shared" si="155"/>
        <v>2238.0426623599956</v>
      </c>
      <c r="BM116" s="2">
        <f t="shared" si="156"/>
        <v>399.83249531091639</v>
      </c>
      <c r="BN116" s="2">
        <f t="shared" si="157"/>
        <v>3.9467012596127226E-10</v>
      </c>
      <c r="BO116" s="2">
        <f t="shared" si="175"/>
        <v>1114.548123220651</v>
      </c>
      <c r="BP116" s="2">
        <f t="shared" si="176"/>
        <v>111.37580784123006</v>
      </c>
      <c r="BQ116" s="2">
        <f t="shared" si="177"/>
        <v>-6.6183991549688913E-5</v>
      </c>
      <c r="BR116" s="11">
        <f t="shared" si="178"/>
        <v>4.2868526347306951E-2</v>
      </c>
      <c r="BS116" s="17">
        <f t="shared" si="145"/>
        <v>7.3238211089124219E-2</v>
      </c>
      <c r="BT116" s="17">
        <f t="shared" si="146"/>
        <v>0.19676717080686071</v>
      </c>
      <c r="BU116" s="12">
        <f>BU$3*temperature!$I226+BU$4*temperature!$I226^2</f>
        <v>-0.74445927213158036</v>
      </c>
      <c r="BV116" s="12">
        <f>BV$3*temperature!$I226+BV$4*temperature!$I226^2</f>
        <v>-2.5982320333126676</v>
      </c>
      <c r="BW116" s="12">
        <f>BW$3*temperature!$I226+BW$4*temperature!$I226^2</f>
        <v>-3.7448407455380242</v>
      </c>
      <c r="BX116" s="12">
        <f>BX$4*temperature!$I226^2</f>
        <v>-8.0584137174848109</v>
      </c>
      <c r="BY116" s="12">
        <f>BY$4*temperature!$I226^2</f>
        <v>-7.0460831614220671</v>
      </c>
      <c r="BZ116" s="12">
        <f>BZ$4*temperature!$I226^2</f>
        <v>-6.1858542948169557</v>
      </c>
      <c r="CA116" s="12">
        <f>CA$3*temperature!$I226</f>
        <v>-14.578144661338621</v>
      </c>
      <c r="CB116" s="12">
        <f>CB$3*temperature!$I226</f>
        <v>-13.473976251388272</v>
      </c>
      <c r="CC116" s="12">
        <f>CC$3*temperature!$I226</f>
        <v>-11.828990895945225</v>
      </c>
      <c r="CD116" s="12">
        <f t="shared" si="179"/>
        <v>-13.145196337246505</v>
      </c>
      <c r="CE116" s="12">
        <f t="shared" si="158"/>
        <v>-11.195971321117767</v>
      </c>
      <c r="CF116" s="12">
        <f t="shared" si="159"/>
        <v>-9.8290987276395452</v>
      </c>
      <c r="CG116" s="19">
        <f t="shared" si="180"/>
        <v>9.8294286233302913E-2</v>
      </c>
      <c r="CH116" s="19">
        <f t="shared" si="160"/>
        <v>0.16906701390658854</v>
      </c>
      <c r="CI116" s="19">
        <f t="shared" si="161"/>
        <v>0.16906701390658851</v>
      </c>
      <c r="CJ116" s="12">
        <f t="shared" si="181"/>
        <v>0.71647416204605763</v>
      </c>
      <c r="CK116" s="12">
        <f t="shared" si="162"/>
        <v>1.1390024651352524</v>
      </c>
      <c r="CL116" s="12">
        <f t="shared" si="163"/>
        <v>0.99994608415284014</v>
      </c>
      <c r="CM116" s="17">
        <f t="shared" si="182"/>
        <v>-13.861670499292563</v>
      </c>
      <c r="CN116" s="17">
        <f t="shared" si="164"/>
        <v>-12.33497378625302</v>
      </c>
      <c r="CO116" s="17">
        <f t="shared" si="165"/>
        <v>-10.829044811792386</v>
      </c>
      <c r="CP116" s="12">
        <f t="shared" si="166"/>
        <v>33.677789275597668</v>
      </c>
      <c r="CQ116" s="12">
        <f t="shared" si="167"/>
        <v>27.972364041424743</v>
      </c>
      <c r="CR116" s="12">
        <f t="shared" si="168"/>
        <v>21.559218176930564</v>
      </c>
      <c r="CS116" s="17">
        <f>CS$3*temperature!$I226+CS$4*temperature!$I226^2</f>
        <v>-13.861670499292563</v>
      </c>
      <c r="CT116" s="17">
        <f>CT$3*temperature!$I226+CT$4*temperature!$I226^2</f>
        <v>-12.33499652788135</v>
      </c>
      <c r="CU116" s="17">
        <f>CU$3*temperature!$I226+CU$4*temperature!$I226^2</f>
        <v>-10.829056419805667</v>
      </c>
      <c r="CV116" s="17"/>
      <c r="CW116" s="17"/>
      <c r="CX116" s="17"/>
    </row>
    <row r="117" spans="1:102">
      <c r="A117" s="2">
        <f t="shared" si="95"/>
        <v>2071</v>
      </c>
      <c r="B117" s="5">
        <f t="shared" si="96"/>
        <v>1161.4317063919191</v>
      </c>
      <c r="C117" s="5">
        <f t="shared" si="97"/>
        <v>2944.2909276942974</v>
      </c>
      <c r="D117" s="5">
        <f t="shared" si="98"/>
        <v>4310.3418313599414</v>
      </c>
      <c r="E117" s="15">
        <f t="shared" si="99"/>
        <v>1.7979097794337446E-4</v>
      </c>
      <c r="F117" s="15">
        <f t="shared" si="100"/>
        <v>3.542002825188913E-4</v>
      </c>
      <c r="G117" s="15">
        <f t="shared" si="101"/>
        <v>7.2308727710087455E-4</v>
      </c>
      <c r="H117" s="5">
        <f t="shared" si="102"/>
        <v>124560.92098734321</v>
      </c>
      <c r="I117" s="5">
        <f t="shared" si="103"/>
        <v>40163.110691357375</v>
      </c>
      <c r="J117" s="5">
        <f t="shared" si="104"/>
        <v>15628.850505482704</v>
      </c>
      <c r="K117" s="5">
        <f t="shared" si="105"/>
        <v>107247.73596400405</v>
      </c>
      <c r="L117" s="5">
        <f t="shared" si="106"/>
        <v>13641.01295615155</v>
      </c>
      <c r="M117" s="5">
        <f t="shared" si="107"/>
        <v>3625.8958377209956</v>
      </c>
      <c r="N117" s="15">
        <f t="shared" si="108"/>
        <v>1.1774066369324432E-2</v>
      </c>
      <c r="O117" s="15">
        <f t="shared" si="109"/>
        <v>1.582890358667477E-2</v>
      </c>
      <c r="P117" s="15">
        <f t="shared" si="110"/>
        <v>1.4528288733492101E-2</v>
      </c>
      <c r="Q117" s="5">
        <f t="shared" si="111"/>
        <v>9071.0250036802754</v>
      </c>
      <c r="R117" s="5">
        <f t="shared" si="112"/>
        <v>11398.349657996272</v>
      </c>
      <c r="S117" s="5">
        <f t="shared" si="113"/>
        <v>5652.5741829114331</v>
      </c>
      <c r="T117" s="5">
        <f t="shared" si="114"/>
        <v>72.824003963506286</v>
      </c>
      <c r="U117" s="5">
        <f t="shared" si="115"/>
        <v>283.8014651203066</v>
      </c>
      <c r="V117" s="5">
        <f t="shared" si="116"/>
        <v>361.67561913324801</v>
      </c>
      <c r="W117" s="15">
        <f t="shared" si="117"/>
        <v>-1.0734613539272964E-2</v>
      </c>
      <c r="X117" s="15">
        <f t="shared" si="118"/>
        <v>-1.217998157191269E-2</v>
      </c>
      <c r="Y117" s="15">
        <f t="shared" si="119"/>
        <v>-9.7425357312937999E-3</v>
      </c>
      <c r="Z117" s="5">
        <f t="shared" si="140"/>
        <v>9392.649689248914</v>
      </c>
      <c r="AA117" s="5">
        <f t="shared" si="141"/>
        <v>22672.472464856484</v>
      </c>
      <c r="AB117" s="5">
        <f t="shared" si="142"/>
        <v>23918.685085731933</v>
      </c>
      <c r="AC117" s="16">
        <f t="shared" si="123"/>
        <v>1.8071831622226491</v>
      </c>
      <c r="AD117" s="16">
        <f t="shared" si="124"/>
        <v>2.9279561215538221</v>
      </c>
      <c r="AE117" s="16">
        <f t="shared" si="125"/>
        <v>4.2541913052284759</v>
      </c>
      <c r="AF117" s="15">
        <f t="shared" si="126"/>
        <v>-4.0504037456468023E-3</v>
      </c>
      <c r="AG117" s="15">
        <f t="shared" si="127"/>
        <v>2.9673830763510267E-4</v>
      </c>
      <c r="AH117" s="15">
        <f t="shared" si="128"/>
        <v>9.7937136394747881E-3</v>
      </c>
      <c r="AI117" s="1">
        <f t="shared" si="86"/>
        <v>218789.86218154477</v>
      </c>
      <c r="AJ117" s="1">
        <f t="shared" si="87"/>
        <v>67887.783932019724</v>
      </c>
      <c r="AK117" s="1">
        <f t="shared" si="88"/>
        <v>26613.343259085897</v>
      </c>
      <c r="AL117" s="14">
        <f t="shared" si="129"/>
        <v>38.606117525081849</v>
      </c>
      <c r="AM117" s="14">
        <f t="shared" si="130"/>
        <v>7.5553027728696458</v>
      </c>
      <c r="AN117" s="14">
        <f t="shared" si="131"/>
        <v>2.617422084603223</v>
      </c>
      <c r="AO117" s="11">
        <f t="shared" si="132"/>
        <v>1.1170153470640916E-2</v>
      </c>
      <c r="AP117" s="11">
        <f t="shared" si="133"/>
        <v>1.40714472837546E-2</v>
      </c>
      <c r="AQ117" s="11">
        <f t="shared" si="134"/>
        <v>1.2764578141178935E-2</v>
      </c>
      <c r="AR117" s="1">
        <f t="shared" si="143"/>
        <v>124560.92098734321</v>
      </c>
      <c r="AS117" s="1">
        <f t="shared" si="138"/>
        <v>40163.110691357375</v>
      </c>
      <c r="AT117" s="1">
        <f t="shared" si="139"/>
        <v>15628.850505482704</v>
      </c>
      <c r="AU117" s="1">
        <f t="shared" si="92"/>
        <v>24912.184197468643</v>
      </c>
      <c r="AV117" s="1">
        <f t="shared" si="93"/>
        <v>8032.6221382714757</v>
      </c>
      <c r="AW117" s="1">
        <f t="shared" si="94"/>
        <v>3125.7701010965411</v>
      </c>
      <c r="AX117" s="1">
        <f t="shared" si="169"/>
        <v>85798.188771203248</v>
      </c>
      <c r="AY117" s="1">
        <f t="shared" si="150"/>
        <v>10912.810364921239</v>
      </c>
      <c r="AZ117" s="1">
        <f t="shared" si="151"/>
        <v>2900.7166701767965</v>
      </c>
      <c r="BA117" s="1">
        <f t="shared" si="170"/>
        <v>13193.577514649967</v>
      </c>
      <c r="BB117" s="1">
        <f t="shared" si="171"/>
        <v>27375.112091307747</v>
      </c>
      <c r="BC117" s="1">
        <f t="shared" si="172"/>
        <v>34365.118840786912</v>
      </c>
      <c r="BD117" s="1">
        <f t="shared" si="173"/>
        <v>14315.061636746779</v>
      </c>
      <c r="BE117" s="2">
        <f t="shared" si="184"/>
        <v>0.42640676327742005</v>
      </c>
      <c r="BF117" s="2">
        <f t="shared" si="185"/>
        <v>0.3180625638800178</v>
      </c>
      <c r="BG117" s="2">
        <f t="shared" si="186"/>
        <v>-5.0634047993166097E-7</v>
      </c>
      <c r="BH117" s="2">
        <f t="shared" si="152"/>
        <v>0.20034975319225468</v>
      </c>
      <c r="BI117" s="2">
        <f t="shared" si="174"/>
        <v>1.8182272776872576E-2</v>
      </c>
      <c r="BJ117" s="2">
        <f t="shared" si="153"/>
        <v>1.0116379454193041E-2</v>
      </c>
      <c r="BK117" s="2">
        <f t="shared" si="154"/>
        <v>2.5638068161742476E-14</v>
      </c>
      <c r="BL117" s="2">
        <f t="shared" si="155"/>
        <v>2264.8006427303462</v>
      </c>
      <c r="BM117" s="2">
        <f t="shared" si="156"/>
        <v>406.30526781452858</v>
      </c>
      <c r="BN117" s="2">
        <f t="shared" si="157"/>
        <v>4.0069353454924893E-10</v>
      </c>
      <c r="BO117" s="2">
        <f t="shared" si="175"/>
        <v>1130.9613560881078</v>
      </c>
      <c r="BP117" s="2">
        <f t="shared" si="176"/>
        <v>112.68627168643421</v>
      </c>
      <c r="BQ117" s="2">
        <f t="shared" si="177"/>
        <v>-6.6170189852509051E-5</v>
      </c>
      <c r="BR117" s="11">
        <f t="shared" si="178"/>
        <v>4.2656092541631024E-2</v>
      </c>
      <c r="BS117" s="17">
        <f t="shared" si="145"/>
        <v>7.0227655010017695E-2</v>
      </c>
      <c r="BT117" s="17">
        <f t="shared" si="146"/>
        <v>0.19103608816200068</v>
      </c>
      <c r="BU117" s="12">
        <f>BU$3*temperature!$I227+BU$4*temperature!$I227^2</f>
        <v>-0.96190916191614129</v>
      </c>
      <c r="BV117" s="12">
        <f>BV$3*temperature!$I227+BV$4*temperature!$I227^2</f>
        <v>-2.7844955531898137</v>
      </c>
      <c r="BW117" s="12">
        <f>BW$3*temperature!$I227+BW$4*temperature!$I227^2</f>
        <v>-3.9054553533462526</v>
      </c>
      <c r="BX117" s="12">
        <f>BX$4*temperature!$I227^2</f>
        <v>-8.2613301798463414</v>
      </c>
      <c r="BY117" s="12">
        <f>BY$4*temperature!$I227^2</f>
        <v>-7.2235084362647655</v>
      </c>
      <c r="BZ117" s="12">
        <f>BZ$4*temperature!$I227^2</f>
        <v>-6.3416184084742913</v>
      </c>
      <c r="CA117" s="12">
        <f>CA$3*temperature!$I227</f>
        <v>-14.760547454052361</v>
      </c>
      <c r="CB117" s="12">
        <f>CB$3*temperature!$I227</f>
        <v>-13.642563609677399</v>
      </c>
      <c r="CC117" s="12">
        <f>CC$3*temperature!$I227</f>
        <v>-11.976996079357068</v>
      </c>
      <c r="CD117" s="12">
        <f t="shared" si="179"/>
        <v>-13.291516494485629</v>
      </c>
      <c r="CE117" s="12">
        <f t="shared" si="158"/>
        <v>-11.307196930817385</v>
      </c>
      <c r="CF117" s="12">
        <f t="shared" si="159"/>
        <v>-9.9267452352469157</v>
      </c>
      <c r="CG117" s="19">
        <f t="shared" si="180"/>
        <v>9.9524151400185668E-2</v>
      </c>
      <c r="CH117" s="19">
        <f t="shared" si="160"/>
        <v>0.17118239252360268</v>
      </c>
      <c r="CI117" s="19">
        <f t="shared" si="161"/>
        <v>0.17118239252360265</v>
      </c>
      <c r="CJ117" s="12">
        <f t="shared" si="181"/>
        <v>0.73451547978336618</v>
      </c>
      <c r="CK117" s="12">
        <f t="shared" si="162"/>
        <v>1.1676833394300072</v>
      </c>
      <c r="CL117" s="12">
        <f t="shared" si="163"/>
        <v>1.0251254220550758</v>
      </c>
      <c r="CM117" s="17">
        <f t="shared" si="182"/>
        <v>-14.026031974268996</v>
      </c>
      <c r="CN117" s="17">
        <f t="shared" si="164"/>
        <v>-12.474880270247393</v>
      </c>
      <c r="CO117" s="17">
        <f t="shared" si="165"/>
        <v>-10.951870657301992</v>
      </c>
      <c r="CP117" s="12">
        <f t="shared" si="166"/>
        <v>33.231786778619771</v>
      </c>
      <c r="CQ117" s="12">
        <f t="shared" si="167"/>
        <v>27.576906138746065</v>
      </c>
      <c r="CR117" s="12">
        <f t="shared" si="168"/>
        <v>21.254425797820872</v>
      </c>
      <c r="CS117" s="17">
        <f>CS$3*temperature!$I227+CS$4*temperature!$I227^2</f>
        <v>-14.026031974268994</v>
      </c>
      <c r="CT117" s="17">
        <f>CT$3*temperature!$I227+CT$4*temperature!$I227^2</f>
        <v>-12.474903237800799</v>
      </c>
      <c r="CU117" s="17">
        <f>CU$3*temperature!$I227+CU$4*temperature!$I227^2</f>
        <v>-10.951882380634267</v>
      </c>
      <c r="CV117" s="17"/>
      <c r="CW117" s="17"/>
      <c r="CX117" s="17"/>
    </row>
    <row r="118" spans="1:102">
      <c r="A118" s="2">
        <f t="shared" si="95"/>
        <v>2072</v>
      </c>
      <c r="B118" s="5">
        <f t="shared" si="96"/>
        <v>1161.6300805871103</v>
      </c>
      <c r="C118" s="5">
        <f t="shared" si="97"/>
        <v>2945.2816529387837</v>
      </c>
      <c r="D118" s="5">
        <f t="shared" si="98"/>
        <v>4313.3027470312427</v>
      </c>
      <c r="E118" s="15">
        <f t="shared" si="99"/>
        <v>1.7080142904620573E-4</v>
      </c>
      <c r="F118" s="15">
        <f t="shared" si="100"/>
        <v>3.364902683929467E-4</v>
      </c>
      <c r="G118" s="15">
        <f t="shared" si="101"/>
        <v>6.8693291324583075E-4</v>
      </c>
      <c r="H118" s="5">
        <f t="shared" si="102"/>
        <v>126021.02795756975</v>
      </c>
      <c r="I118" s="5">
        <f t="shared" si="103"/>
        <v>40802.757017023374</v>
      </c>
      <c r="J118" s="5">
        <f t="shared" si="104"/>
        <v>15863.419895207737</v>
      </c>
      <c r="K118" s="5">
        <f t="shared" si="105"/>
        <v>108486.36761702683</v>
      </c>
      <c r="L118" s="5">
        <f t="shared" si="106"/>
        <v>13853.601055882256</v>
      </c>
      <c r="M118" s="5">
        <f t="shared" si="107"/>
        <v>3677.7895792559893</v>
      </c>
      <c r="N118" s="15">
        <f t="shared" si="108"/>
        <v>1.1549256885371451E-2</v>
      </c>
      <c r="O118" s="15">
        <f t="shared" si="109"/>
        <v>1.558448044980687E-2</v>
      </c>
      <c r="P118" s="15">
        <f t="shared" si="110"/>
        <v>1.4311978020750571E-2</v>
      </c>
      <c r="Q118" s="5">
        <f t="shared" si="111"/>
        <v>9078.8404712181236</v>
      </c>
      <c r="R118" s="5">
        <f t="shared" si="112"/>
        <v>11438.839470305609</v>
      </c>
      <c r="S118" s="5">
        <f t="shared" si="113"/>
        <v>5681.5152686877154</v>
      </c>
      <c r="T118" s="5">
        <f t="shared" si="114"/>
        <v>72.042266424575558</v>
      </c>
      <c r="U118" s="5">
        <f t="shared" si="115"/>
        <v>280.34476850505945</v>
      </c>
      <c r="V118" s="5">
        <f t="shared" si="116"/>
        <v>358.15198149070454</v>
      </c>
      <c r="W118" s="15">
        <f t="shared" si="117"/>
        <v>-1.0734613539272964E-2</v>
      </c>
      <c r="X118" s="15">
        <f t="shared" si="118"/>
        <v>-1.217998157191269E-2</v>
      </c>
      <c r="Y118" s="15">
        <f t="shared" si="119"/>
        <v>-9.7425357312937999E-3</v>
      </c>
      <c r="Z118" s="5">
        <f t="shared" si="140"/>
        <v>9364.8304173575507</v>
      </c>
      <c r="AA118" s="5">
        <f t="shared" si="141"/>
        <v>22765.643177671685</v>
      </c>
      <c r="AB118" s="5">
        <f t="shared" si="142"/>
        <v>24282.654960467524</v>
      </c>
      <c r="AC118" s="16">
        <f t="shared" si="123"/>
        <v>1.7998633407733127</v>
      </c>
      <c r="AD118" s="16">
        <f t="shared" si="124"/>
        <v>2.9288249582981618</v>
      </c>
      <c r="AE118" s="16">
        <f t="shared" si="125"/>
        <v>4.2958556366394269</v>
      </c>
      <c r="AF118" s="15">
        <f t="shared" si="126"/>
        <v>-4.0504037456468023E-3</v>
      </c>
      <c r="AG118" s="15">
        <f t="shared" si="127"/>
        <v>2.9673830763510267E-4</v>
      </c>
      <c r="AH118" s="15">
        <f t="shared" si="128"/>
        <v>9.7937136394747881E-3</v>
      </c>
      <c r="AI118" s="1">
        <f t="shared" si="86"/>
        <v>221823.06016085896</v>
      </c>
      <c r="AJ118" s="1">
        <f t="shared" si="87"/>
        <v>69131.627677089229</v>
      </c>
      <c r="AK118" s="1">
        <f t="shared" si="88"/>
        <v>27077.779034273852</v>
      </c>
      <c r="AL118" s="14">
        <f t="shared" si="129"/>
        <v>39.033041420166008</v>
      </c>
      <c r="AM118" s="14">
        <f t="shared" si="130"/>
        <v>7.6605536771040734</v>
      </c>
      <c r="AN118" s="14">
        <f t="shared" si="131"/>
        <v>2.6504982704433142</v>
      </c>
      <c r="AO118" s="11">
        <f t="shared" si="132"/>
        <v>1.1058451935934506E-2</v>
      </c>
      <c r="AP118" s="11">
        <f t="shared" si="133"/>
        <v>1.3930732810917055E-2</v>
      </c>
      <c r="AQ118" s="11">
        <f t="shared" si="134"/>
        <v>1.2636932359767145E-2</v>
      </c>
      <c r="AR118" s="1">
        <f t="shared" si="143"/>
        <v>126021.02795756975</v>
      </c>
      <c r="AS118" s="1">
        <f t="shared" si="138"/>
        <v>40802.757017023374</v>
      </c>
      <c r="AT118" s="1">
        <f t="shared" si="139"/>
        <v>15863.419895207737</v>
      </c>
      <c r="AU118" s="1">
        <f t="shared" si="92"/>
        <v>25204.20559151395</v>
      </c>
      <c r="AV118" s="1">
        <f t="shared" si="93"/>
        <v>8160.5514034046755</v>
      </c>
      <c r="AW118" s="1">
        <f t="shared" si="94"/>
        <v>3172.6839790415474</v>
      </c>
      <c r="AX118" s="1">
        <f t="shared" si="169"/>
        <v>86789.094093621461</v>
      </c>
      <c r="AY118" s="1">
        <f t="shared" si="150"/>
        <v>11082.880844705805</v>
      </c>
      <c r="AZ118" s="1">
        <f t="shared" si="151"/>
        <v>2942.2316634047916</v>
      </c>
      <c r="BA118" s="1">
        <f t="shared" si="170"/>
        <v>13209.170079919762</v>
      </c>
      <c r="BB118" s="1">
        <f t="shared" si="171"/>
        <v>27429.870238461805</v>
      </c>
      <c r="BC118" s="1">
        <f t="shared" si="172"/>
        <v>34450.019683515769</v>
      </c>
      <c r="BD118" s="1">
        <f t="shared" si="173"/>
        <v>13926.912899538076</v>
      </c>
      <c r="BE118" s="2">
        <f t="shared" si="184"/>
        <v>0.42640676327742005</v>
      </c>
      <c r="BF118" s="2">
        <f t="shared" si="185"/>
        <v>0.3180625638800178</v>
      </c>
      <c r="BG118" s="2">
        <f t="shared" si="186"/>
        <v>-5.0634047993166097E-7</v>
      </c>
      <c r="BH118" s="2">
        <f t="shared" si="152"/>
        <v>0.19914005581222927</v>
      </c>
      <c r="BI118" s="2">
        <f t="shared" si="174"/>
        <v>1.8182272776872576E-2</v>
      </c>
      <c r="BJ118" s="2">
        <f t="shared" si="153"/>
        <v>1.0116379454193041E-2</v>
      </c>
      <c r="BK118" s="2">
        <f t="shared" si="154"/>
        <v>2.5638068161742476E-14</v>
      </c>
      <c r="BL118" s="2">
        <f t="shared" si="155"/>
        <v>2291.3487059464182</v>
      </c>
      <c r="BM118" s="2">
        <f t="shared" si="156"/>
        <v>412.77617276144616</v>
      </c>
      <c r="BN118" s="2">
        <f t="shared" si="157"/>
        <v>4.0670744055167762E-10</v>
      </c>
      <c r="BO118" s="2">
        <f t="shared" si="175"/>
        <v>1147.6175486676498</v>
      </c>
      <c r="BP118" s="2">
        <f t="shared" si="176"/>
        <v>114.0124125545143</v>
      </c>
      <c r="BQ118" s="2">
        <f t="shared" si="177"/>
        <v>-6.6156618015399227E-5</v>
      </c>
      <c r="BR118" s="11">
        <f t="shared" si="178"/>
        <v>4.2443842486827837E-2</v>
      </c>
      <c r="BS118" s="17">
        <f t="shared" si="145"/>
        <v>6.7354572147396388E-2</v>
      </c>
      <c r="BT118" s="17">
        <f t="shared" si="146"/>
        <v>0.18547193025436959</v>
      </c>
      <c r="BU118" s="12">
        <f>BU$3*temperature!$I228+BU$4*temperature!$I228^2</f>
        <v>-1.1853208441434759</v>
      </c>
      <c r="BV118" s="12">
        <f>BV$3*temperature!$I228+BV$4*temperature!$I228^2</f>
        <v>-2.9752562590023697</v>
      </c>
      <c r="BW118" s="12">
        <f>BW$3*temperature!$I228+BW$4*temperature!$I228^2</f>
        <v>-4.0694801270678846</v>
      </c>
      <c r="BX118" s="12">
        <f>BX$4*temperature!$I228^2</f>
        <v>-8.4675204392667052</v>
      </c>
      <c r="BY118" s="12">
        <f>BY$4*temperature!$I228^2</f>
        <v>-7.4037962405256428</v>
      </c>
      <c r="BZ118" s="12">
        <f>BZ$4*temperature!$I228^2</f>
        <v>-6.4998955764754118</v>
      </c>
      <c r="CA118" s="12">
        <f>CA$3*temperature!$I228</f>
        <v>-14.943612664220783</v>
      </c>
      <c r="CB118" s="12">
        <f>CB$3*temperature!$I228</f>
        <v>-13.811763213026529</v>
      </c>
      <c r="CC118" s="12">
        <f>CC$3*temperature!$I228</f>
        <v>-12.125538761210779</v>
      </c>
      <c r="CD118" s="12">
        <f t="shared" si="179"/>
        <v>-13.437916922100204</v>
      </c>
      <c r="CE118" s="12">
        <f t="shared" si="158"/>
        <v>-11.418109327279357</v>
      </c>
      <c r="CF118" s="12">
        <f t="shared" si="159"/>
        <v>-10.02411676860263</v>
      </c>
      <c r="CG118" s="19">
        <f t="shared" si="180"/>
        <v>0.10075848296882317</v>
      </c>
      <c r="CH118" s="19">
        <f t="shared" si="160"/>
        <v>0.17330545338987585</v>
      </c>
      <c r="CI118" s="19">
        <f t="shared" si="161"/>
        <v>0.17330545338987585</v>
      </c>
      <c r="CJ118" s="12">
        <f t="shared" si="181"/>
        <v>0.75284787106029005</v>
      </c>
      <c r="CK118" s="12">
        <f t="shared" si="162"/>
        <v>1.1968269428735856</v>
      </c>
      <c r="CL118" s="12">
        <f t="shared" si="163"/>
        <v>1.0507109963040739</v>
      </c>
      <c r="CM118" s="17">
        <f t="shared" si="182"/>
        <v>-14.190764793160493</v>
      </c>
      <c r="CN118" s="17">
        <f t="shared" si="164"/>
        <v>-12.614936270152942</v>
      </c>
      <c r="CO118" s="17">
        <f t="shared" si="165"/>
        <v>-11.074827764906704</v>
      </c>
      <c r="CP118" s="12">
        <f t="shared" si="166"/>
        <v>32.755525934377125</v>
      </c>
      <c r="CQ118" s="12">
        <f t="shared" si="167"/>
        <v>27.155980408384007</v>
      </c>
      <c r="CR118" s="12">
        <f t="shared" si="168"/>
        <v>20.930004528744735</v>
      </c>
      <c r="CS118" s="17">
        <f>CS$3*temperature!$I228+CS$4*temperature!$I228^2</f>
        <v>-14.190764793160493</v>
      </c>
      <c r="CT118" s="17">
        <f>CT$3*temperature!$I228+CT$4*temperature!$I228^2</f>
        <v>-12.614959462995216</v>
      </c>
      <c r="CU118" s="17">
        <f>CU$3*temperature!$I228+CU$4*temperature!$I228^2</f>
        <v>-11.074839603233228</v>
      </c>
      <c r="CV118" s="17"/>
      <c r="CW118" s="17"/>
      <c r="CX118" s="17"/>
    </row>
    <row r="119" spans="1:102">
      <c r="A119" s="2">
        <f t="shared" si="95"/>
        <v>2073</v>
      </c>
      <c r="B119" s="5">
        <f t="shared" si="96"/>
        <v>1161.8185682610083</v>
      </c>
      <c r="C119" s="5">
        <f t="shared" si="97"/>
        <v>2946.2231586219796</v>
      </c>
      <c r="D119" s="5">
        <f t="shared" si="98"/>
        <v>4316.117549171885</v>
      </c>
      <c r="E119" s="15">
        <f t="shared" si="99"/>
        <v>1.6226135759389544E-4</v>
      </c>
      <c r="F119" s="15">
        <f t="shared" si="100"/>
        <v>3.1966575497329933E-4</v>
      </c>
      <c r="G119" s="15">
        <f t="shared" si="101"/>
        <v>6.5258626758353923E-4</v>
      </c>
      <c r="H119" s="5">
        <f t="shared" si="102"/>
        <v>127468.91313838733</v>
      </c>
      <c r="I119" s="5">
        <f t="shared" si="103"/>
        <v>41441.97473680829</v>
      </c>
      <c r="J119" s="5">
        <f t="shared" si="104"/>
        <v>16097.548884119646</v>
      </c>
      <c r="K119" s="5">
        <f t="shared" si="105"/>
        <v>109714.99046463062</v>
      </c>
      <c r="L119" s="5">
        <f t="shared" si="106"/>
        <v>14066.135694959275</v>
      </c>
      <c r="M119" s="5">
        <f t="shared" si="107"/>
        <v>3729.6363457960533</v>
      </c>
      <c r="N119" s="15">
        <f t="shared" si="108"/>
        <v>1.1325135817442211E-2</v>
      </c>
      <c r="O119" s="15">
        <f t="shared" si="109"/>
        <v>1.5341472460460137E-2</v>
      </c>
      <c r="P119" s="15">
        <f t="shared" si="110"/>
        <v>1.4097262886516804E-2</v>
      </c>
      <c r="Q119" s="5">
        <f t="shared" si="111"/>
        <v>9084.5718412718488</v>
      </c>
      <c r="R119" s="5">
        <f t="shared" si="112"/>
        <v>11476.533290967</v>
      </c>
      <c r="S119" s="5">
        <f t="shared" si="113"/>
        <v>5709.1997162121497</v>
      </c>
      <c r="T119" s="5">
        <f t="shared" si="114"/>
        <v>71.268920536014406</v>
      </c>
      <c r="U119" s="5">
        <f t="shared" si="115"/>
        <v>276.93017439088567</v>
      </c>
      <c r="V119" s="5">
        <f t="shared" si="116"/>
        <v>354.6626730137977</v>
      </c>
      <c r="W119" s="15">
        <f t="shared" si="117"/>
        <v>-1.0734613539272964E-2</v>
      </c>
      <c r="X119" s="15">
        <f t="shared" si="118"/>
        <v>-1.217998157191269E-2</v>
      </c>
      <c r="Y119" s="15">
        <f t="shared" si="119"/>
        <v>-9.7425357312937999E-3</v>
      </c>
      <c r="Z119" s="5">
        <f t="shared" si="140"/>
        <v>9334.934998194376</v>
      </c>
      <c r="AA119" s="5">
        <f t="shared" si="141"/>
        <v>22853.291918505194</v>
      </c>
      <c r="AB119" s="5">
        <f t="shared" si="142"/>
        <v>24646.016739943916</v>
      </c>
      <c r="AC119" s="16">
        <f t="shared" si="123"/>
        <v>1.792573167556192</v>
      </c>
      <c r="AD119" s="16">
        <f t="shared" si="124"/>
        <v>2.9296940528596465</v>
      </c>
      <c r="AE119" s="16">
        <f t="shared" si="125"/>
        <v>4.3379280165811975</v>
      </c>
      <c r="AF119" s="15">
        <f t="shared" si="126"/>
        <v>-4.0504037456468023E-3</v>
      </c>
      <c r="AG119" s="15">
        <f t="shared" si="127"/>
        <v>2.9673830763510267E-4</v>
      </c>
      <c r="AH119" s="15">
        <f t="shared" si="128"/>
        <v>9.7937136394747881E-3</v>
      </c>
      <c r="AI119" s="1">
        <f t="shared" si="86"/>
        <v>224844.95973628701</v>
      </c>
      <c r="AJ119" s="1">
        <f t="shared" si="87"/>
        <v>70379.016312784981</v>
      </c>
      <c r="AK119" s="1">
        <f t="shared" si="88"/>
        <v>27542.685109888014</v>
      </c>
      <c r="AL119" s="14">
        <f t="shared" si="129"/>
        <v>39.460369982499671</v>
      </c>
      <c r="AM119" s="14">
        <f t="shared" si="130"/>
        <v>7.7662036322989048</v>
      </c>
      <c r="AN119" s="14">
        <f t="shared" si="131"/>
        <v>2.6836574961329536</v>
      </c>
      <c r="AO119" s="11">
        <f t="shared" si="132"/>
        <v>1.094786741657516E-2</v>
      </c>
      <c r="AP119" s="11">
        <f t="shared" si="133"/>
        <v>1.3791425482807885E-2</v>
      </c>
      <c r="AQ119" s="11">
        <f t="shared" si="134"/>
        <v>1.2510563036169473E-2</v>
      </c>
      <c r="AR119" s="1">
        <f t="shared" si="143"/>
        <v>127468.91313838733</v>
      </c>
      <c r="AS119" s="1">
        <f t="shared" si="138"/>
        <v>41441.97473680829</v>
      </c>
      <c r="AT119" s="1">
        <f t="shared" si="139"/>
        <v>16097.548884119646</v>
      </c>
      <c r="AU119" s="1">
        <f t="shared" si="92"/>
        <v>25493.782627677469</v>
      </c>
      <c r="AV119" s="1">
        <f t="shared" si="93"/>
        <v>8288.3949473616576</v>
      </c>
      <c r="AW119" s="1">
        <f t="shared" si="94"/>
        <v>3219.5097768239293</v>
      </c>
      <c r="AX119" s="1">
        <f t="shared" si="169"/>
        <v>87771.992371704502</v>
      </c>
      <c r="AY119" s="1">
        <f t="shared" si="150"/>
        <v>11252.908555967419</v>
      </c>
      <c r="AZ119" s="1">
        <f t="shared" si="151"/>
        <v>2983.7090766368428</v>
      </c>
      <c r="BA119" s="1">
        <f t="shared" si="170"/>
        <v>13224.397221996984</v>
      </c>
      <c r="BB119" s="1">
        <f t="shared" si="171"/>
        <v>27483.494823153054</v>
      </c>
      <c r="BC119" s="1">
        <f t="shared" si="172"/>
        <v>34532.921848432357</v>
      </c>
      <c r="BD119" s="1">
        <f t="shared" si="173"/>
        <v>13548.600958012152</v>
      </c>
      <c r="BE119" s="2">
        <f t="shared" si="184"/>
        <v>0.42640676327742005</v>
      </c>
      <c r="BF119" s="2">
        <f t="shared" si="185"/>
        <v>0.3180625638800178</v>
      </c>
      <c r="BG119" s="2">
        <f t="shared" si="186"/>
        <v>-5.0634047993166097E-7</v>
      </c>
      <c r="BH119" s="2">
        <f t="shared" si="152"/>
        <v>0.19793073393161151</v>
      </c>
      <c r="BI119" s="2">
        <f t="shared" si="174"/>
        <v>1.8182272776872576E-2</v>
      </c>
      <c r="BJ119" s="2">
        <f t="shared" si="153"/>
        <v>1.0116379454193041E-2</v>
      </c>
      <c r="BK119" s="2">
        <f t="shared" si="154"/>
        <v>2.5638068161742476E-14</v>
      </c>
      <c r="BL119" s="2">
        <f t="shared" si="155"/>
        <v>2317.6745492536352</v>
      </c>
      <c r="BM119" s="2">
        <f t="shared" si="156"/>
        <v>419.24274176863446</v>
      </c>
      <c r="BN119" s="2">
        <f t="shared" si="157"/>
        <v>4.1271005552804103E-10</v>
      </c>
      <c r="BO119" s="2">
        <f t="shared" si="175"/>
        <v>1164.5203031482015</v>
      </c>
      <c r="BP119" s="2">
        <f t="shared" si="176"/>
        <v>115.35441619565444</v>
      </c>
      <c r="BQ119" s="2">
        <f t="shared" si="177"/>
        <v>-6.6143269427374935E-5</v>
      </c>
      <c r="BR119" s="11">
        <f t="shared" si="178"/>
        <v>4.2231823643267025E-2</v>
      </c>
      <c r="BS119" s="17">
        <f t="shared" si="145"/>
        <v>6.4612182836359805E-2</v>
      </c>
      <c r="BT119" s="17">
        <f t="shared" si="146"/>
        <v>0.18006983519841707</v>
      </c>
      <c r="BU119" s="12">
        <f>BU$3*temperature!$I229+BU$4*temperature!$I229^2</f>
        <v>-1.4147090341961075</v>
      </c>
      <c r="BV119" s="12">
        <f>BV$3*temperature!$I229+BV$4*temperature!$I229^2</f>
        <v>-3.1705204009205232</v>
      </c>
      <c r="BW119" s="12">
        <f>BW$3*temperature!$I229+BW$4*temperature!$I229^2</f>
        <v>-4.236915579991237</v>
      </c>
      <c r="BX119" s="12">
        <f>BX$4*temperature!$I229^2</f>
        <v>-8.6769743594423385</v>
      </c>
      <c r="BY119" s="12">
        <f>BY$4*temperature!$I229^2</f>
        <v>-7.5869377112646275</v>
      </c>
      <c r="BZ119" s="12">
        <f>BZ$4*temperature!$I229^2</f>
        <v>-6.6606780179221001</v>
      </c>
      <c r="CA119" s="12">
        <f>CA$3*temperature!$I229</f>
        <v>-15.127307407129271</v>
      </c>
      <c r="CB119" s="12">
        <f>CB$3*temperature!$I229</f>
        <v>-13.981544667453841</v>
      </c>
      <c r="CC119" s="12">
        <f>CC$3*temperature!$I229</f>
        <v>-12.27459225820756</v>
      </c>
      <c r="CD119" s="12">
        <f t="shared" si="179"/>
        <v>-13.584366537814615</v>
      </c>
      <c r="CE119" s="12">
        <f t="shared" si="158"/>
        <v>-11.528680981918246</v>
      </c>
      <c r="CF119" s="12">
        <f t="shared" si="159"/>
        <v>-10.121189159979172</v>
      </c>
      <c r="CG119" s="19">
        <f t="shared" si="180"/>
        <v>0.10199705921144238</v>
      </c>
      <c r="CH119" s="19">
        <f t="shared" si="160"/>
        <v>0.17543581513173995</v>
      </c>
      <c r="CI119" s="19">
        <f t="shared" si="161"/>
        <v>0.17543581513173995</v>
      </c>
      <c r="CJ119" s="12">
        <f t="shared" si="181"/>
        <v>0.77147043465732767</v>
      </c>
      <c r="CK119" s="12">
        <f t="shared" si="162"/>
        <v>1.2264318427677983</v>
      </c>
      <c r="CL119" s="12">
        <f t="shared" si="163"/>
        <v>1.076701549114194</v>
      </c>
      <c r="CM119" s="17">
        <f t="shared" si="182"/>
        <v>-14.355836972471943</v>
      </c>
      <c r="CN119" s="17">
        <f t="shared" si="164"/>
        <v>-12.755112824686044</v>
      </c>
      <c r="CO119" s="17">
        <f t="shared" si="165"/>
        <v>-11.197890709093366</v>
      </c>
      <c r="CP119" s="12">
        <f t="shared" si="166"/>
        <v>32.24948057766543</v>
      </c>
      <c r="CQ119" s="12">
        <f t="shared" si="167"/>
        <v>26.710034002988476</v>
      </c>
      <c r="CR119" s="12">
        <f t="shared" si="168"/>
        <v>20.586299004925603</v>
      </c>
      <c r="CS119" s="17">
        <f>CS$3*temperature!$I229+CS$4*temperature!$I229^2</f>
        <v>-14.355836972471943</v>
      </c>
      <c r="CT119" s="17">
        <f>CT$3*temperature!$I229+CT$4*temperature!$I229^2</f>
        <v>-12.755136242125051</v>
      </c>
      <c r="CU119" s="17">
        <f>CU$3*temperature!$I229+CU$4*temperature!$I229^2</f>
        <v>-11.197902662060857</v>
      </c>
      <c r="CV119" s="17"/>
      <c r="CW119" s="17"/>
      <c r="CX119" s="17"/>
    </row>
    <row r="120" spans="1:102">
      <c r="A120" s="2">
        <f t="shared" si="95"/>
        <v>2074</v>
      </c>
      <c r="B120" s="5">
        <f t="shared" si="96"/>
        <v>1161.9976606062639</v>
      </c>
      <c r="C120" s="5">
        <f t="shared" si="97"/>
        <v>2947.1178749397845</v>
      </c>
      <c r="D120" s="5">
        <f t="shared" si="98"/>
        <v>4318.7933562616581</v>
      </c>
      <c r="E120" s="15">
        <f t="shared" si="99"/>
        <v>1.5414828971420066E-4</v>
      </c>
      <c r="F120" s="15">
        <f t="shared" si="100"/>
        <v>3.0368246722463436E-4</v>
      </c>
      <c r="G120" s="15">
        <f t="shared" si="101"/>
        <v>6.1995695420436229E-4</v>
      </c>
      <c r="H120" s="5">
        <f t="shared" si="102"/>
        <v>128903.90410210541</v>
      </c>
      <c r="I120" s="5">
        <f t="shared" si="103"/>
        <v>42080.518998854066</v>
      </c>
      <c r="J120" s="5">
        <f t="shared" si="104"/>
        <v>16331.167853779598</v>
      </c>
      <c r="K120" s="5">
        <f t="shared" si="105"/>
        <v>110933.01516188141</v>
      </c>
      <c r="L120" s="5">
        <f t="shared" si="106"/>
        <v>14278.532717227625</v>
      </c>
      <c r="M120" s="5">
        <f t="shared" si="107"/>
        <v>3781.419138774409</v>
      </c>
      <c r="N120" s="15">
        <f t="shared" si="108"/>
        <v>1.1101716293212105E-2</v>
      </c>
      <c r="O120" s="15">
        <f t="shared" si="109"/>
        <v>1.5099884351639226E-2</v>
      </c>
      <c r="P120" s="15">
        <f t="shared" si="110"/>
        <v>1.3884139947510921E-2</v>
      </c>
      <c r="Q120" s="5">
        <f t="shared" si="111"/>
        <v>9088.2248986640971</v>
      </c>
      <c r="R120" s="5">
        <f t="shared" si="112"/>
        <v>11511.427688199467</v>
      </c>
      <c r="S120" s="5">
        <f t="shared" si="113"/>
        <v>5735.6263353846989</v>
      </c>
      <c r="T120" s="5">
        <f t="shared" si="114"/>
        <v>70.50387621669914</v>
      </c>
      <c r="U120" s="5">
        <f t="shared" si="115"/>
        <v>273.55716997009813</v>
      </c>
      <c r="V120" s="5">
        <f t="shared" si="116"/>
        <v>351.20735924940459</v>
      </c>
      <c r="W120" s="15">
        <f t="shared" si="117"/>
        <v>-1.0734613539272964E-2</v>
      </c>
      <c r="X120" s="15">
        <f t="shared" si="118"/>
        <v>-1.217998157191269E-2</v>
      </c>
      <c r="Y120" s="15">
        <f t="shared" si="119"/>
        <v>-9.7425357312937999E-3</v>
      </c>
      <c r="Z120" s="5">
        <f t="shared" si="140"/>
        <v>9302.9939129756531</v>
      </c>
      <c r="AA120" s="5">
        <f t="shared" si="141"/>
        <v>22935.402992248197</v>
      </c>
      <c r="AB120" s="5">
        <f t="shared" si="142"/>
        <v>25008.662130020515</v>
      </c>
      <c r="AC120" s="16">
        <f t="shared" si="123"/>
        <v>1.7853125224839765</v>
      </c>
      <c r="AD120" s="16">
        <f t="shared" si="124"/>
        <v>2.9305634053147807</v>
      </c>
      <c r="AE120" s="16">
        <f t="shared" si="125"/>
        <v>4.3804124413642489</v>
      </c>
      <c r="AF120" s="15">
        <f t="shared" si="126"/>
        <v>-4.0504037456468023E-3</v>
      </c>
      <c r="AG120" s="15">
        <f t="shared" si="127"/>
        <v>2.9673830763510267E-4</v>
      </c>
      <c r="AH120" s="15">
        <f t="shared" si="128"/>
        <v>9.7937136394747881E-3</v>
      </c>
      <c r="AI120" s="1">
        <f t="shared" si="86"/>
        <v>227854.24639033579</v>
      </c>
      <c r="AJ120" s="1">
        <f t="shared" si="87"/>
        <v>71629.509628868138</v>
      </c>
      <c r="AK120" s="1">
        <f t="shared" si="88"/>
        <v>28007.926375723142</v>
      </c>
      <c r="AL120" s="14">
        <f t="shared" si="129"/>
        <v>39.888056812289307</v>
      </c>
      <c r="AM120" s="14">
        <f t="shared" si="130"/>
        <v>7.8722395807912759</v>
      </c>
      <c r="AN120" s="14">
        <f t="shared" si="131"/>
        <v>2.7168958217430852</v>
      </c>
      <c r="AO120" s="11">
        <f t="shared" si="132"/>
        <v>1.0838388742409407E-2</v>
      </c>
      <c r="AP120" s="11">
        <f t="shared" si="133"/>
        <v>1.3653511227979807E-2</v>
      </c>
      <c r="AQ120" s="11">
        <f t="shared" si="134"/>
        <v>1.2385457405807777E-2</v>
      </c>
      <c r="AR120" s="1">
        <f t="shared" si="143"/>
        <v>128903.90410210541</v>
      </c>
      <c r="AS120" s="1">
        <f t="shared" si="138"/>
        <v>42080.518998854066</v>
      </c>
      <c r="AT120" s="1">
        <f t="shared" si="139"/>
        <v>16331.167853779598</v>
      </c>
      <c r="AU120" s="1">
        <f t="shared" si="92"/>
        <v>25780.780820421085</v>
      </c>
      <c r="AV120" s="1">
        <f t="shared" si="93"/>
        <v>8416.1037997708136</v>
      </c>
      <c r="AW120" s="1">
        <f t="shared" si="94"/>
        <v>3266.2335707559196</v>
      </c>
      <c r="AX120" s="1">
        <f t="shared" si="169"/>
        <v>88746.41212950513</v>
      </c>
      <c r="AY120" s="1">
        <f t="shared" si="150"/>
        <v>11422.826173782101</v>
      </c>
      <c r="AZ120" s="1">
        <f t="shared" si="151"/>
        <v>3025.1353110195273</v>
      </c>
      <c r="BA120" s="1">
        <f t="shared" si="170"/>
        <v>13239.264827167926</v>
      </c>
      <c r="BB120" s="1">
        <f t="shared" si="171"/>
        <v>27536.00958106144</v>
      </c>
      <c r="BC120" s="1">
        <f t="shared" si="172"/>
        <v>34613.881052678094</v>
      </c>
      <c r="BD120" s="1">
        <f t="shared" si="173"/>
        <v>13179.915339411118</v>
      </c>
      <c r="BE120" s="2">
        <f t="shared" si="184"/>
        <v>0.42640676327742005</v>
      </c>
      <c r="BF120" s="2">
        <f t="shared" si="185"/>
        <v>0.3180625638800178</v>
      </c>
      <c r="BG120" s="2">
        <f t="shared" si="186"/>
        <v>-5.0634047993166097E-7</v>
      </c>
      <c r="BH120" s="2">
        <f t="shared" si="152"/>
        <v>0.1967217203721516</v>
      </c>
      <c r="BI120" s="2">
        <f t="shared" si="174"/>
        <v>1.8182272776872576E-2</v>
      </c>
      <c r="BJ120" s="2">
        <f t="shared" si="153"/>
        <v>1.0116379454193041E-2</v>
      </c>
      <c r="BK120" s="2">
        <f t="shared" si="154"/>
        <v>2.5638068161742476E-14</v>
      </c>
      <c r="BL120" s="2">
        <f t="shared" si="155"/>
        <v>2343.7659463883047</v>
      </c>
      <c r="BM120" s="2">
        <f t="shared" si="156"/>
        <v>425.70249782178718</v>
      </c>
      <c r="BN120" s="2">
        <f t="shared" si="157"/>
        <v>4.1869959459605893E-10</v>
      </c>
      <c r="BO120" s="2">
        <f t="shared" si="175"/>
        <v>1181.6732771443999</v>
      </c>
      <c r="BP120" s="2">
        <f t="shared" si="176"/>
        <v>116.71247081815815</v>
      </c>
      <c r="BQ120" s="2">
        <f t="shared" si="177"/>
        <v>-6.6130137837329338E-5</v>
      </c>
      <c r="BR120" s="11">
        <f t="shared" si="178"/>
        <v>4.2020082214795557E-2</v>
      </c>
      <c r="BS120" s="17">
        <f t="shared" si="145"/>
        <v>6.1994060602082637E-2</v>
      </c>
      <c r="BT120" s="17">
        <f t="shared" si="146"/>
        <v>0.17482508271690977</v>
      </c>
      <c r="BU120" s="12">
        <f>BU$3*temperature!$I230+BU$4*temperature!$I230^2</f>
        <v>-1.6500843799815819</v>
      </c>
      <c r="BV120" s="12">
        <f>BV$3*temperature!$I230+BV$4*temperature!$I230^2</f>
        <v>-3.3702911675860481</v>
      </c>
      <c r="BW120" s="12">
        <f>BW$3*temperature!$I230+BW$4*temperature!$I230^2</f>
        <v>-4.4077599097271323</v>
      </c>
      <c r="BX120" s="12">
        <f>BX$4*temperature!$I230^2</f>
        <v>-8.8896795956951031</v>
      </c>
      <c r="BY120" s="12">
        <f>BY$4*temperature!$I230^2</f>
        <v>-7.7729220545920255</v>
      </c>
      <c r="BZ120" s="12">
        <f>BZ$4*temperature!$I230^2</f>
        <v>-6.8239562567086409</v>
      </c>
      <c r="CA120" s="12">
        <f>CA$3*temperature!$I230</f>
        <v>-15.311598393869803</v>
      </c>
      <c r="CB120" s="12">
        <f>CB$3*temperature!$I230</f>
        <v>-14.15187720539827</v>
      </c>
      <c r="CC120" s="12">
        <f>CC$3*temperature!$I230</f>
        <v>-12.424129559078214</v>
      </c>
      <c r="CD120" s="12">
        <f t="shared" si="179"/>
        <v>-13.730834247853346</v>
      </c>
      <c r="CE120" s="12">
        <f t="shared" si="158"/>
        <v>-11.638884616847083</v>
      </c>
      <c r="CF120" s="12">
        <f t="shared" si="159"/>
        <v>-10.217938461740705</v>
      </c>
      <c r="CG120" s="19">
        <f t="shared" si="180"/>
        <v>0.10323965567496439</v>
      </c>
      <c r="CH120" s="19">
        <f t="shared" si="160"/>
        <v>0.17757309168797761</v>
      </c>
      <c r="CI120" s="19">
        <f t="shared" si="161"/>
        <v>0.17757309168797761</v>
      </c>
      <c r="CJ120" s="12">
        <f t="shared" si="181"/>
        <v>0.79038207300822816</v>
      </c>
      <c r="CK120" s="12">
        <f t="shared" si="162"/>
        <v>1.2564962942755935</v>
      </c>
      <c r="CL120" s="12">
        <f t="shared" si="163"/>
        <v>1.1030955486687541</v>
      </c>
      <c r="CM120" s="17">
        <f t="shared" si="182"/>
        <v>-14.521216320861575</v>
      </c>
      <c r="CN120" s="17">
        <f t="shared" si="164"/>
        <v>-12.895380911122675</v>
      </c>
      <c r="CO120" s="17">
        <f t="shared" si="165"/>
        <v>-11.321034010409459</v>
      </c>
      <c r="CP120" s="12">
        <f t="shared" si="166"/>
        <v>31.714205886898707</v>
      </c>
      <c r="CQ120" s="12">
        <f t="shared" si="167"/>
        <v>26.239584736849295</v>
      </c>
      <c r="CR120" s="12">
        <f t="shared" si="168"/>
        <v>20.223708322830795</v>
      </c>
      <c r="CS120" s="17">
        <f>CS$3*temperature!$I230+CS$4*temperature!$I230^2</f>
        <v>-14.521216320861575</v>
      </c>
      <c r="CT120" s="17">
        <f>CT$3*temperature!$I230+CT$4*temperature!$I230^2</f>
        <v>-12.895404552410886</v>
      </c>
      <c r="CU120" s="17">
        <f>CU$3*temperature!$I230+CU$4*temperature!$I230^2</f>
        <v>-11.321046077636353</v>
      </c>
      <c r="CV120" s="17"/>
      <c r="CW120" s="17"/>
      <c r="CX120" s="17"/>
    </row>
    <row r="121" spans="1:102">
      <c r="A121" s="2">
        <f t="shared" si="95"/>
        <v>2075</v>
      </c>
      <c r="B121" s="5">
        <f t="shared" si="96"/>
        <v>1162.1678245606965</v>
      </c>
      <c r="C121" s="5">
        <f t="shared" si="97"/>
        <v>2947.9681135658748</v>
      </c>
      <c r="D121" s="5">
        <f t="shared" si="98"/>
        <v>4321.3369489378947</v>
      </c>
      <c r="E121" s="15">
        <f t="shared" si="99"/>
        <v>1.4644087522849061E-4</v>
      </c>
      <c r="F121" s="15">
        <f t="shared" si="100"/>
        <v>2.8849834386340264E-4</v>
      </c>
      <c r="G121" s="15">
        <f t="shared" si="101"/>
        <v>5.8895910649414413E-4</v>
      </c>
      <c r="H121" s="5">
        <f t="shared" si="102"/>
        <v>130325.33338202325</v>
      </c>
      <c r="I121" s="5">
        <f t="shared" si="103"/>
        <v>42718.144345097295</v>
      </c>
      <c r="J121" s="5">
        <f t="shared" si="104"/>
        <v>16564.207382479519</v>
      </c>
      <c r="K121" s="5">
        <f t="shared" si="105"/>
        <v>112139.85676404927</v>
      </c>
      <c r="L121" s="5">
        <f t="shared" si="106"/>
        <v>14490.707734767608</v>
      </c>
      <c r="M121" s="5">
        <f t="shared" si="107"/>
        <v>3833.1209943142012</v>
      </c>
      <c r="N121" s="15">
        <f t="shared" si="108"/>
        <v>1.0879011991216103E-2</v>
      </c>
      <c r="O121" s="15">
        <f t="shared" si="109"/>
        <v>1.4859721355261257E-2</v>
      </c>
      <c r="P121" s="15">
        <f t="shared" si="110"/>
        <v>1.3672606405792154E-2</v>
      </c>
      <c r="Q121" s="5">
        <f t="shared" si="111"/>
        <v>9089.8068076493</v>
      </c>
      <c r="R121" s="5">
        <f t="shared" si="112"/>
        <v>11543.521178844676</v>
      </c>
      <c r="S121" s="5">
        <f t="shared" si="113"/>
        <v>5760.7946085854501</v>
      </c>
      <c r="T121" s="5">
        <f t="shared" si="114"/>
        <v>69.747044352492139</v>
      </c>
      <c r="U121" s="5">
        <f t="shared" si="115"/>
        <v>270.22524868099777</v>
      </c>
      <c r="V121" s="5">
        <f t="shared" si="116"/>
        <v>347.78570900282392</v>
      </c>
      <c r="W121" s="15">
        <f t="shared" si="117"/>
        <v>-1.0734613539272964E-2</v>
      </c>
      <c r="X121" s="15">
        <f t="shared" si="118"/>
        <v>-1.217998157191269E-2</v>
      </c>
      <c r="Y121" s="15">
        <f t="shared" si="119"/>
        <v>-9.7425357312937999E-3</v>
      </c>
      <c r="Z121" s="5">
        <f t="shared" si="140"/>
        <v>9269.0387680149779</v>
      </c>
      <c r="AA121" s="5">
        <f t="shared" si="141"/>
        <v>23011.964586313079</v>
      </c>
      <c r="AB121" s="5">
        <f t="shared" si="142"/>
        <v>25370.483071332594</v>
      </c>
      <c r="AC121" s="16">
        <f t="shared" si="123"/>
        <v>1.7780812859557573</v>
      </c>
      <c r="AD121" s="16">
        <f t="shared" si="124"/>
        <v>2.9314330157400912</v>
      </c>
      <c r="AE121" s="16">
        <f t="shared" si="125"/>
        <v>4.423312946437763</v>
      </c>
      <c r="AF121" s="15">
        <f t="shared" si="126"/>
        <v>-4.0504037456468023E-3</v>
      </c>
      <c r="AG121" s="15">
        <f t="shared" si="127"/>
        <v>2.9673830763510267E-4</v>
      </c>
      <c r="AH121" s="15">
        <f t="shared" si="128"/>
        <v>9.7937136394747881E-3</v>
      </c>
      <c r="AI121" s="1">
        <f t="shared" ref="AI121:AI184" si="187">(1-$AI$5)*AI120+AU120</f>
        <v>230849.60257172331</v>
      </c>
      <c r="AJ121" s="1">
        <f t="shared" ref="AJ121:AJ184" si="188">(1-$AI$5)*AJ120+AV120</f>
        <v>72882.662465752146</v>
      </c>
      <c r="AK121" s="1">
        <f t="shared" ref="AK121:AK184" si="189">(1-$AI$5)*AK120+AW120</f>
        <v>28473.367308906745</v>
      </c>
      <c r="AL121" s="14">
        <f t="shared" si="129"/>
        <v>40.316055855541094</v>
      </c>
      <c r="AM121" s="14">
        <f t="shared" si="130"/>
        <v>7.978648455181899</v>
      </c>
      <c r="AN121" s="14">
        <f t="shared" si="131"/>
        <v>2.7502093192445392</v>
      </c>
      <c r="AO121" s="11">
        <f t="shared" si="132"/>
        <v>1.0730004854985313E-2</v>
      </c>
      <c r="AP121" s="11">
        <f t="shared" si="133"/>
        <v>1.3516976115700009E-2</v>
      </c>
      <c r="AQ121" s="11">
        <f t="shared" si="134"/>
        <v>1.2261602831749699E-2</v>
      </c>
      <c r="AR121" s="1">
        <f t="shared" si="143"/>
        <v>130325.33338202325</v>
      </c>
      <c r="AS121" s="1">
        <f t="shared" si="138"/>
        <v>42718.144345097295</v>
      </c>
      <c r="AT121" s="1">
        <f t="shared" si="139"/>
        <v>16564.207382479519</v>
      </c>
      <c r="AU121" s="1">
        <f t="shared" ref="AU121:AU184" si="190">$AU$5*AR121</f>
        <v>26065.066676404651</v>
      </c>
      <c r="AV121" s="1">
        <f t="shared" ref="AV121:AV184" si="191">$AU$5*AS121</f>
        <v>8543.6288690194597</v>
      </c>
      <c r="AW121" s="1">
        <f t="shared" ref="AW121:AW184" si="192">$AU$5*AT121</f>
        <v>3312.8414764959039</v>
      </c>
      <c r="AX121" s="1">
        <f t="shared" si="169"/>
        <v>89711.885411239418</v>
      </c>
      <c r="AY121" s="1">
        <f t="shared" si="150"/>
        <v>11592.566187814087</v>
      </c>
      <c r="AZ121" s="1">
        <f t="shared" si="151"/>
        <v>3066.4967954513613</v>
      </c>
      <c r="BA121" s="1">
        <f t="shared" si="170"/>
        <v>13253.778556181851</v>
      </c>
      <c r="BB121" s="1">
        <f t="shared" si="171"/>
        <v>27587.437375364276</v>
      </c>
      <c r="BC121" s="1">
        <f t="shared" si="172"/>
        <v>34692.95088103642</v>
      </c>
      <c r="BD121" s="1">
        <f t="shared" si="173"/>
        <v>12820.647534915151</v>
      </c>
      <c r="BE121" s="2">
        <f t="shared" si="184"/>
        <v>0.42640676327742005</v>
      </c>
      <c r="BF121" s="2">
        <f t="shared" si="185"/>
        <v>0.3180625638800178</v>
      </c>
      <c r="BG121" s="2">
        <f t="shared" si="186"/>
        <v>-5.0634047993166097E-7</v>
      </c>
      <c r="BH121" s="2">
        <f t="shared" si="152"/>
        <v>0.19551295428319673</v>
      </c>
      <c r="BI121" s="2">
        <f t="shared" si="174"/>
        <v>1.8182272776872576E-2</v>
      </c>
      <c r="BJ121" s="2">
        <f t="shared" si="153"/>
        <v>1.0116379454193041E-2</v>
      </c>
      <c r="BK121" s="2">
        <f t="shared" si="154"/>
        <v>2.5638068161742476E-14</v>
      </c>
      <c r="BL121" s="2">
        <f t="shared" si="155"/>
        <v>2369.610761288804</v>
      </c>
      <c r="BM121" s="2">
        <f t="shared" si="156"/>
        <v>432.1529577739949</v>
      </c>
      <c r="BN121" s="2">
        <f t="shared" si="157"/>
        <v>4.2467427791724781E-10</v>
      </c>
      <c r="BO121" s="2">
        <f t="shared" si="175"/>
        <v>1199.0801845007331</v>
      </c>
      <c r="BP121" s="2">
        <f t="shared" si="176"/>
        <v>118.08676711313514</v>
      </c>
      <c r="BQ121" s="2">
        <f t="shared" si="177"/>
        <v>-6.6117217335993797E-5</v>
      </c>
      <c r="BR121" s="11">
        <f t="shared" si="178"/>
        <v>4.1808663190893797E-2</v>
      </c>
      <c r="BS121" s="17">
        <f t="shared" si="145"/>
        <v>5.9494113079198378E-2</v>
      </c>
      <c r="BT121" s="17">
        <f t="shared" si="146"/>
        <v>0.16973309001641726</v>
      </c>
      <c r="BU121" s="12">
        <f>BU$3*temperature!$I231+BU$4*temperature!$I231^2</f>
        <v>-1.891453451407429</v>
      </c>
      <c r="BV121" s="12">
        <f>BV$3*temperature!$I231+BV$4*temperature!$I231^2</f>
        <v>-3.5745686866828965</v>
      </c>
      <c r="BW121" s="12">
        <f>BW$3*temperature!$I231+BW$4*temperature!$I231^2</f>
        <v>-4.582009006056702</v>
      </c>
      <c r="BX121" s="12">
        <f>BX$4*temperature!$I231^2</f>
        <v>-9.1056216211558354</v>
      </c>
      <c r="BY121" s="12">
        <f>BY$4*temperature!$I231^2</f>
        <v>-7.9617365685627899</v>
      </c>
      <c r="BZ121" s="12">
        <f>BZ$4*temperature!$I231^2</f>
        <v>-6.9897191416210163</v>
      </c>
      <c r="CA121" s="12">
        <f>CA$3*temperature!$I231</f>
        <v>-15.496451990739292</v>
      </c>
      <c r="CB121" s="12">
        <f>CB$3*temperature!$I231</f>
        <v>-14.322729740618927</v>
      </c>
      <c r="CC121" s="12">
        <f>CC$3*temperature!$I231</f>
        <v>-12.574123372780097</v>
      </c>
      <c r="CD121" s="12">
        <f t="shared" si="179"/>
        <v>-13.877289001683341</v>
      </c>
      <c r="CE121" s="12">
        <f t="shared" si="158"/>
        <v>-11.748693252375073</v>
      </c>
      <c r="CF121" s="12">
        <f t="shared" si="159"/>
        <v>-10.314340988041948</v>
      </c>
      <c r="CG121" s="19">
        <f t="shared" si="180"/>
        <v>0.10448604558150251</v>
      </c>
      <c r="CH121" s="19">
        <f t="shared" si="160"/>
        <v>0.17971689299868207</v>
      </c>
      <c r="CI121" s="19">
        <f t="shared" si="161"/>
        <v>0.17971689299868207</v>
      </c>
      <c r="CJ121" s="12">
        <f t="shared" si="181"/>
        <v>0.80958149452797545</v>
      </c>
      <c r="CK121" s="12">
        <f t="shared" si="162"/>
        <v>1.2870182441219267</v>
      </c>
      <c r="CL121" s="12">
        <f t="shared" si="163"/>
        <v>1.129891192369074</v>
      </c>
      <c r="CM121" s="17">
        <f t="shared" si="182"/>
        <v>-14.686870496211316</v>
      </c>
      <c r="CN121" s="17">
        <f t="shared" si="164"/>
        <v>-13.035711496496999</v>
      </c>
      <c r="CO121" s="17">
        <f t="shared" si="165"/>
        <v>-11.444232180411023</v>
      </c>
      <c r="CP121" s="12">
        <f t="shared" si="166"/>
        <v>31.150339005308073</v>
      </c>
      <c r="CQ121" s="12">
        <f t="shared" si="167"/>
        <v>25.745221569304963</v>
      </c>
      <c r="CR121" s="12">
        <f t="shared" si="168"/>
        <v>19.842686412750176</v>
      </c>
      <c r="CS121" s="17">
        <f>CS$3*temperature!$I231+CS$4*temperature!$I231^2</f>
        <v>-14.686870496211316</v>
      </c>
      <c r="CT121" s="17">
        <f>CT$3*temperature!$I231+CT$4*temperature!$I231^2</f>
        <v>-13.035735360832074</v>
      </c>
      <c r="CU121" s="17">
        <f>CU$3*temperature!$I231+CU$4*temperature!$I231^2</f>
        <v>-11.444244361487783</v>
      </c>
      <c r="CV121" s="17"/>
      <c r="CW121" s="17"/>
      <c r="CX121" s="17"/>
    </row>
    <row r="122" spans="1:102">
      <c r="A122" s="2">
        <f t="shared" ref="A122:A185" si="193">1+A121</f>
        <v>2076</v>
      </c>
      <c r="B122" s="5">
        <f t="shared" ref="B122:B185" si="194">B121*(1+E122)</f>
        <v>1162.3295039904181</v>
      </c>
      <c r="C122" s="5">
        <f t="shared" ref="C122:C185" si="195">C121*(1+F122)</f>
        <v>2948.7760732884744</v>
      </c>
      <c r="D122" s="5">
        <f t="shared" ref="D122:D185" si="196">D121*(1+G122)</f>
        <v>4323.7547851487852</v>
      </c>
      <c r="E122" s="15">
        <f t="shared" ref="E122:E185" si="197">E121*$E$5</f>
        <v>1.3911883146706607E-4</v>
      </c>
      <c r="F122" s="15">
        <f t="shared" ref="F122:F185" si="198">F121*$E$5</f>
        <v>2.7407342667023251E-4</v>
      </c>
      <c r="G122" s="15">
        <f t="shared" ref="G122:G185" si="199">G121*$E$5</f>
        <v>5.5951115116943694E-4</v>
      </c>
      <c r="H122" s="5">
        <f t="shared" ref="H122:H185" si="200">AR122</f>
        <v>131732.53922077629</v>
      </c>
      <c r="I122" s="5">
        <f t="shared" ref="I122:I185" si="201">AS122</f>
        <v>43354.604960208097</v>
      </c>
      <c r="J122" s="5">
        <f t="shared" ref="J122:J185" si="202">AT122</f>
        <v>16796.598303702842</v>
      </c>
      <c r="K122" s="5">
        <f t="shared" ref="K122:K185" si="203">H122/B122*1000</f>
        <v>113334.93537634768</v>
      </c>
      <c r="L122" s="5">
        <f t="shared" ref="L122:L185" si="204">I122/C122*1000</f>
        <v>14702.576215581894</v>
      </c>
      <c r="M122" s="5">
        <f t="shared" ref="M122:M185" si="205">J122/D122*1000</f>
        <v>3884.7249990669516</v>
      </c>
      <c r="N122" s="15">
        <f t="shared" ref="N122:N185" si="206">K122/K121-1</f>
        <v>1.0657037085511467E-2</v>
      </c>
      <c r="O122" s="15">
        <f t="shared" ref="O122:O185" si="207">L122/L121-1</f>
        <v>1.462098916714405E-2</v>
      </c>
      <c r="P122" s="15">
        <f t="shared" ref="P122:P185" si="208">M122/M121-1</f>
        <v>1.3462660017593109E-2</v>
      </c>
      <c r="Q122" s="5">
        <f t="shared" ref="Q122:Q185" si="209">T122*H122/1000</f>
        <v>9089.3261068118463</v>
      </c>
      <c r="R122" s="5">
        <f t="shared" ref="R122:R185" si="210">U122*I122/1000</f>
        <v>11572.814224247777</v>
      </c>
      <c r="S122" s="5">
        <f t="shared" ref="S122:S185" si="211">V122*J122/1000</f>
        <v>5784.7046890003512</v>
      </c>
      <c r="T122" s="5">
        <f t="shared" ref="T122:T185" si="212">T121*(1+W122)</f>
        <v>68.998336785861611</v>
      </c>
      <c r="U122" s="5">
        <f t="shared" ref="U122:U185" si="213">U121*(1+X122)</f>
        <v>266.93391013179769</v>
      </c>
      <c r="V122" s="5">
        <f t="shared" ref="V122:V185" si="214">V121*(1+Y122)</f>
        <v>344.39739430603055</v>
      </c>
      <c r="W122" s="15">
        <f t="shared" ref="W122:W185" si="215">T$5-1</f>
        <v>-1.0734613539272964E-2</v>
      </c>
      <c r="X122" s="15">
        <f t="shared" ref="X122:X185" si="216">U$5-1</f>
        <v>-1.217998157191269E-2</v>
      </c>
      <c r="Y122" s="15">
        <f t="shared" ref="Y122:Y185" si="217">V$5-1</f>
        <v>-9.7425357312937999E-3</v>
      </c>
      <c r="Z122" s="5">
        <f t="shared" si="140"/>
        <v>9233.1022655203706</v>
      </c>
      <c r="AA122" s="5">
        <f t="shared" si="141"/>
        <v>23082.968773583536</v>
      </c>
      <c r="AB122" s="5">
        <f t="shared" si="142"/>
        <v>25731.371829252796</v>
      </c>
      <c r="AC122" s="16">
        <f t="shared" ref="AC122:AC185" si="218">AC121*(1+AF122)</f>
        <v>1.7708793388550577</v>
      </c>
      <c r="AD122" s="16">
        <f t="shared" ref="AD122:AD185" si="219">AD121*(1+AG122)</f>
        <v>2.9323028842121275</v>
      </c>
      <c r="AE122" s="16">
        <f t="shared" ref="AE122:AE185" si="220">AE121*(1+AH122)</f>
        <v>4.4666336067729562</v>
      </c>
      <c r="AF122" s="15">
        <f t="shared" ref="AF122:AF185" si="221">AC$5-1</f>
        <v>-4.0504037456468023E-3</v>
      </c>
      <c r="AG122" s="15">
        <f t="shared" ref="AG122:AG185" si="222">AD$5-1</f>
        <v>2.9673830763510267E-4</v>
      </c>
      <c r="AH122" s="15">
        <f t="shared" ref="AH122:AH185" si="223">AE$5-1</f>
        <v>9.7937136394747881E-3</v>
      </c>
      <c r="AI122" s="1">
        <f t="shared" si="187"/>
        <v>233829.70899095564</v>
      </c>
      <c r="AJ122" s="1">
        <f t="shared" si="188"/>
        <v>74138.025088196402</v>
      </c>
      <c r="AK122" s="1">
        <f t="shared" si="189"/>
        <v>28938.872054511976</v>
      </c>
      <c r="AL122" s="14">
        <f t="shared" ref="AL122:AL185" si="224">AL121*(1+AO122)</f>
        <v>40.744321415854273</v>
      </c>
      <c r="AM122" s="14">
        <f t="shared" ref="AM122:AM185" si="225">AM121*(1+AP122)</f>
        <v>8.0854171837801161</v>
      </c>
      <c r="AN122" s="14">
        <f t="shared" ref="AN122:AN185" si="226">AN121*(1+AQ122)</f>
        <v>2.7835940738775249</v>
      </c>
      <c r="AO122" s="11">
        <f t="shared" ref="AO122:AO185" si="227">AO$5*AO121</f>
        <v>1.062270480643546E-2</v>
      </c>
      <c r="AP122" s="11">
        <f t="shared" ref="AP122:AP185" si="228">AP$5*AP121</f>
        <v>1.3381806354543009E-2</v>
      </c>
      <c r="AQ122" s="11">
        <f t="shared" ref="AQ122:AQ185" si="229">AQ$5*AQ121</f>
        <v>1.2138986803432202E-2</v>
      </c>
      <c r="AR122" s="1">
        <f t="shared" si="143"/>
        <v>131732.53922077629</v>
      </c>
      <c r="AS122" s="1">
        <f t="shared" si="138"/>
        <v>43354.604960208097</v>
      </c>
      <c r="AT122" s="1">
        <f t="shared" si="139"/>
        <v>16796.598303702842</v>
      </c>
      <c r="AU122" s="1">
        <f t="shared" si="190"/>
        <v>26346.507844155261</v>
      </c>
      <c r="AV122" s="1">
        <f t="shared" si="191"/>
        <v>8670.9209920416197</v>
      </c>
      <c r="AW122" s="1">
        <f t="shared" si="192"/>
        <v>3359.3196607405685</v>
      </c>
      <c r="AX122" s="1">
        <f t="shared" si="169"/>
        <v>90667.948301078141</v>
      </c>
      <c r="AY122" s="1">
        <f t="shared" si="150"/>
        <v>11762.060972465517</v>
      </c>
      <c r="AZ122" s="1">
        <f t="shared" si="151"/>
        <v>3107.7799992535611</v>
      </c>
      <c r="BA122" s="1">
        <f t="shared" si="170"/>
        <v>13267.943855921827</v>
      </c>
      <c r="BB122" s="1">
        <f t="shared" si="171"/>
        <v>27637.800235960483</v>
      </c>
      <c r="BC122" s="1">
        <f t="shared" si="172"/>
        <v>34770.182870531651</v>
      </c>
      <c r="BD122" s="1">
        <f t="shared" si="173"/>
        <v>12470.591187560416</v>
      </c>
      <c r="BE122" s="2">
        <f t="shared" si="184"/>
        <v>0.42640676327742005</v>
      </c>
      <c r="BF122" s="2">
        <f t="shared" si="185"/>
        <v>0.3180625638800178</v>
      </c>
      <c r="BG122" s="2">
        <f t="shared" si="186"/>
        <v>-5.0634047993166097E-7</v>
      </c>
      <c r="BH122" s="2">
        <f t="shared" si="152"/>
        <v>0.19430438096785818</v>
      </c>
      <c r="BI122" s="2">
        <f t="shared" si="174"/>
        <v>1.8182272776872576E-2</v>
      </c>
      <c r="BJ122" s="2">
        <f t="shared" si="153"/>
        <v>1.0116379454193041E-2</v>
      </c>
      <c r="BK122" s="2">
        <f t="shared" si="154"/>
        <v>2.5638068161742476E-14</v>
      </c>
      <c r="BL122" s="2">
        <f t="shared" si="155"/>
        <v>2395.1969617022196</v>
      </c>
      <c r="BM122" s="2">
        <f t="shared" si="156"/>
        <v>438.59163486410489</v>
      </c>
      <c r="BN122" s="2">
        <f t="shared" si="157"/>
        <v>4.3063233219574151E-10</v>
      </c>
      <c r="BO122" s="2">
        <f t="shared" si="175"/>
        <v>1216.7447961063219</v>
      </c>
      <c r="BP122" s="2">
        <f t="shared" si="176"/>
        <v>119.477498279424</v>
      </c>
      <c r="BQ122" s="2">
        <f t="shared" si="177"/>
        <v>-6.6104502338639506E-5</v>
      </c>
      <c r="BR122" s="11">
        <f t="shared" si="178"/>
        <v>4.1597610384703748E-2</v>
      </c>
      <c r="BS122" s="17">
        <f t="shared" si="145"/>
        <v>5.7106563979778584E-2</v>
      </c>
      <c r="BT122" s="17">
        <f t="shared" si="146"/>
        <v>0.16478940778292939</v>
      </c>
      <c r="BU122" s="12">
        <f>BU$3*temperature!$I232+BU$4*temperature!$I232^2</f>
        <v>-2.1388187376420689</v>
      </c>
      <c r="BV122" s="12">
        <f>BV$3*temperature!$I232+BV$4*temperature!$I232^2</f>
        <v>-3.7833500308839323</v>
      </c>
      <c r="BW122" s="12">
        <f>BW$3*temperature!$I232+BW$4*temperature!$I232^2</f>
        <v>-4.7596564624227486</v>
      </c>
      <c r="BX122" s="12">
        <f>BX$4*temperature!$I232^2</f>
        <v>-9.3247837553564779</v>
      </c>
      <c r="BY122" s="12">
        <f>BY$4*temperature!$I232^2</f>
        <v>-8.153366668176794</v>
      </c>
      <c r="BZ122" s="12">
        <f>BZ$4*temperature!$I232^2</f>
        <v>-7.1579538682849924</v>
      </c>
      <c r="CA122" s="12">
        <f>CA$3*temperature!$I232</f>
        <v>-15.68183427596535</v>
      </c>
      <c r="CB122" s="12">
        <f>CB$3*temperature!$I232</f>
        <v>-14.494070920624385</v>
      </c>
      <c r="CC122" s="12">
        <f>CC$3*temperature!$I232</f>
        <v>-12.724546174525514</v>
      </c>
      <c r="CD122" s="12">
        <f t="shared" si="179"/>
        <v>-14.023699843655518</v>
      </c>
      <c r="CE122" s="12">
        <f t="shared" si="158"/>
        <v>-11.858080251354256</v>
      </c>
      <c r="CF122" s="12">
        <f t="shared" si="159"/>
        <v>-10.410373353760731</v>
      </c>
      <c r="CG122" s="19">
        <f t="shared" si="180"/>
        <v>0.10573600021084015</v>
      </c>
      <c r="CH122" s="19">
        <f t="shared" si="160"/>
        <v>0.18186682566312248</v>
      </c>
      <c r="CI122" s="19">
        <f t="shared" si="161"/>
        <v>0.18186682566312246</v>
      </c>
      <c r="CJ122" s="12">
        <f t="shared" si="181"/>
        <v>0.82906721615491619</v>
      </c>
      <c r="CK122" s="12">
        <f t="shared" si="162"/>
        <v>1.3179953346350639</v>
      </c>
      <c r="CL122" s="12">
        <f t="shared" si="163"/>
        <v>1.1570864103823917</v>
      </c>
      <c r="CM122" s="17">
        <f t="shared" si="182"/>
        <v>-14.852767059810434</v>
      </c>
      <c r="CN122" s="17">
        <f t="shared" si="164"/>
        <v>-13.17607558598932</v>
      </c>
      <c r="CO122" s="17">
        <f t="shared" si="165"/>
        <v>-11.567459764143123</v>
      </c>
      <c r="CP122" s="12">
        <f t="shared" si="166"/>
        <v>30.55859941432168</v>
      </c>
      <c r="CQ122" s="12">
        <f t="shared" si="167"/>
        <v>25.227604873073478</v>
      </c>
      <c r="CR122" s="12">
        <f t="shared" si="168"/>
        <v>19.44374224560762</v>
      </c>
      <c r="CS122" s="17">
        <f>CS$3*temperature!$I232+CS$4*temperature!$I232^2</f>
        <v>-14.852767059810434</v>
      </c>
      <c r="CT122" s="17">
        <f>CT$3*temperature!$I232+CT$4*temperature!$I232^2</f>
        <v>-13.176099672514813</v>
      </c>
      <c r="CU122" s="17">
        <f>CU$3*temperature!$I232+CU$4*temperature!$I232^2</f>
        <v>-11.567472058632593</v>
      </c>
      <c r="CV122" s="17"/>
      <c r="CW122" s="17"/>
      <c r="CX122" s="17"/>
    </row>
    <row r="123" spans="1:102">
      <c r="A123" s="2">
        <f t="shared" si="193"/>
        <v>2077</v>
      </c>
      <c r="B123" s="5">
        <f t="shared" si="194"/>
        <v>1162.4831208166743</v>
      </c>
      <c r="C123" s="5">
        <f t="shared" si="195"/>
        <v>2949.5438453932193</v>
      </c>
      <c r="D123" s="5">
        <f t="shared" si="196"/>
        <v>4326.0530147151367</v>
      </c>
      <c r="E123" s="15">
        <f t="shared" si="197"/>
        <v>1.3216288989371277E-4</v>
      </c>
      <c r="F123" s="15">
        <f t="shared" si="198"/>
        <v>2.6036975533672089E-4</v>
      </c>
      <c r="G123" s="15">
        <f t="shared" si="199"/>
        <v>5.3153559361096504E-4</v>
      </c>
      <c r="H123" s="5">
        <f t="shared" si="200"/>
        <v>133124.86631122234</v>
      </c>
      <c r="I123" s="5">
        <f t="shared" si="201"/>
        <v>43989.654921901907</v>
      </c>
      <c r="J123" s="5">
        <f t="shared" si="202"/>
        <v>17028.271764931167</v>
      </c>
      <c r="K123" s="5">
        <f t="shared" si="203"/>
        <v>114517.67679663056</v>
      </c>
      <c r="L123" s="5">
        <f t="shared" si="204"/>
        <v>14914.053571574359</v>
      </c>
      <c r="M123" s="5">
        <f t="shared" si="205"/>
        <v>3936.2143059757323</v>
      </c>
      <c r="N123" s="15">
        <f t="shared" si="206"/>
        <v>1.0435806191227748E-2</v>
      </c>
      <c r="O123" s="15">
        <f t="shared" si="207"/>
        <v>1.4383693911298456E-2</v>
      </c>
      <c r="P123" s="15">
        <f t="shared" si="208"/>
        <v>1.3254299061361552E-2</v>
      </c>
      <c r="Q123" s="5">
        <f t="shared" si="209"/>
        <v>9086.7927016507274</v>
      </c>
      <c r="R123" s="5">
        <f t="shared" si="210"/>
        <v>11599.309223409771</v>
      </c>
      <c r="S123" s="5">
        <f t="shared" si="211"/>
        <v>5807.3573983771066</v>
      </c>
      <c r="T123" s="5">
        <f t="shared" si="212"/>
        <v>68.257666305612787</v>
      </c>
      <c r="U123" s="5">
        <f t="shared" si="213"/>
        <v>263.68266002547381</v>
      </c>
      <c r="V123" s="5">
        <f t="shared" si="214"/>
        <v>341.04209038623958</v>
      </c>
      <c r="W123" s="15">
        <f t="shared" si="215"/>
        <v>-1.0734613539272964E-2</v>
      </c>
      <c r="X123" s="15">
        <f t="shared" si="216"/>
        <v>-1.217998157191269E-2</v>
      </c>
      <c r="Y123" s="15">
        <f t="shared" si="217"/>
        <v>-9.7425357312937999E-3</v>
      </c>
      <c r="Z123" s="5">
        <f t="shared" si="140"/>
        <v>9195.2181724430429</v>
      </c>
      <c r="AA123" s="5">
        <f t="shared" si="141"/>
        <v>23148.411509949052</v>
      </c>
      <c r="AB123" s="5">
        <f t="shared" si="142"/>
        <v>26091.22108463218</v>
      </c>
      <c r="AC123" s="16">
        <f t="shared" si="218"/>
        <v>1.7637065625478705</v>
      </c>
      <c r="AD123" s="16">
        <f t="shared" si="219"/>
        <v>2.9331730108074621</v>
      </c>
      <c r="AE123" s="16">
        <f t="shared" si="220"/>
        <v>4.510378537250145</v>
      </c>
      <c r="AF123" s="15">
        <f t="shared" si="221"/>
        <v>-4.0504037456468023E-3</v>
      </c>
      <c r="AG123" s="15">
        <f t="shared" si="222"/>
        <v>2.9673830763510267E-4</v>
      </c>
      <c r="AH123" s="15">
        <f t="shared" si="223"/>
        <v>9.7937136394747881E-3</v>
      </c>
      <c r="AI123" s="1">
        <f t="shared" si="187"/>
        <v>236793.24593601533</v>
      </c>
      <c r="AJ123" s="1">
        <f t="shared" si="188"/>
        <v>75395.143571418375</v>
      </c>
      <c r="AK123" s="1">
        <f t="shared" si="189"/>
        <v>29404.30450980135</v>
      </c>
      <c r="AL123" s="14">
        <f t="shared" si="224"/>
        <v>41.172808165804028</v>
      </c>
      <c r="AM123" s="14">
        <f t="shared" si="225"/>
        <v>8.1925326959586648</v>
      </c>
      <c r="AN123" s="14">
        <f t="shared" si="226"/>
        <v>2.8170461854891471</v>
      </c>
      <c r="AO123" s="11">
        <f t="shared" si="227"/>
        <v>1.0516477758371105E-2</v>
      </c>
      <c r="AP123" s="11">
        <f t="shared" si="228"/>
        <v>1.3247988290997579E-2</v>
      </c>
      <c r="AQ123" s="11">
        <f t="shared" si="229"/>
        <v>1.2017596935397879E-2</v>
      </c>
      <c r="AR123" s="1">
        <f t="shared" si="143"/>
        <v>133124.86631122234</v>
      </c>
      <c r="AS123" s="1">
        <f t="shared" si="138"/>
        <v>43989.654921901907</v>
      </c>
      <c r="AT123" s="1">
        <f t="shared" si="139"/>
        <v>17028.271764931167</v>
      </c>
      <c r="AU123" s="1">
        <f t="shared" si="190"/>
        <v>26624.973262244472</v>
      </c>
      <c r="AV123" s="1">
        <f t="shared" si="191"/>
        <v>8797.9309843803821</v>
      </c>
      <c r="AW123" s="1">
        <f t="shared" si="192"/>
        <v>3405.6543529862338</v>
      </c>
      <c r="AX123" s="1">
        <f t="shared" si="169"/>
        <v>91614.141437304454</v>
      </c>
      <c r="AY123" s="1">
        <f t="shared" si="150"/>
        <v>11931.242857259487</v>
      </c>
      <c r="AZ123" s="1">
        <f t="shared" si="151"/>
        <v>3148.9714447805859</v>
      </c>
      <c r="BA123" s="1">
        <f t="shared" si="170"/>
        <v>13281.765970528915</v>
      </c>
      <c r="BB123" s="1">
        <f t="shared" si="171"/>
        <v>27687.119397171373</v>
      </c>
      <c r="BC123" s="1">
        <f t="shared" si="172"/>
        <v>34845.626592596134</v>
      </c>
      <c r="BD123" s="1">
        <f t="shared" si="173"/>
        <v>12129.542259503945</v>
      </c>
      <c r="BE123" s="2">
        <f t="shared" si="184"/>
        <v>0.42640676327742005</v>
      </c>
      <c r="BF123" s="2">
        <f t="shared" si="185"/>
        <v>0.3180625638800178</v>
      </c>
      <c r="BG123" s="2">
        <f t="shared" si="186"/>
        <v>-5.0634047993166097E-7</v>
      </c>
      <c r="BH123" s="2">
        <f t="shared" si="152"/>
        <v>0.19309595171365332</v>
      </c>
      <c r="BI123" s="2">
        <f t="shared" si="174"/>
        <v>1.8182272776872576E-2</v>
      </c>
      <c r="BJ123" s="2">
        <f t="shared" si="153"/>
        <v>1.0116379454193041E-2</v>
      </c>
      <c r="BK123" s="2">
        <f t="shared" si="154"/>
        <v>2.5638068161742476E-14</v>
      </c>
      <c r="BL123" s="2">
        <f t="shared" si="155"/>
        <v>2420.5126326553391</v>
      </c>
      <c r="BM123" s="2">
        <f t="shared" si="156"/>
        <v>445.01604124897023</v>
      </c>
      <c r="BN123" s="2">
        <f t="shared" si="157"/>
        <v>4.3657199218598012E-10</v>
      </c>
      <c r="BO123" s="2">
        <f t="shared" si="175"/>
        <v>1234.6709407206117</v>
      </c>
      <c r="BP123" s="2">
        <f t="shared" si="176"/>
        <v>120.88486004876762</v>
      </c>
      <c r="BQ123" s="2">
        <f t="shared" si="177"/>
        <v>-6.6091987568496355E-5</v>
      </c>
      <c r="BR123" s="11">
        <f t="shared" si="178"/>
        <v>4.1386966467320291E-2</v>
      </c>
      <c r="BS123" s="17">
        <f t="shared" si="145"/>
        <v>5.4825936052874426E-2</v>
      </c>
      <c r="BT123" s="17">
        <f t="shared" si="146"/>
        <v>0.15998971629410619</v>
      </c>
      <c r="BU123" s="12">
        <f>BU$3*temperature!$I233+BU$4*temperature!$I233^2</f>
        <v>-2.3921786519253594</v>
      </c>
      <c r="BV123" s="12">
        <f>BV$3*temperature!$I233+BV$4*temperature!$I233^2</f>
        <v>-3.9966292290127772</v>
      </c>
      <c r="BW123" s="12">
        <f>BW$3*temperature!$I233+BW$4*temperature!$I233^2</f>
        <v>-4.9406935909575402</v>
      </c>
      <c r="BX123" s="12">
        <f>BX$4*temperature!$I233^2</f>
        <v>-9.5471471951655875</v>
      </c>
      <c r="BY123" s="12">
        <f>BY$4*temperature!$I233^2</f>
        <v>-8.3477959124280918</v>
      </c>
      <c r="BZ123" s="12">
        <f>BZ$4*temperature!$I233^2</f>
        <v>-7.328646002913044</v>
      </c>
      <c r="CA123" s="12">
        <f>CA$3*temperature!$I233</f>
        <v>-15.867711093855561</v>
      </c>
      <c r="CB123" s="12">
        <f>CB$3*temperature!$I233</f>
        <v>-14.6658691767206</v>
      </c>
      <c r="CC123" s="12">
        <f>CC$3*temperature!$I233</f>
        <v>-12.875370249719504</v>
      </c>
      <c r="CD123" s="12">
        <f t="shared" si="179"/>
        <v>-14.170035961653086</v>
      </c>
      <c r="CE123" s="12">
        <f t="shared" si="158"/>
        <v>-11.96701936048238</v>
      </c>
      <c r="CF123" s="12">
        <f t="shared" si="159"/>
        <v>-10.506012510758369</v>
      </c>
      <c r="CG123" s="19">
        <f t="shared" si="180"/>
        <v>0.10698928926553651</v>
      </c>
      <c r="CH123" s="19">
        <f t="shared" si="160"/>
        <v>0.18402249356772887</v>
      </c>
      <c r="CI123" s="19">
        <f t="shared" si="161"/>
        <v>0.18402249356772887</v>
      </c>
      <c r="CJ123" s="12">
        <f t="shared" si="181"/>
        <v>0.84883756610123773</v>
      </c>
      <c r="CK123" s="12">
        <f t="shared" si="162"/>
        <v>1.3494249081191096</v>
      </c>
      <c r="CL123" s="12">
        <f t="shared" si="163"/>
        <v>1.1846788694805674</v>
      </c>
      <c r="CM123" s="17">
        <f t="shared" si="182"/>
        <v>-15.018873527754325</v>
      </c>
      <c r="CN123" s="17">
        <f t="shared" si="164"/>
        <v>-13.31644426860149</v>
      </c>
      <c r="CO123" s="17">
        <f t="shared" si="165"/>
        <v>-11.690691380238937</v>
      </c>
      <c r="CP123" s="12">
        <f t="shared" si="166"/>
        <v>29.939789058744992</v>
      </c>
      <c r="CQ123" s="12">
        <f t="shared" si="167"/>
        <v>24.687466487304611</v>
      </c>
      <c r="CR123" s="12">
        <f t="shared" si="168"/>
        <v>19.027439873850188</v>
      </c>
      <c r="CS123" s="17">
        <f>CS$3*temperature!$I233+CS$4*temperature!$I233^2</f>
        <v>-15.018873527754323</v>
      </c>
      <c r="CT123" s="17">
        <f>CT$3*temperature!$I233+CT$4*temperature!$I233^2</f>
        <v>-13.31646857640763</v>
      </c>
      <c r="CU123" s="17">
        <f>CU$3*temperature!$I233+CU$4*temperature!$I233^2</f>
        <v>-11.690703787676744</v>
      </c>
      <c r="CV123" s="17"/>
      <c r="CW123" s="17"/>
      <c r="CX123" s="17"/>
    </row>
    <row r="124" spans="1:102">
      <c r="A124" s="2">
        <f t="shared" si="193"/>
        <v>2078</v>
      </c>
      <c r="B124" s="5">
        <f t="shared" si="194"/>
        <v>1162.6290760889392</v>
      </c>
      <c r="C124" s="5">
        <f t="shared" si="195"/>
        <v>2950.27341880213</v>
      </c>
      <c r="D124" s="5">
        <f t="shared" si="196"/>
        <v>4328.2374933144465</v>
      </c>
      <c r="E124" s="15">
        <f t="shared" si="197"/>
        <v>1.2555474539902711E-4</v>
      </c>
      <c r="F124" s="15">
        <f t="shared" si="198"/>
        <v>2.4735126756988485E-4</v>
      </c>
      <c r="G124" s="15">
        <f t="shared" si="199"/>
        <v>5.0495881393041678E-4</v>
      </c>
      <c r="H124" s="5">
        <f t="shared" si="200"/>
        <v>134501.66652820451</v>
      </c>
      <c r="I124" s="5">
        <f t="shared" si="201"/>
        <v>44623.04845205367</v>
      </c>
      <c r="J124" s="5">
        <f t="shared" si="202"/>
        <v>17259.159286629427</v>
      </c>
      <c r="K124" s="5">
        <f t="shared" si="203"/>
        <v>115687.51314964994</v>
      </c>
      <c r="L124" s="5">
        <f t="shared" si="204"/>
        <v>15125.055246632539</v>
      </c>
      <c r="M124" s="5">
        <f t="shared" si="205"/>
        <v>3987.5721499313645</v>
      </c>
      <c r="N124" s="15">
        <f t="shared" si="206"/>
        <v>1.0215334311198587E-2</v>
      </c>
      <c r="O124" s="15">
        <f t="shared" si="207"/>
        <v>1.4147842103795494E-2</v>
      </c>
      <c r="P124" s="15">
        <f t="shared" si="208"/>
        <v>1.3047522305293047E-2</v>
      </c>
      <c r="Q124" s="5">
        <f t="shared" si="209"/>
        <v>9082.2178548681804</v>
      </c>
      <c r="R124" s="5">
        <f t="shared" si="210"/>
        <v>11623.010503401993</v>
      </c>
      <c r="S124" s="5">
        <f t="shared" si="211"/>
        <v>5828.7542241775736</v>
      </c>
      <c r="T124" s="5">
        <f t="shared" si="212"/>
        <v>67.524946636729382</v>
      </c>
      <c r="U124" s="5">
        <f t="shared" si="213"/>
        <v>260.47101008553062</v>
      </c>
      <c r="V124" s="5">
        <f t="shared" si="214"/>
        <v>337.71947563477653</v>
      </c>
      <c r="W124" s="15">
        <f t="shared" si="215"/>
        <v>-1.0734613539272964E-2</v>
      </c>
      <c r="X124" s="15">
        <f t="shared" si="216"/>
        <v>-1.217998157191269E-2</v>
      </c>
      <c r="Y124" s="15">
        <f t="shared" si="217"/>
        <v>-9.7425357312937999E-3</v>
      </c>
      <c r="Z124" s="5">
        <f t="shared" si="140"/>
        <v>9155.4212874489458</v>
      </c>
      <c r="AA124" s="5">
        <f t="shared" si="141"/>
        <v>23208.292626370639</v>
      </c>
      <c r="AB124" s="5">
        <f t="shared" si="142"/>
        <v>26449.92402505453</v>
      </c>
      <c r="AC124" s="16">
        <f t="shared" si="218"/>
        <v>1.7565628388807049</v>
      </c>
      <c r="AD124" s="16">
        <f t="shared" si="219"/>
        <v>2.9340433956026901</v>
      </c>
      <c r="AE124" s="16">
        <f t="shared" si="220"/>
        <v>4.5545518930496058</v>
      </c>
      <c r="AF124" s="15">
        <f t="shared" si="221"/>
        <v>-4.0504037456468023E-3</v>
      </c>
      <c r="AG124" s="15">
        <f t="shared" si="222"/>
        <v>2.9673830763510267E-4</v>
      </c>
      <c r="AH124" s="15">
        <f t="shared" si="223"/>
        <v>9.7937136394747881E-3</v>
      </c>
      <c r="AI124" s="1">
        <f t="shared" si="187"/>
        <v>239738.8946046583</v>
      </c>
      <c r="AJ124" s="1">
        <f t="shared" si="188"/>
        <v>76653.560198656924</v>
      </c>
      <c r="AK124" s="1">
        <f t="shared" si="189"/>
        <v>29869.528411807449</v>
      </c>
      <c r="AL124" s="14">
        <f t="shared" si="224"/>
        <v>41.601471157916137</v>
      </c>
      <c r="AM124" s="14">
        <f t="shared" si="225"/>
        <v>8.2999819274160433</v>
      </c>
      <c r="AN124" s="14">
        <f t="shared" si="226"/>
        <v>2.8505617698386994</v>
      </c>
      <c r="AO124" s="11">
        <f t="shared" si="227"/>
        <v>1.0411312980787395E-2</v>
      </c>
      <c r="AP124" s="11">
        <f t="shared" si="228"/>
        <v>1.3115508408087603E-2</v>
      </c>
      <c r="AQ124" s="11">
        <f t="shared" si="229"/>
        <v>1.18974209660439E-2</v>
      </c>
      <c r="AR124" s="1">
        <f t="shared" si="143"/>
        <v>134501.66652820451</v>
      </c>
      <c r="AS124" s="1">
        <f t="shared" si="138"/>
        <v>44623.04845205367</v>
      </c>
      <c r="AT124" s="1">
        <f t="shared" si="139"/>
        <v>17259.159286629427</v>
      </c>
      <c r="AU124" s="1">
        <f t="shared" si="190"/>
        <v>26900.333305640903</v>
      </c>
      <c r="AV124" s="1">
        <f t="shared" si="191"/>
        <v>8924.6096904107344</v>
      </c>
      <c r="AW124" s="1">
        <f t="shared" si="192"/>
        <v>3451.8318573258857</v>
      </c>
      <c r="AX124" s="1">
        <f t="shared" si="169"/>
        <v>92550.010519719945</v>
      </c>
      <c r="AY124" s="1">
        <f t="shared" si="150"/>
        <v>12100.04419730603</v>
      </c>
      <c r="AZ124" s="1">
        <f t="shared" si="151"/>
        <v>3190.0577199450913</v>
      </c>
      <c r="BA124" s="1">
        <f t="shared" si="170"/>
        <v>13295.249951999855</v>
      </c>
      <c r="BB124" s="1">
        <f t="shared" si="171"/>
        <v>27735.415333952646</v>
      </c>
      <c r="BC124" s="1">
        <f t="shared" si="172"/>
        <v>34919.329732776125</v>
      </c>
      <c r="BD124" s="1">
        <f t="shared" si="173"/>
        <v>11797.299180179778</v>
      </c>
      <c r="BE124" s="2">
        <f t="shared" si="184"/>
        <v>0.42640676327742005</v>
      </c>
      <c r="BF124" s="2">
        <f t="shared" si="185"/>
        <v>0.3180625638800178</v>
      </c>
      <c r="BG124" s="2">
        <f t="shared" si="186"/>
        <v>-5.0634047993166097E-7</v>
      </c>
      <c r="BH124" s="2">
        <f t="shared" si="152"/>
        <v>0.19188762362745743</v>
      </c>
      <c r="BI124" s="2">
        <f t="shared" si="174"/>
        <v>1.8182272776872576E-2</v>
      </c>
      <c r="BJ124" s="2">
        <f t="shared" si="153"/>
        <v>1.0116379454193041E-2</v>
      </c>
      <c r="BK124" s="2">
        <f t="shared" si="154"/>
        <v>2.5638068161742476E-14</v>
      </c>
      <c r="BL124" s="2">
        <f t="shared" si="155"/>
        <v>2445.5459897597661</v>
      </c>
      <c r="BM124" s="2">
        <f t="shared" si="156"/>
        <v>451.42369054381635</v>
      </c>
      <c r="BN124" s="2">
        <f t="shared" si="157"/>
        <v>4.4249150220497591E-10</v>
      </c>
      <c r="BO124" s="2">
        <f t="shared" si="175"/>
        <v>1252.8625058102859</v>
      </c>
      <c r="BP124" s="2">
        <f t="shared" si="176"/>
        <v>122.30905071125837</v>
      </c>
      <c r="BQ124" s="2">
        <f t="shared" si="177"/>
        <v>-6.6079668040868109E-5</v>
      </c>
      <c r="BR124" s="11">
        <f t="shared" si="178"/>
        <v>4.1176772998754413E-2</v>
      </c>
      <c r="BS124" s="17">
        <f t="shared" si="145"/>
        <v>5.2647034981491592E-2</v>
      </c>
      <c r="BT124" s="17">
        <f t="shared" si="146"/>
        <v>0.15532982164476328</v>
      </c>
      <c r="BU124" s="12">
        <f>BU$3*temperature!$I234+BU$4*temperature!$I234^2</f>
        <v>-2.6515275436870063</v>
      </c>
      <c r="BV124" s="12">
        <f>BV$3*temperature!$I234+BV$4*temperature!$I234^2</f>
        <v>-4.2143972822550797</v>
      </c>
      <c r="BW124" s="12">
        <f>BW$3*temperature!$I234+BW$4*temperature!$I234^2</f>
        <v>-5.1251094409359714</v>
      </c>
      <c r="BX124" s="12">
        <f>BX$4*temperature!$I234^2</f>
        <v>-9.7726910479972862</v>
      </c>
      <c r="BY124" s="12">
        <f>BY$4*temperature!$I234^2</f>
        <v>-8.5450060333420268</v>
      </c>
      <c r="BZ124" s="12">
        <f>BZ$4*temperature!$I234^2</f>
        <v>-7.5017795077964333</v>
      </c>
      <c r="CA124" s="12">
        <f>CA$3*temperature!$I234</f>
        <v>-16.054048106462481</v>
      </c>
      <c r="CB124" s="12">
        <f>CB$3*temperature!$I234</f>
        <v>-14.838092771762749</v>
      </c>
      <c r="CC124" s="12">
        <f>CC$3*temperature!$I234</f>
        <v>-13.026567735881812</v>
      </c>
      <c r="CD124" s="12">
        <f t="shared" si="179"/>
        <v>-14.316266732851325</v>
      </c>
      <c r="CE124" s="12">
        <f t="shared" si="158"/>
        <v>-12.075484748667018</v>
      </c>
      <c r="CF124" s="12">
        <f t="shared" si="159"/>
        <v>-10.601235781560041</v>
      </c>
      <c r="CG124" s="19">
        <f t="shared" si="180"/>
        <v>0.10824568121928198</v>
      </c>
      <c r="CH124" s="19">
        <f t="shared" si="160"/>
        <v>0.18618349848526639</v>
      </c>
      <c r="CI124" s="19">
        <f t="shared" si="161"/>
        <v>0.18618349848526639</v>
      </c>
      <c r="CJ124" s="12">
        <f t="shared" si="181"/>
        <v>0.86889068680557768</v>
      </c>
      <c r="CK124" s="12">
        <f t="shared" si="162"/>
        <v>1.3813040115478661</v>
      </c>
      <c r="CL124" s="12">
        <f t="shared" si="163"/>
        <v>1.2126659771608859</v>
      </c>
      <c r="CM124" s="17">
        <f t="shared" si="182"/>
        <v>-15.185157419656903</v>
      </c>
      <c r="CN124" s="17">
        <f t="shared" si="164"/>
        <v>-13.456788760214884</v>
      </c>
      <c r="CO124" s="17">
        <f t="shared" si="165"/>
        <v>-11.813901758720927</v>
      </c>
      <c r="CP124" s="12">
        <f t="shared" si="166"/>
        <v>29.294792224346221</v>
      </c>
      <c r="CQ124" s="12">
        <f t="shared" si="167"/>
        <v>24.125609556006566</v>
      </c>
      <c r="CR124" s="12">
        <f t="shared" si="168"/>
        <v>18.594398306918126</v>
      </c>
      <c r="CS124" s="17">
        <f>CS$3*temperature!$I234+CS$4*temperature!$I234^2</f>
        <v>-15.185157419656903</v>
      </c>
      <c r="CT124" s="17">
        <f>CT$3*temperature!$I234+CT$4*temperature!$I234^2</f>
        <v>-13.456813288339433</v>
      </c>
      <c r="CU124" s="17">
        <f>CU$3*temperature!$I234+CU$4*temperature!$I234^2</f>
        <v>-11.813914278615915</v>
      </c>
      <c r="CV124" s="17"/>
      <c r="CW124" s="17"/>
      <c r="CX124" s="17"/>
    </row>
    <row r="125" spans="1:102">
      <c r="A125" s="2">
        <f t="shared" si="193"/>
        <v>2079</v>
      </c>
      <c r="B125" s="5">
        <f t="shared" si="194"/>
        <v>1162.767751006699</v>
      </c>
      <c r="C125" s="5">
        <f t="shared" si="195"/>
        <v>2950.9666849784571</v>
      </c>
      <c r="D125" s="5">
        <f t="shared" si="196"/>
        <v>4330.3137959019286</v>
      </c>
      <c r="E125" s="15">
        <f t="shared" si="197"/>
        <v>1.1927700812907576E-4</v>
      </c>
      <c r="F125" s="15">
        <f t="shared" si="198"/>
        <v>2.3498370419139061E-4</v>
      </c>
      <c r="G125" s="15">
        <f t="shared" si="199"/>
        <v>4.7971087323389595E-4</v>
      </c>
      <c r="H125" s="5">
        <f t="shared" si="200"/>
        <v>135862.2996495713</v>
      </c>
      <c r="I125" s="5">
        <f t="shared" si="201"/>
        <v>45254.540168048807</v>
      </c>
      <c r="J125" s="5">
        <f t="shared" si="202"/>
        <v>17489.192821244367</v>
      </c>
      <c r="K125" s="5">
        <f t="shared" si="203"/>
        <v>116843.88351151353</v>
      </c>
      <c r="L125" s="5">
        <f t="shared" si="204"/>
        <v>15335.496804627321</v>
      </c>
      <c r="M125" s="5">
        <f t="shared" si="205"/>
        <v>4038.7818632902731</v>
      </c>
      <c r="N125" s="15">
        <f t="shared" si="206"/>
        <v>9.9956367837878979E-3</v>
      </c>
      <c r="O125" s="15">
        <f t="shared" si="207"/>
        <v>1.39134406164656E-2</v>
      </c>
      <c r="P125" s="15">
        <f t="shared" si="208"/>
        <v>1.2842328974483896E-2</v>
      </c>
      <c r="Q125" s="5">
        <f t="shared" si="209"/>
        <v>9075.614174387747</v>
      </c>
      <c r="R125" s="5">
        <f t="shared" si="210"/>
        <v>11643.924307044623</v>
      </c>
      <c r="S125" s="5">
        <f t="shared" si="211"/>
        <v>5848.8973160976375</v>
      </c>
      <c r="T125" s="5">
        <f t="shared" si="212"/>
        <v>66.800092430324057</v>
      </c>
      <c r="U125" s="5">
        <f t="shared" si="213"/>
        <v>257.29847798267139</v>
      </c>
      <c r="V125" s="5">
        <f t="shared" si="214"/>
        <v>334.42923157625091</v>
      </c>
      <c r="W125" s="15">
        <f t="shared" si="215"/>
        <v>-1.0734613539272964E-2</v>
      </c>
      <c r="X125" s="15">
        <f t="shared" si="216"/>
        <v>-1.217998157191269E-2</v>
      </c>
      <c r="Y125" s="15">
        <f t="shared" si="217"/>
        <v>-9.7425357312937999E-3</v>
      </c>
      <c r="Z125" s="5">
        <f t="shared" si="140"/>
        <v>9113.7474060918175</v>
      </c>
      <c r="AA125" s="5">
        <f t="shared" si="141"/>
        <v>23262.615815447607</v>
      </c>
      <c r="AB125" s="5">
        <f t="shared" si="142"/>
        <v>26807.374436343645</v>
      </c>
      <c r="AC125" s="16">
        <f t="shared" si="218"/>
        <v>1.7494480501786385</v>
      </c>
      <c r="AD125" s="16">
        <f t="shared" si="219"/>
        <v>2.934914038674429</v>
      </c>
      <c r="AE125" s="16">
        <f t="shared" si="220"/>
        <v>4.5991578700462616</v>
      </c>
      <c r="AF125" s="15">
        <f t="shared" si="221"/>
        <v>-4.0504037456468023E-3</v>
      </c>
      <c r="AG125" s="15">
        <f t="shared" si="222"/>
        <v>2.9673830763510267E-4</v>
      </c>
      <c r="AH125" s="15">
        <f t="shared" si="223"/>
        <v>9.7937136394747881E-3</v>
      </c>
      <c r="AI125" s="1">
        <f t="shared" si="187"/>
        <v>242665.33844983339</v>
      </c>
      <c r="AJ125" s="1">
        <f t="shared" si="188"/>
        <v>77912.813869201971</v>
      </c>
      <c r="AK125" s="1">
        <f t="shared" si="189"/>
        <v>30334.407427952588</v>
      </c>
      <c r="AL125" s="14">
        <f t="shared" si="224"/>
        <v>42.030265835235539</v>
      </c>
      <c r="AM125" s="14">
        <f t="shared" si="225"/>
        <v>8.4077518253444836</v>
      </c>
      <c r="AN125" s="14">
        <f t="shared" si="226"/>
        <v>2.8841369598705269</v>
      </c>
      <c r="AO125" s="11">
        <f t="shared" si="227"/>
        <v>1.0307199850979521E-2</v>
      </c>
      <c r="AP125" s="11">
        <f t="shared" si="228"/>
        <v>1.2984353324006727E-2</v>
      </c>
      <c r="AQ125" s="11">
        <f t="shared" si="229"/>
        <v>1.1778446756383461E-2</v>
      </c>
      <c r="AR125" s="1">
        <f t="shared" si="143"/>
        <v>135862.2996495713</v>
      </c>
      <c r="AS125" s="1">
        <f t="shared" ref="AS125:AS188" si="230">MAX(0.3*C125,AM125*AJ125^$AR$5*C125^(1-$AR$5)*(1-BJ124+BV124/100))</f>
        <v>45254.540168048807</v>
      </c>
      <c r="AT125" s="1">
        <f t="shared" ref="AT125:AT188" si="231">MAX(0.3*D125,AN125*AK125^$AR$5*D125^(1-$AR$5)*(1-BK124+BW124/100))</f>
        <v>17489.192821244367</v>
      </c>
      <c r="AU125" s="1">
        <f t="shared" si="190"/>
        <v>27172.459929914261</v>
      </c>
      <c r="AV125" s="1">
        <f t="shared" si="191"/>
        <v>9050.9080336097613</v>
      </c>
      <c r="AW125" s="1">
        <f t="shared" si="192"/>
        <v>3497.8385642488738</v>
      </c>
      <c r="AX125" s="1">
        <f t="shared" si="169"/>
        <v>93475.106809210833</v>
      </c>
      <c r="AY125" s="1">
        <f t="shared" si="150"/>
        <v>12268.397443701855</v>
      </c>
      <c r="AZ125" s="1">
        <f t="shared" si="151"/>
        <v>3231.0254906322189</v>
      </c>
      <c r="BA125" s="1">
        <f t="shared" si="170"/>
        <v>13308.400670278172</v>
      </c>
      <c r="BB125" s="1">
        <f t="shared" si="171"/>
        <v>27782.707796653773</v>
      </c>
      <c r="BC125" s="1">
        <f t="shared" si="172"/>
        <v>34991.338167960486</v>
      </c>
      <c r="BD125" s="1">
        <f t="shared" si="173"/>
        <v>11473.662976791322</v>
      </c>
      <c r="BE125" s="2">
        <f t="shared" si="184"/>
        <v>0.42640676327742005</v>
      </c>
      <c r="BF125" s="2">
        <f t="shared" si="185"/>
        <v>0.3180625638800178</v>
      </c>
      <c r="BG125" s="2">
        <f t="shared" si="186"/>
        <v>-5.0634047993166097E-7</v>
      </c>
      <c r="BH125" s="2">
        <f t="shared" si="152"/>
        <v>0.19067935947459941</v>
      </c>
      <c r="BI125" s="2">
        <f t="shared" si="174"/>
        <v>1.8182272776872576E-2</v>
      </c>
      <c r="BJ125" s="2">
        <f t="shared" si="153"/>
        <v>1.0116379454193041E-2</v>
      </c>
      <c r="BK125" s="2">
        <f t="shared" si="154"/>
        <v>2.5638068161742476E-14</v>
      </c>
      <c r="BL125" s="2">
        <f t="shared" si="155"/>
        <v>2470.2853923217049</v>
      </c>
      <c r="BM125" s="2">
        <f t="shared" si="156"/>
        <v>457.81210036500261</v>
      </c>
      <c r="BN125" s="2">
        <f t="shared" si="157"/>
        <v>4.4838911764492027E-10</v>
      </c>
      <c r="BO125" s="2">
        <f t="shared" si="175"/>
        <v>1271.3234383976303</v>
      </c>
      <c r="BP125" s="2">
        <f t="shared" si="176"/>
        <v>123.75027114106943</v>
      </c>
      <c r="BQ125" s="2">
        <f t="shared" si="177"/>
        <v>-6.6067539047916292E-5</v>
      </c>
      <c r="BR125" s="11">
        <f t="shared" si="178"/>
        <v>4.0967070455874416E-2</v>
      </c>
      <c r="BS125" s="17">
        <f t="shared" si="145"/>
        <v>5.0564934165655433E-2</v>
      </c>
      <c r="BT125" s="17">
        <f t="shared" si="146"/>
        <v>0.15080565208229443</v>
      </c>
      <c r="BU125" s="12">
        <f>BU$3*temperature!$I235+BU$4*temperature!$I235^2</f>
        <v>-2.9168557177256744</v>
      </c>
      <c r="BV125" s="12">
        <f>BV$3*temperature!$I235+BV$4*temperature!$I235^2</f>
        <v>-4.4366421852490738</v>
      </c>
      <c r="BW125" s="12">
        <f>BW$3*temperature!$I235+BW$4*temperature!$I235^2</f>
        <v>-5.3128908205392893</v>
      </c>
      <c r="BX125" s="12">
        <f>BX$4*temperature!$I235^2</f>
        <v>-10.001392367219118</v>
      </c>
      <c r="BY125" s="12">
        <f>BY$4*temperature!$I235^2</f>
        <v>-8.7449769669350133</v>
      </c>
      <c r="BZ125" s="12">
        <f>BZ$4*temperature!$I235^2</f>
        <v>-7.6773367684852323</v>
      </c>
      <c r="CA125" s="12">
        <f>CA$3*temperature!$I235</f>
        <v>-16.24081084285282</v>
      </c>
      <c r="CB125" s="12">
        <f>CB$3*temperature!$I235</f>
        <v>-15.010709845692697</v>
      </c>
      <c r="CC125" s="12">
        <f>CC$3*temperature!$I235</f>
        <v>-13.178110662624885</v>
      </c>
      <c r="CD125" s="12">
        <f t="shared" si="179"/>
        <v>-14.46236176669054</v>
      </c>
      <c r="CE125" s="12">
        <f t="shared" si="158"/>
        <v>-12.183451042553704</v>
      </c>
      <c r="CF125" s="12">
        <f t="shared" si="159"/>
        <v>-10.696020890545443</v>
      </c>
      <c r="CG125" s="19">
        <f t="shared" si="180"/>
        <v>0.10950494364909938</v>
      </c>
      <c r="CH125" s="19">
        <f t="shared" si="160"/>
        <v>0.18834944064622441</v>
      </c>
      <c r="CI125" s="19">
        <f t="shared" si="161"/>
        <v>0.18834944064622439</v>
      </c>
      <c r="CJ125" s="12">
        <f t="shared" si="181"/>
        <v>0.8892245380811401</v>
      </c>
      <c r="CK125" s="12">
        <f t="shared" si="162"/>
        <v>1.4136294015694966</v>
      </c>
      <c r="CL125" s="12">
        <f t="shared" si="163"/>
        <v>1.2410448860397212</v>
      </c>
      <c r="CM125" s="17">
        <f t="shared" si="182"/>
        <v>-15.351586304771679</v>
      </c>
      <c r="CN125" s="17">
        <f t="shared" si="164"/>
        <v>-13.5970804441232</v>
      </c>
      <c r="CO125" s="17">
        <f t="shared" si="165"/>
        <v>-11.937065776585165</v>
      </c>
      <c r="CP125" s="12">
        <f t="shared" si="166"/>
        <v>28.624575169424176</v>
      </c>
      <c r="CQ125" s="12">
        <f t="shared" si="167"/>
        <v>23.542908153341699</v>
      </c>
      <c r="CR125" s="12">
        <f t="shared" si="168"/>
        <v>18.145291222448034</v>
      </c>
      <c r="CS125" s="17">
        <f>CS$3*temperature!$I235+CS$4*temperature!$I235^2</f>
        <v>-15.351586304771679</v>
      </c>
      <c r="CT125" s="17">
        <f>CT$3*temperature!$I235+CT$4*temperature!$I235^2</f>
        <v>-13.597105191552378</v>
      </c>
      <c r="CU125" s="17">
        <f>CU$3*temperature!$I235+CU$4*temperature!$I235^2</f>
        <v>-11.937078408419874</v>
      </c>
      <c r="CV125" s="17"/>
      <c r="CW125" s="17"/>
      <c r="CX125" s="17"/>
    </row>
    <row r="126" spans="1:102">
      <c r="A126" s="2">
        <f t="shared" si="193"/>
        <v>2080</v>
      </c>
      <c r="B126" s="5">
        <f t="shared" si="194"/>
        <v>1162.8995078922637</v>
      </c>
      <c r="C126" s="5">
        <f t="shared" si="195"/>
        <v>2951.6254426069099</v>
      </c>
      <c r="D126" s="5">
        <f t="shared" si="196"/>
        <v>4332.2872295837178</v>
      </c>
      <c r="E126" s="15">
        <f t="shared" si="197"/>
        <v>1.1331315772262197E-4</v>
      </c>
      <c r="F126" s="15">
        <f t="shared" si="198"/>
        <v>2.2323451898182106E-4</v>
      </c>
      <c r="G126" s="15">
        <f t="shared" si="199"/>
        <v>4.557253295722011E-4</v>
      </c>
      <c r="H126" s="5">
        <f t="shared" si="200"/>
        <v>137206.13406488852</v>
      </c>
      <c r="I126" s="5">
        <f t="shared" si="201"/>
        <v>45883.885333813108</v>
      </c>
      <c r="J126" s="5">
        <f t="shared" si="202"/>
        <v>17718.304812056587</v>
      </c>
      <c r="K126" s="5">
        <f t="shared" si="203"/>
        <v>117986.23452302632</v>
      </c>
      <c r="L126" s="5">
        <f t="shared" si="204"/>
        <v>15545.294017145998</v>
      </c>
      <c r="M126" s="5">
        <f t="shared" si="205"/>
        <v>4089.8268912237177</v>
      </c>
      <c r="N126" s="15">
        <f t="shared" si="206"/>
        <v>9.7767292320458665E-3</v>
      </c>
      <c r="O126" s="15">
        <f t="shared" si="207"/>
        <v>1.3680496640667839E-2</v>
      </c>
      <c r="P126" s="15">
        <f t="shared" si="208"/>
        <v>1.2638718717989716E-2</v>
      </c>
      <c r="Q126" s="5">
        <f t="shared" si="209"/>
        <v>9066.9955991353363</v>
      </c>
      <c r="R126" s="5">
        <f t="shared" si="210"/>
        <v>11662.058777862121</v>
      </c>
      <c r="S126" s="5">
        <f t="shared" si="211"/>
        <v>5867.7894819308676</v>
      </c>
      <c r="T126" s="5">
        <f t="shared" si="212"/>
        <v>66.083019253696818</v>
      </c>
      <c r="U126" s="5">
        <f t="shared" si="213"/>
        <v>254.16458726236127</v>
      </c>
      <c r="V126" s="5">
        <f t="shared" si="214"/>
        <v>331.17104283803013</v>
      </c>
      <c r="W126" s="15">
        <f t="shared" si="215"/>
        <v>-1.0734613539272964E-2</v>
      </c>
      <c r="X126" s="15">
        <f t="shared" si="216"/>
        <v>-1.217998157191269E-2</v>
      </c>
      <c r="Y126" s="15">
        <f t="shared" si="217"/>
        <v>-9.7425357312937999E-3</v>
      </c>
      <c r="Z126" s="5">
        <f t="shared" ref="Z126:Z189" si="232">Q125*AC126*(1-BE125)</f>
        <v>9070.2332842728101</v>
      </c>
      <c r="AA126" s="5">
        <f t="shared" ref="AA126:AA189" si="233">R125*AD126*(1-BF125)</f>
        <v>23311.388612477873</v>
      </c>
      <c r="AB126" s="5">
        <f t="shared" ref="AB126:AB189" si="234">S125*AE126*(1-BG125)</f>
        <v>27163.466794067033</v>
      </c>
      <c r="AC126" s="16">
        <f t="shared" si="218"/>
        <v>1.7423620792433805</v>
      </c>
      <c r="AD126" s="16">
        <f t="shared" si="219"/>
        <v>2.9357849400993197</v>
      </c>
      <c r="AE126" s="16">
        <f t="shared" si="220"/>
        <v>4.6442007052082319</v>
      </c>
      <c r="AF126" s="15">
        <f t="shared" si="221"/>
        <v>-4.0504037456468023E-3</v>
      </c>
      <c r="AG126" s="15">
        <f t="shared" si="222"/>
        <v>2.9673830763510267E-4</v>
      </c>
      <c r="AH126" s="15">
        <f t="shared" si="223"/>
        <v>9.7937136394747881E-3</v>
      </c>
      <c r="AI126" s="1">
        <f t="shared" si="187"/>
        <v>245571.26453476434</v>
      </c>
      <c r="AJ126" s="1">
        <f t="shared" si="188"/>
        <v>79172.440515891532</v>
      </c>
      <c r="AK126" s="1">
        <f t="shared" si="189"/>
        <v>30798.805249406207</v>
      </c>
      <c r="AL126" s="14">
        <f t="shared" si="224"/>
        <v>42.459148041491581</v>
      </c>
      <c r="AM126" s="14">
        <f t="shared" si="225"/>
        <v>8.5158293535017098</v>
      </c>
      <c r="AN126" s="14">
        <f t="shared" si="226"/>
        <v>2.9177679069542797</v>
      </c>
      <c r="AO126" s="11">
        <f t="shared" si="227"/>
        <v>1.0204127852469725E-2</v>
      </c>
      <c r="AP126" s="11">
        <f t="shared" si="228"/>
        <v>1.2854509790766659E-2</v>
      </c>
      <c r="AQ126" s="11">
        <f t="shared" si="229"/>
        <v>1.1660662288819627E-2</v>
      </c>
      <c r="AR126" s="1">
        <f t="shared" ref="AR126:AR189" si="235">MAX(0.3*B126,AL126*AI126^$AR$5*B126^(1-$AR$5)*(1-BI125+BU125/100))</f>
        <v>137206.13406488852</v>
      </c>
      <c r="AS126" s="1">
        <f t="shared" si="230"/>
        <v>45883.885333813108</v>
      </c>
      <c r="AT126" s="1">
        <f t="shared" si="231"/>
        <v>17718.304812056587</v>
      </c>
      <c r="AU126" s="1">
        <f t="shared" si="190"/>
        <v>27441.226812977708</v>
      </c>
      <c r="AV126" s="1">
        <f t="shared" si="191"/>
        <v>9176.7770667626228</v>
      </c>
      <c r="AW126" s="1">
        <f t="shared" si="192"/>
        <v>3543.6609624113175</v>
      </c>
      <c r="AX126" s="1">
        <f t="shared" si="169"/>
        <v>94388.987618421059</v>
      </c>
      <c r="AY126" s="1">
        <f t="shared" si="150"/>
        <v>12436.235213716798</v>
      </c>
      <c r="AZ126" s="1">
        <f t="shared" si="151"/>
        <v>3271.8615129789737</v>
      </c>
      <c r="BA126" s="1">
        <f t="shared" si="170"/>
        <v>13321.222822858041</v>
      </c>
      <c r="BB126" s="1">
        <f t="shared" si="171"/>
        <v>27829.015844362202</v>
      </c>
      <c r="BC126" s="1">
        <f t="shared" si="172"/>
        <v>35061.696041127972</v>
      </c>
      <c r="BD126" s="1">
        <f t="shared" si="173"/>
        <v>11158.437388490971</v>
      </c>
      <c r="BE126" s="2">
        <f t="shared" si="184"/>
        <v>0.42640676327742005</v>
      </c>
      <c r="BF126" s="2">
        <f t="shared" si="185"/>
        <v>0.3180625638800178</v>
      </c>
      <c r="BG126" s="2">
        <f t="shared" si="186"/>
        <v>-5.0634047993166097E-7</v>
      </c>
      <c r="BH126" s="2">
        <f t="shared" si="152"/>
        <v>0.18947112752194151</v>
      </c>
      <c r="BI126" s="2">
        <f t="shared" si="174"/>
        <v>1.8182272776872576E-2</v>
      </c>
      <c r="BJ126" s="2">
        <f t="shared" si="153"/>
        <v>1.0116379454193041E-2</v>
      </c>
      <c r="BK126" s="2">
        <f t="shared" si="154"/>
        <v>2.5638068161742476E-14</v>
      </c>
      <c r="BL126" s="2">
        <f t="shared" si="155"/>
        <v>2494.7193562279517</v>
      </c>
      <c r="BM126" s="2">
        <f t="shared" si="156"/>
        <v>464.17879486953632</v>
      </c>
      <c r="BN126" s="2">
        <f t="shared" si="157"/>
        <v>4.5426310648203652E-10</v>
      </c>
      <c r="BO126" s="2">
        <f t="shared" si="175"/>
        <v>1290.0577459206436</v>
      </c>
      <c r="BP126" s="2">
        <f t="shared" si="176"/>
        <v>125.20872482248998</v>
      </c>
      <c r="BQ126" s="2">
        <f t="shared" si="177"/>
        <v>-6.6055596144095409E-5</v>
      </c>
      <c r="BR126" s="11">
        <f t="shared" si="178"/>
        <v>4.0757898257697461E-2</v>
      </c>
      <c r="BS126" s="17">
        <f t="shared" si="145"/>
        <v>4.8574960342896677E-2</v>
      </c>
      <c r="BT126" s="17">
        <f t="shared" si="146"/>
        <v>0.14641325444882955</v>
      </c>
      <c r="BU126" s="12">
        <f>BU$3*temperature!$I236+BU$4*temperature!$I236^2</f>
        <v>-3.1881494601972271</v>
      </c>
      <c r="BV126" s="12">
        <f>BV$3*temperature!$I236+BV$4*temperature!$I236^2</f>
        <v>-4.6633489518815026</v>
      </c>
      <c r="BW126" s="12">
        <f>BW$3*temperature!$I236+BW$4*temperature!$I236^2</f>
        <v>-5.5040223218112931</v>
      </c>
      <c r="BX126" s="12">
        <f>BX$4*temperature!$I236^2</f>
        <v>-10.233226189680236</v>
      </c>
      <c r="BY126" s="12">
        <f>BY$4*temperature!$I236^2</f>
        <v>-8.9476868860282757</v>
      </c>
      <c r="BZ126" s="12">
        <f>BZ$4*temperature!$I236^2</f>
        <v>-7.8552986225959618</v>
      </c>
      <c r="CA126" s="12">
        <f>CA$3*temperature!$I236</f>
        <v>-16.427964746065808</v>
      </c>
      <c r="CB126" s="12">
        <f>CB$3*temperature!$I236</f>
        <v>-15.183688458940649</v>
      </c>
      <c r="CC126" s="12">
        <f>CC$3*temperature!$I236</f>
        <v>-13.329970989756784</v>
      </c>
      <c r="CD126" s="12">
        <f t="shared" si="179"/>
        <v>-14.608290945161148</v>
      </c>
      <c r="CE126" s="12">
        <f t="shared" si="158"/>
        <v>-12.29089335931889</v>
      </c>
      <c r="CF126" s="12">
        <f t="shared" si="159"/>
        <v>-10.790345992738175</v>
      </c>
      <c r="CG126" s="19">
        <f t="shared" si="180"/>
        <v>0.11076684355196452</v>
      </c>
      <c r="CH126" s="19">
        <f t="shared" si="160"/>
        <v>0.19051991928340628</v>
      </c>
      <c r="CI126" s="19">
        <f t="shared" si="161"/>
        <v>0.19051991928340625</v>
      </c>
      <c r="CJ126" s="12">
        <f t="shared" si="181"/>
        <v>0.9098369004523299</v>
      </c>
      <c r="CK126" s="12">
        <f t="shared" si="162"/>
        <v>1.4463975498108801</v>
      </c>
      <c r="CL126" s="12">
        <f t="shared" si="163"/>
        <v>1.2698124985093047</v>
      </c>
      <c r="CM126" s="17">
        <f t="shared" si="182"/>
        <v>-15.518127845613478</v>
      </c>
      <c r="CN126" s="17">
        <f t="shared" si="164"/>
        <v>-13.73729090912977</v>
      </c>
      <c r="CO126" s="17">
        <f t="shared" si="165"/>
        <v>-12.06015849124748</v>
      </c>
      <c r="CP126" s="12">
        <f t="shared" si="166"/>
        <v>27.93018551288592</v>
      </c>
      <c r="CQ126" s="12">
        <f t="shared" si="167"/>
        <v>22.940306698110025</v>
      </c>
      <c r="CR126" s="12">
        <f t="shared" si="168"/>
        <v>17.680846514996059</v>
      </c>
      <c r="CS126" s="17">
        <f>CS$3*temperature!$I236+CS$4*temperature!$I236^2</f>
        <v>-15.518127845613478</v>
      </c>
      <c r="CT126" s="17">
        <f>CT$3*temperature!$I236+CT$4*temperature!$I236^2</f>
        <v>-13.737315874799254</v>
      </c>
      <c r="CU126" s="17">
        <f>CU$3*temperature!$I236+CU$4*temperature!$I236^2</f>
        <v>-12.060171234478645</v>
      </c>
      <c r="CV126" s="17"/>
      <c r="CW126" s="17"/>
      <c r="CX126" s="17"/>
    </row>
    <row r="127" spans="1:102">
      <c r="A127" s="2">
        <f t="shared" si="193"/>
        <v>2081</v>
      </c>
      <c r="B127" s="5">
        <f t="shared" si="194"/>
        <v>1163.0246911168495</v>
      </c>
      <c r="C127" s="5">
        <f t="shared" si="195"/>
        <v>2952.2514020585104</v>
      </c>
      <c r="D127" s="5">
        <f t="shared" si="196"/>
        <v>4334.162845957946</v>
      </c>
      <c r="E127" s="15">
        <f t="shared" si="197"/>
        <v>1.0764749983649086E-4</v>
      </c>
      <c r="F127" s="15">
        <f t="shared" si="198"/>
        <v>2.1207279303273E-4</v>
      </c>
      <c r="G127" s="15">
        <f t="shared" si="199"/>
        <v>4.3293906309359103E-4</v>
      </c>
      <c r="H127" s="5">
        <f t="shared" si="200"/>
        <v>138532.54747033294</v>
      </c>
      <c r="I127" s="5">
        <f t="shared" si="201"/>
        <v>46510.840109968383</v>
      </c>
      <c r="J127" s="5">
        <f t="shared" si="202"/>
        <v>17946.428251729467</v>
      </c>
      <c r="K127" s="5">
        <f t="shared" si="203"/>
        <v>119114.02099064682</v>
      </c>
      <c r="L127" s="5">
        <f t="shared" si="204"/>
        <v>15754.362950776436</v>
      </c>
      <c r="M127" s="5">
        <f t="shared" si="205"/>
        <v>4140.6908068685889</v>
      </c>
      <c r="N127" s="15">
        <f t="shared" si="206"/>
        <v>9.5586275143004773E-3</v>
      </c>
      <c r="O127" s="15">
        <f t="shared" si="207"/>
        <v>1.3449017651248063E-2</v>
      </c>
      <c r="P127" s="15">
        <f t="shared" si="208"/>
        <v>1.2436691575875569E-2</v>
      </c>
      <c r="Q127" s="5">
        <f t="shared" si="209"/>
        <v>9056.3773826242486</v>
      </c>
      <c r="R127" s="5">
        <f t="shared" si="210"/>
        <v>11677.42394233807</v>
      </c>
      <c r="S127" s="5">
        <f t="shared" si="211"/>
        <v>5885.4341827565986</v>
      </c>
      <c r="T127" s="5">
        <f t="shared" si="212"/>
        <v>65.373643580500044</v>
      </c>
      <c r="U127" s="5">
        <f t="shared" si="213"/>
        <v>251.0688672732729</v>
      </c>
      <c r="V127" s="5">
        <f t="shared" si="214"/>
        <v>327.94459712001077</v>
      </c>
      <c r="W127" s="15">
        <f t="shared" si="215"/>
        <v>-1.0734613539272964E-2</v>
      </c>
      <c r="X127" s="15">
        <f t="shared" si="216"/>
        <v>-1.217998157191269E-2</v>
      </c>
      <c r="Y127" s="15">
        <f t="shared" si="217"/>
        <v>-9.7425357312937999E-3</v>
      </c>
      <c r="Z127" s="5">
        <f t="shared" si="232"/>
        <v>9024.9166000779896</v>
      </c>
      <c r="AA127" s="5">
        <f t="shared" si="233"/>
        <v>23354.622371026162</v>
      </c>
      <c r="AB127" s="5">
        <f t="shared" si="234"/>
        <v>27518.096354787845</v>
      </c>
      <c r="AC127" s="16">
        <f t="shared" si="218"/>
        <v>1.7353048093513401</v>
      </c>
      <c r="AD127" s="16">
        <f t="shared" si="219"/>
        <v>2.9366560999540252</v>
      </c>
      <c r="AE127" s="16">
        <f t="shared" si="220"/>
        <v>4.6896846769992884</v>
      </c>
      <c r="AF127" s="15">
        <f t="shared" si="221"/>
        <v>-4.0504037456468023E-3</v>
      </c>
      <c r="AG127" s="15">
        <f t="shared" si="222"/>
        <v>2.9673830763510267E-4</v>
      </c>
      <c r="AH127" s="15">
        <f t="shared" si="223"/>
        <v>9.7937136394747881E-3</v>
      </c>
      <c r="AI127" s="1">
        <f t="shared" si="187"/>
        <v>248455.3648942656</v>
      </c>
      <c r="AJ127" s="1">
        <f t="shared" si="188"/>
        <v>80431.973531064999</v>
      </c>
      <c r="AK127" s="1">
        <f t="shared" si="189"/>
        <v>31262.585686876904</v>
      </c>
      <c r="AL127" s="14">
        <f t="shared" si="224"/>
        <v>42.888074030862676</v>
      </c>
      <c r="AM127" s="14">
        <f t="shared" si="225"/>
        <v>8.6242014971847851</v>
      </c>
      <c r="AN127" s="14">
        <f t="shared" si="226"/>
        <v>2.9514507820924281</v>
      </c>
      <c r="AO127" s="11">
        <f t="shared" si="227"/>
        <v>1.0102086573945028E-2</v>
      </c>
      <c r="AP127" s="11">
        <f t="shared" si="228"/>
        <v>1.2725964692858992E-2</v>
      </c>
      <c r="AQ127" s="11">
        <f t="shared" si="229"/>
        <v>1.1544055665931431E-2</v>
      </c>
      <c r="AR127" s="1">
        <f t="shared" si="235"/>
        <v>138532.54747033294</v>
      </c>
      <c r="AS127" s="1">
        <f t="shared" si="230"/>
        <v>46510.840109968383</v>
      </c>
      <c r="AT127" s="1">
        <f t="shared" si="231"/>
        <v>17946.428251729467</v>
      </c>
      <c r="AU127" s="1">
        <f t="shared" si="190"/>
        <v>27706.509494066588</v>
      </c>
      <c r="AV127" s="1">
        <f t="shared" si="191"/>
        <v>9302.168021993677</v>
      </c>
      <c r="AW127" s="1">
        <f t="shared" si="192"/>
        <v>3589.2856503458934</v>
      </c>
      <c r="AX127" s="1">
        <f t="shared" si="169"/>
        <v>95291.216792517458</v>
      </c>
      <c r="AY127" s="1">
        <f t="shared" si="150"/>
        <v>12603.49036062115</v>
      </c>
      <c r="AZ127" s="1">
        <f t="shared" si="151"/>
        <v>3312.5526454948708</v>
      </c>
      <c r="BA127" s="1">
        <f t="shared" si="170"/>
        <v>13333.720943919931</v>
      </c>
      <c r="BB127" s="1">
        <f t="shared" si="171"/>
        <v>27874.357876870759</v>
      </c>
      <c r="BC127" s="1">
        <f t="shared" si="172"/>
        <v>35130.445833619706</v>
      </c>
      <c r="BD127" s="1">
        <f t="shared" si="173"/>
        <v>10851.428965509162</v>
      </c>
      <c r="BE127" s="2">
        <f t="shared" si="184"/>
        <v>0.42640676327742005</v>
      </c>
      <c r="BF127" s="2">
        <f t="shared" si="185"/>
        <v>0.3180625638800178</v>
      </c>
      <c r="BG127" s="2">
        <f t="shared" si="186"/>
        <v>-5.0634047993166097E-7</v>
      </c>
      <c r="BH127" s="2">
        <f t="shared" si="152"/>
        <v>0.18826290138478133</v>
      </c>
      <c r="BI127" s="2">
        <f t="shared" si="174"/>
        <v>1.8182272776872576E-2</v>
      </c>
      <c r="BJ127" s="2">
        <f t="shared" si="153"/>
        <v>1.0116379454193041E-2</v>
      </c>
      <c r="BK127" s="2">
        <f t="shared" si="154"/>
        <v>2.5638068161742476E-14</v>
      </c>
      <c r="BL127" s="2">
        <f t="shared" si="155"/>
        <v>2518.8365665806423</v>
      </c>
      <c r="BM127" s="2">
        <f t="shared" si="156"/>
        <v>470.52130728574173</v>
      </c>
      <c r="BN127" s="2">
        <f t="shared" si="157"/>
        <v>4.6011175077766094E-10</v>
      </c>
      <c r="BO127" s="2">
        <f t="shared" si="175"/>
        <v>1309.0694971051532</v>
      </c>
      <c r="BP127" s="2">
        <f t="shared" si="176"/>
        <v>126.68461787626941</v>
      </c>
      <c r="BQ127" s="2">
        <f t="shared" si="177"/>
        <v>-6.6043835132213131E-5</v>
      </c>
      <c r="BR127" s="11">
        <f t="shared" si="178"/>
        <v>4.0549294788256612E-2</v>
      </c>
      <c r="BS127" s="17">
        <f t="shared" ref="BS127:BS190" si="236">BS126/(1+BR126)</f>
        <v>4.6672680000040934E-2</v>
      </c>
      <c r="BT127" s="17">
        <f t="shared" ref="BT127:BT190" si="237">BT126/(1+BR$5)</f>
        <v>0.14214879072701897</v>
      </c>
      <c r="BU127" s="12">
        <f>BU$3*temperature!$I237+BU$4*temperature!$I237^2</f>
        <v>-3.4653910711557678</v>
      </c>
      <c r="BV127" s="12">
        <f>BV$3*temperature!$I237+BV$4*temperature!$I237^2</f>
        <v>-4.8944996456110381</v>
      </c>
      <c r="BW127" s="12">
        <f>BW$3*temperature!$I237+BW$4*temperature!$I237^2</f>
        <v>-5.6984863486856527</v>
      </c>
      <c r="BX127" s="12">
        <f>BX$4*temperature!$I237^2</f>
        <v>-10.468165575277276</v>
      </c>
      <c r="BY127" s="12">
        <f>BY$4*temperature!$I237^2</f>
        <v>-9.1531122348433076</v>
      </c>
      <c r="BZ127" s="12">
        <f>BZ$4*temperature!$I237^2</f>
        <v>-8.0356443901834211</v>
      </c>
      <c r="CA127" s="12">
        <f>CA$3*temperature!$I237</f>
        <v>-16.61547521784227</v>
      </c>
      <c r="CB127" s="12">
        <f>CB$3*temperature!$I237</f>
        <v>-15.356996633766421</v>
      </c>
      <c r="CC127" s="12">
        <f>CC$3*temperature!$I237</f>
        <v>-13.482120643575248</v>
      </c>
      <c r="CD127" s="12">
        <f t="shared" si="179"/>
        <v>-14.754024460497156</v>
      </c>
      <c r="CE127" s="12">
        <f t="shared" si="158"/>
        <v>-12.397787336826456</v>
      </c>
      <c r="CF127" s="12">
        <f t="shared" si="159"/>
        <v>-10.884189700280562</v>
      </c>
      <c r="CG127" s="19">
        <f t="shared" si="180"/>
        <v>0.11203114764639549</v>
      </c>
      <c r="CH127" s="19">
        <f t="shared" si="160"/>
        <v>0.19269453315066579</v>
      </c>
      <c r="CI127" s="19">
        <f t="shared" si="161"/>
        <v>0.19269453315066576</v>
      </c>
      <c r="CJ127" s="12">
        <f t="shared" si="181"/>
        <v>0.93072537867255645</v>
      </c>
      <c r="CK127" s="12">
        <f t="shared" si="162"/>
        <v>1.4796046484699832</v>
      </c>
      <c r="CL127" s="12">
        <f t="shared" si="163"/>
        <v>1.2989654716473429</v>
      </c>
      <c r="CM127" s="17">
        <f t="shared" si="182"/>
        <v>-15.684749839169713</v>
      </c>
      <c r="CN127" s="17">
        <f t="shared" si="164"/>
        <v>-13.877391985296439</v>
      </c>
      <c r="CO127" s="17">
        <f t="shared" si="165"/>
        <v>-12.183155171927904</v>
      </c>
      <c r="CP127" s="12">
        <f t="shared" si="166"/>
        <v>27.212751382290207</v>
      </c>
      <c r="CQ127" s="12">
        <f t="shared" si="167"/>
        <v>22.318819160541505</v>
      </c>
      <c r="CR127" s="12">
        <f t="shared" si="168"/>
        <v>17.201845684686731</v>
      </c>
      <c r="CS127" s="17">
        <f>CS$3*temperature!$I237+CS$4*temperature!$I237^2</f>
        <v>-15.684749839169713</v>
      </c>
      <c r="CT127" s="17">
        <f>CT$3*temperature!$I237+CT$4*temperature!$I237^2</f>
        <v>-13.877417168092425</v>
      </c>
      <c r="CU127" s="17">
        <f>CU$3*temperature!$I237+CU$4*temperature!$I237^2</f>
        <v>-12.183168025987008</v>
      </c>
      <c r="CV127" s="17"/>
      <c r="CW127" s="17"/>
      <c r="CX127" s="17"/>
    </row>
    <row r="128" spans="1:102">
      <c r="A128" s="2">
        <f t="shared" si="193"/>
        <v>2082</v>
      </c>
      <c r="B128" s="5">
        <f t="shared" si="194"/>
        <v>1163.1436279820839</v>
      </c>
      <c r="C128" s="5">
        <f t="shared" si="195"/>
        <v>2952.8461896490512</v>
      </c>
      <c r="D128" s="5">
        <f t="shared" si="196"/>
        <v>4335.9454529396789</v>
      </c>
      <c r="E128" s="15">
        <f t="shared" si="197"/>
        <v>1.0226512484466631E-4</v>
      </c>
      <c r="F128" s="15">
        <f t="shared" si="198"/>
        <v>2.0146915338109349E-4</v>
      </c>
      <c r="G128" s="15">
        <f t="shared" si="199"/>
        <v>4.1129210993891144E-4</v>
      </c>
      <c r="H128" s="5">
        <f t="shared" si="200"/>
        <v>139840.92754831538</v>
      </c>
      <c r="I128" s="5">
        <f t="shared" si="201"/>
        <v>47135.161802574796</v>
      </c>
      <c r="J128" s="5">
        <f t="shared" si="202"/>
        <v>18173.49674040392</v>
      </c>
      <c r="K128" s="5">
        <f t="shared" si="203"/>
        <v>120226.70647383659</v>
      </c>
      <c r="L128" s="5">
        <f t="shared" si="204"/>
        <v>15962.620053764756</v>
      </c>
      <c r="M128" s="5">
        <f t="shared" si="205"/>
        <v>4191.3573262511127</v>
      </c>
      <c r="N128" s="15">
        <f t="shared" si="206"/>
        <v>9.3413476762498338E-3</v>
      </c>
      <c r="O128" s="15">
        <f t="shared" si="207"/>
        <v>1.3219011370945832E-2</v>
      </c>
      <c r="P128" s="15">
        <f t="shared" si="208"/>
        <v>1.22362479464726E-2</v>
      </c>
      <c r="Q128" s="5">
        <f t="shared" si="209"/>
        <v>9043.7760743922518</v>
      </c>
      <c r="R128" s="5">
        <f t="shared" si="210"/>
        <v>11690.031689503012</v>
      </c>
      <c r="S128" s="5">
        <f t="shared" si="211"/>
        <v>5901.8355274379164</v>
      </c>
      <c r="T128" s="5">
        <f t="shared" si="212"/>
        <v>64.671882781009202</v>
      </c>
      <c r="U128" s="5">
        <f t="shared" si="213"/>
        <v>248.01085309660346</v>
      </c>
      <c r="V128" s="5">
        <f t="shared" si="214"/>
        <v>324.74958516468433</v>
      </c>
      <c r="W128" s="15">
        <f t="shared" si="215"/>
        <v>-1.0734613539272964E-2</v>
      </c>
      <c r="X128" s="15">
        <f t="shared" si="216"/>
        <v>-1.217998157191269E-2</v>
      </c>
      <c r="Y128" s="15">
        <f t="shared" si="217"/>
        <v>-9.7425357312937999E-3</v>
      </c>
      <c r="Z128" s="5">
        <f t="shared" si="232"/>
        <v>8977.8359140903267</v>
      </c>
      <c r="AA128" s="5">
        <f t="shared" si="233"/>
        <v>23392.332233033729</v>
      </c>
      <c r="AB128" s="5">
        <f t="shared" si="234"/>
        <v>27871.159246821855</v>
      </c>
      <c r="AC128" s="16">
        <f t="shared" si="218"/>
        <v>1.7282761242517046</v>
      </c>
      <c r="AD128" s="16">
        <f t="shared" si="219"/>
        <v>2.9375275183152318</v>
      </c>
      <c r="AE128" s="16">
        <f t="shared" si="220"/>
        <v>4.7356141057852525</v>
      </c>
      <c r="AF128" s="15">
        <f t="shared" si="221"/>
        <v>-4.0504037456468023E-3</v>
      </c>
      <c r="AG128" s="15">
        <f t="shared" si="222"/>
        <v>2.9673830763510267E-4</v>
      </c>
      <c r="AH128" s="15">
        <f t="shared" si="223"/>
        <v>9.7937136394747881E-3</v>
      </c>
      <c r="AI128" s="1">
        <f t="shared" si="187"/>
        <v>251316.33789890562</v>
      </c>
      <c r="AJ128" s="1">
        <f t="shared" si="188"/>
        <v>81690.94419995218</v>
      </c>
      <c r="AK128" s="1">
        <f t="shared" si="189"/>
        <v>31725.612768535109</v>
      </c>
      <c r="AL128" s="14">
        <f t="shared" si="224"/>
        <v>43.317000477343711</v>
      </c>
      <c r="AM128" s="14">
        <f t="shared" si="225"/>
        <v>8.7328552681044869</v>
      </c>
      <c r="AN128" s="14">
        <f t="shared" si="226"/>
        <v>2.9851817770949229</v>
      </c>
      <c r="AO128" s="11">
        <f t="shared" si="227"/>
        <v>1.0001065708205577E-2</v>
      </c>
      <c r="AP128" s="11">
        <f t="shared" si="228"/>
        <v>1.2598705045930402E-2</v>
      </c>
      <c r="AQ128" s="11">
        <f t="shared" si="229"/>
        <v>1.1428615109272117E-2</v>
      </c>
      <c r="AR128" s="1">
        <f t="shared" si="235"/>
        <v>139840.92754831538</v>
      </c>
      <c r="AS128" s="1">
        <f t="shared" si="230"/>
        <v>47135.161802574796</v>
      </c>
      <c r="AT128" s="1">
        <f t="shared" si="231"/>
        <v>18173.49674040392</v>
      </c>
      <c r="AU128" s="1">
        <f t="shared" si="190"/>
        <v>27968.185509663075</v>
      </c>
      <c r="AV128" s="1">
        <f t="shared" si="191"/>
        <v>9427.0323605149588</v>
      </c>
      <c r="AW128" s="1">
        <f t="shared" si="192"/>
        <v>3634.6993480807841</v>
      </c>
      <c r="AX128" s="1">
        <f t="shared" si="169"/>
        <v>96181.365179069267</v>
      </c>
      <c r="AY128" s="1">
        <f t="shared" si="150"/>
        <v>12770.096043011805</v>
      </c>
      <c r="AZ128" s="1">
        <f t="shared" si="151"/>
        <v>3353.08586100089</v>
      </c>
      <c r="BA128" s="1">
        <f t="shared" si="170"/>
        <v>13345.899413016534</v>
      </c>
      <c r="BB128" s="1">
        <f t="shared" si="171"/>
        <v>27918.751665307533</v>
      </c>
      <c r="BC128" s="1">
        <f t="shared" si="172"/>
        <v>35197.628434952007</v>
      </c>
      <c r="BD128" s="1">
        <f t="shared" si="173"/>
        <v>10552.447154411175</v>
      </c>
      <c r="BE128" s="2">
        <f t="shared" si="184"/>
        <v>0.42640676327742005</v>
      </c>
      <c r="BF128" s="2">
        <f t="shared" si="185"/>
        <v>0.3180625638800178</v>
      </c>
      <c r="BG128" s="2">
        <f t="shared" si="186"/>
        <v>-5.0634047993166097E-7</v>
      </c>
      <c r="BH128" s="2">
        <f t="shared" si="152"/>
        <v>0.18705465987741865</v>
      </c>
      <c r="BI128" s="2">
        <f t="shared" si="174"/>
        <v>1.8182272776872576E-2</v>
      </c>
      <c r="BJ128" s="2">
        <f t="shared" si="153"/>
        <v>1.0116379454193041E-2</v>
      </c>
      <c r="BK128" s="2">
        <f t="shared" si="154"/>
        <v>2.5638068161742476E-14</v>
      </c>
      <c r="BL128" s="2">
        <f t="shared" si="155"/>
        <v>2542.6258900543448</v>
      </c>
      <c r="BM128" s="2">
        <f t="shared" si="156"/>
        <v>476.83718242963226</v>
      </c>
      <c r="BN128" s="2">
        <f t="shared" si="157"/>
        <v>4.6593334816768037E-10</v>
      </c>
      <c r="BO128" s="2">
        <f t="shared" si="175"/>
        <v>1328.3628228491912</v>
      </c>
      <c r="BP128" s="2">
        <f t="shared" si="176"/>
        <v>128.17815908629589</v>
      </c>
      <c r="BQ128" s="2">
        <f t="shared" si="177"/>
        <v>-6.6032252050096541E-5</v>
      </c>
      <c r="BR128" s="11">
        <f t="shared" si="178"/>
        <v>4.0341297417369776E-2</v>
      </c>
      <c r="BS128" s="17">
        <f t="shared" si="236"/>
        <v>4.4853886532630297E-2</v>
      </c>
      <c r="BT128" s="17">
        <f t="shared" si="237"/>
        <v>0.13800853468642618</v>
      </c>
      <c r="BU128" s="12">
        <f>BU$3*temperature!$I238+BU$4*temperature!$I238^2</f>
        <v>-3.7485589033876785</v>
      </c>
      <c r="BV128" s="12">
        <f>BV$3*temperature!$I238+BV$4*temperature!$I238^2</f>
        <v>-5.1300734141382929</v>
      </c>
      <c r="BW128" s="12">
        <f>BW$3*temperature!$I238+BW$4*temperature!$I238^2</f>
        <v>-5.8962631479602354</v>
      </c>
      <c r="BX128" s="12">
        <f>BX$4*temperature!$I238^2</f>
        <v>-10.70618164847183</v>
      </c>
      <c r="BY128" s="12">
        <f>BY$4*temperature!$I238^2</f>
        <v>-9.3612277653037363</v>
      </c>
      <c r="BZ128" s="12">
        <f>BZ$4*temperature!$I238^2</f>
        <v>-8.2183519056106054</v>
      </c>
      <c r="CA128" s="12">
        <f>CA$3*temperature!$I238</f>
        <v>-16.803307661202844</v>
      </c>
      <c r="CB128" s="12">
        <f>CB$3*temperature!$I238</f>
        <v>-15.530602393612696</v>
      </c>
      <c r="CC128" s="12">
        <f>CC$3*temperature!$I238</f>
        <v>-13.634531551416478</v>
      </c>
      <c r="CD128" s="12">
        <f t="shared" si="179"/>
        <v>-14.899532850371733</v>
      </c>
      <c r="CE128" s="12">
        <f t="shared" si="158"/>
        <v>-12.504109161244548</v>
      </c>
      <c r="CF128" s="12">
        <f t="shared" si="159"/>
        <v>-10.977531106678866</v>
      </c>
      <c r="CG128" s="19">
        <f t="shared" si="180"/>
        <v>0.11329762265953955</v>
      </c>
      <c r="CH128" s="19">
        <f t="shared" si="160"/>
        <v>0.19487288101669903</v>
      </c>
      <c r="CI128" s="19">
        <f t="shared" si="161"/>
        <v>0.194872881016699</v>
      </c>
      <c r="CJ128" s="12">
        <f t="shared" si="181"/>
        <v>0.95188740541555494</v>
      </c>
      <c r="CK128" s="12">
        <f t="shared" si="162"/>
        <v>1.5132466161840743</v>
      </c>
      <c r="CL128" s="12">
        <f t="shared" si="163"/>
        <v>1.3285002223688058</v>
      </c>
      <c r="CM128" s="17">
        <f t="shared" si="182"/>
        <v>-15.851420255787287</v>
      </c>
      <c r="CN128" s="17">
        <f t="shared" si="164"/>
        <v>-14.017355777428623</v>
      </c>
      <c r="CO128" s="17">
        <f t="shared" si="165"/>
        <v>-12.306031329047672</v>
      </c>
      <c r="CP128" s="12">
        <f t="shared" si="166"/>
        <v>26.473480326209508</v>
      </c>
      <c r="CQ128" s="12">
        <f t="shared" si="167"/>
        <v>21.679528065294051</v>
      </c>
      <c r="CR128" s="12">
        <f t="shared" si="168"/>
        <v>16.709123068790788</v>
      </c>
      <c r="CS128" s="17">
        <f>CS$3*temperature!$I238+CS$4*temperature!$I238^2</f>
        <v>-15.851420255787289</v>
      </c>
      <c r="CT128" s="17">
        <f>CT$3*temperature!$I238+CT$4*temperature!$I238^2</f>
        <v>-14.017381176188932</v>
      </c>
      <c r="CU128" s="17">
        <f>CU$3*temperature!$I238+CU$4*temperature!$I238^2</f>
        <v>-12.3060442933415</v>
      </c>
      <c r="CV128" s="17"/>
      <c r="CW128" s="17"/>
      <c r="CX128" s="17"/>
    </row>
    <row r="129" spans="1:102">
      <c r="A129" s="2">
        <f t="shared" si="193"/>
        <v>2083</v>
      </c>
      <c r="B129" s="5">
        <f t="shared" si="194"/>
        <v>1163.2566295589952</v>
      </c>
      <c r="C129" s="5">
        <f t="shared" si="195"/>
        <v>2953.4113516998495</v>
      </c>
      <c r="D129" s="5">
        <f t="shared" si="196"/>
        <v>4337.6396260859019</v>
      </c>
      <c r="E129" s="15">
        <f t="shared" si="197"/>
        <v>9.7151868602433E-5</v>
      </c>
      <c r="F129" s="15">
        <f t="shared" si="198"/>
        <v>1.9139569571203881E-4</v>
      </c>
      <c r="G129" s="15">
        <f t="shared" si="199"/>
        <v>3.9072750444196585E-4</v>
      </c>
      <c r="H129" s="5">
        <f t="shared" si="200"/>
        <v>141130.67263044554</v>
      </c>
      <c r="I129" s="5">
        <f t="shared" si="201"/>
        <v>47756.609109927551</v>
      </c>
      <c r="J129" s="5">
        <f t="shared" si="202"/>
        <v>18399.44454319201</v>
      </c>
      <c r="K129" s="5">
        <f t="shared" si="203"/>
        <v>121323.76385763638</v>
      </c>
      <c r="L129" s="5">
        <f t="shared" si="204"/>
        <v>16169.982241871256</v>
      </c>
      <c r="M129" s="5">
        <f t="shared" si="205"/>
        <v>4241.810322955499</v>
      </c>
      <c r="N129" s="15">
        <f t="shared" si="206"/>
        <v>9.1249059046505376E-3</v>
      </c>
      <c r="O129" s="15">
        <f t="shared" si="207"/>
        <v>1.299048573530337E-2</v>
      </c>
      <c r="P129" s="15">
        <f t="shared" si="208"/>
        <v>1.2037388553915784E-2</v>
      </c>
      <c r="Q129" s="5">
        <f t="shared" si="209"/>
        <v>9029.2094993454921</v>
      </c>
      <c r="R129" s="5">
        <f t="shared" si="210"/>
        <v>11699.89574789713</v>
      </c>
      <c r="S129" s="5">
        <f t="shared" si="211"/>
        <v>5916.9982664190784</v>
      </c>
      <c r="T129" s="5">
        <f t="shared" si="212"/>
        <v>63.977655112497906</v>
      </c>
      <c r="U129" s="5">
        <f t="shared" si="213"/>
        <v>244.99008547625249</v>
      </c>
      <c r="V129" s="5">
        <f t="shared" si="214"/>
        <v>321.58570072749455</v>
      </c>
      <c r="W129" s="15">
        <f t="shared" si="215"/>
        <v>-1.0734613539272964E-2</v>
      </c>
      <c r="X129" s="15">
        <f t="shared" si="216"/>
        <v>-1.217998157191269E-2</v>
      </c>
      <c r="Y129" s="15">
        <f t="shared" si="217"/>
        <v>-9.7425357312937999E-3</v>
      </c>
      <c r="Z129" s="5">
        <f t="shared" si="232"/>
        <v>8929.0306282775018</v>
      </c>
      <c r="AA129" s="5">
        <f t="shared" si="233"/>
        <v>23424.53709352576</v>
      </c>
      <c r="AB129" s="5">
        <f t="shared" si="234"/>
        <v>28222.552560265009</v>
      </c>
      <c r="AC129" s="16">
        <f t="shared" si="218"/>
        <v>1.7212759081645237</v>
      </c>
      <c r="AD129" s="16">
        <f t="shared" si="219"/>
        <v>2.9383991952596484</v>
      </c>
      <c r="AE129" s="16">
        <f t="shared" si="220"/>
        <v>4.7819933542443707</v>
      </c>
      <c r="AF129" s="15">
        <f t="shared" si="221"/>
        <v>-4.0504037456468023E-3</v>
      </c>
      <c r="AG129" s="15">
        <f t="shared" si="222"/>
        <v>2.9673830763510267E-4</v>
      </c>
      <c r="AH129" s="15">
        <f t="shared" si="223"/>
        <v>9.7937136394747881E-3</v>
      </c>
      <c r="AI129" s="1">
        <f t="shared" si="187"/>
        <v>254152.88961867813</v>
      </c>
      <c r="AJ129" s="1">
        <f t="shared" si="188"/>
        <v>82948.88214047192</v>
      </c>
      <c r="AK129" s="1">
        <f t="shared" si="189"/>
        <v>32187.750839762382</v>
      </c>
      <c r="AL129" s="14">
        <f t="shared" si="224"/>
        <v>43.745884483719436</v>
      </c>
      <c r="AM129" s="14">
        <f t="shared" si="225"/>
        <v>8.8417777091588192</v>
      </c>
      <c r="AN129" s="14">
        <f t="shared" si="226"/>
        <v>3.0189571057209377</v>
      </c>
      <c r="AO129" s="11">
        <f t="shared" si="227"/>
        <v>9.901055051123521E-3</v>
      </c>
      <c r="AP129" s="11">
        <f t="shared" si="228"/>
        <v>1.2472717995471097E-2</v>
      </c>
      <c r="AQ129" s="11">
        <f t="shared" si="229"/>
        <v>1.1314328958179395E-2</v>
      </c>
      <c r="AR129" s="1">
        <f t="shared" si="235"/>
        <v>141130.67263044554</v>
      </c>
      <c r="AS129" s="1">
        <f t="shared" si="230"/>
        <v>47756.609109927551</v>
      </c>
      <c r="AT129" s="1">
        <f t="shared" si="231"/>
        <v>18399.44454319201</v>
      </c>
      <c r="AU129" s="1">
        <f t="shared" si="190"/>
        <v>28226.13452608911</v>
      </c>
      <c r="AV129" s="1">
        <f t="shared" si="191"/>
        <v>9551.3218219855098</v>
      </c>
      <c r="AW129" s="1">
        <f t="shared" si="192"/>
        <v>3679.8889086384024</v>
      </c>
      <c r="AX129" s="1">
        <f t="shared" si="169"/>
        <v>97059.011086109109</v>
      </c>
      <c r="AY129" s="1">
        <f t="shared" si="150"/>
        <v>12935.985793497006</v>
      </c>
      <c r="AZ129" s="1">
        <f t="shared" si="151"/>
        <v>3393.4482583643994</v>
      </c>
      <c r="BA129" s="1">
        <f t="shared" si="170"/>
        <v>13357.762463327006</v>
      </c>
      <c r="BB129" s="1">
        <f t="shared" si="171"/>
        <v>27962.21438146774</v>
      </c>
      <c r="BC129" s="1">
        <f t="shared" si="172"/>
        <v>35263.283210193076</v>
      </c>
      <c r="BD129" s="1">
        <f t="shared" si="173"/>
        <v>10261.304370580956</v>
      </c>
      <c r="BE129" s="2">
        <f t="shared" si="184"/>
        <v>0.42640676327742005</v>
      </c>
      <c r="BF129" s="2">
        <f t="shared" si="185"/>
        <v>0.3180625638800178</v>
      </c>
      <c r="BG129" s="2">
        <f t="shared" si="186"/>
        <v>-5.0634047993166097E-7</v>
      </c>
      <c r="BH129" s="2">
        <f t="shared" si="152"/>
        <v>0.18584638686723359</v>
      </c>
      <c r="BI129" s="2">
        <f t="shared" si="174"/>
        <v>1.8182272776872576E-2</v>
      </c>
      <c r="BJ129" s="2">
        <f t="shared" si="153"/>
        <v>1.0116379454193041E-2</v>
      </c>
      <c r="BK129" s="2">
        <f t="shared" si="154"/>
        <v>2.5638068161742476E-14</v>
      </c>
      <c r="BL129" s="2">
        <f t="shared" si="155"/>
        <v>2566.0763869502653</v>
      </c>
      <c r="BM129" s="2">
        <f t="shared" si="156"/>
        <v>483.1239792015993</v>
      </c>
      <c r="BN129" s="2">
        <f t="shared" si="157"/>
        <v>4.7172621333655744E-10</v>
      </c>
      <c r="BO129" s="2">
        <f t="shared" si="175"/>
        <v>1347.9419171199013</v>
      </c>
      <c r="BP129" s="2">
        <f t="shared" si="176"/>
        <v>129.68955992660858</v>
      </c>
      <c r="BQ129" s="2">
        <f t="shared" si="177"/>
        <v>-6.6020843157840457E-5</v>
      </c>
      <c r="BR129" s="11">
        <f t="shared" si="178"/>
        <v>4.0133942519508609E-2</v>
      </c>
      <c r="BS129" s="17">
        <f t="shared" si="236"/>
        <v>4.3114588110631902E-2</v>
      </c>
      <c r="BT129" s="17">
        <f t="shared" si="237"/>
        <v>0.13398886862759823</v>
      </c>
      <c r="BU129" s="12">
        <f>BU$3*temperature!$I239+BU$4*temperature!$I239^2</f>
        <v>-4.0376274072753837</v>
      </c>
      <c r="BV129" s="12">
        <f>BV$3*temperature!$I239+BV$4*temperature!$I239^2</f>
        <v>-5.3700465282384702</v>
      </c>
      <c r="BW129" s="12">
        <f>BW$3*temperature!$I239+BW$4*temperature!$I239^2</f>
        <v>-6.0973308430918189</v>
      </c>
      <c r="BX129" s="12">
        <f>BX$4*temperature!$I239^2</f>
        <v>-10.947243641670108</v>
      </c>
      <c r="BY129" s="12">
        <f>BY$4*temperature!$I239^2</f>
        <v>-9.5720065749654673</v>
      </c>
      <c r="BZ129" s="12">
        <f>BZ$4*temperature!$I239^2</f>
        <v>-8.4033975508481067</v>
      </c>
      <c r="CA129" s="12">
        <f>CA$3*temperature!$I239</f>
        <v>-16.991427520950598</v>
      </c>
      <c r="CB129" s="12">
        <f>CB$3*temperature!$I239</f>
        <v>-15.704473800539933</v>
      </c>
      <c r="CC129" s="12">
        <f>CC$3*temperature!$I239</f>
        <v>-13.787175674519748</v>
      </c>
      <c r="CD129" s="12">
        <f t="shared" si="179"/>
        <v>-15.044787030686043</v>
      </c>
      <c r="CE129" s="12">
        <f t="shared" si="158"/>
        <v>-12.609835592217646</v>
      </c>
      <c r="CF129" s="12">
        <f t="shared" si="159"/>
        <v>-11.070349808902174</v>
      </c>
      <c r="CG129" s="19">
        <f t="shared" si="180"/>
        <v>0.11456603560026533</v>
      </c>
      <c r="CH129" s="19">
        <f t="shared" si="160"/>
        <v>0.19705456213476516</v>
      </c>
      <c r="CI129" s="19">
        <f t="shared" si="161"/>
        <v>0.1970545621347651</v>
      </c>
      <c r="CJ129" s="12">
        <f t="shared" si="181"/>
        <v>0.97332024513227722</v>
      </c>
      <c r="CK129" s="12">
        <f t="shared" si="162"/>
        <v>1.547319104161144</v>
      </c>
      <c r="CL129" s="12">
        <f t="shared" si="163"/>
        <v>1.3584129328087868</v>
      </c>
      <c r="CM129" s="17">
        <f t="shared" si="182"/>
        <v>-16.01810727581832</v>
      </c>
      <c r="CN129" s="17">
        <f t="shared" si="164"/>
        <v>-14.15715469637879</v>
      </c>
      <c r="CO129" s="17">
        <f t="shared" si="165"/>
        <v>-12.42876274171096</v>
      </c>
      <c r="CP129" s="12">
        <f t="shared" si="166"/>
        <v>25.713657996126816</v>
      </c>
      <c r="CQ129" s="12">
        <f t="shared" si="167"/>
        <v>21.023583295300117</v>
      </c>
      <c r="CR129" s="12">
        <f t="shared" si="168"/>
        <v>16.203564919810336</v>
      </c>
      <c r="CS129" s="17">
        <f>CS$3*temperature!$I239+CS$4*temperature!$I239^2</f>
        <v>-16.01810727581832</v>
      </c>
      <c r="CT129" s="17">
        <f>CT$3*temperature!$I239+CT$4*temperature!$I239^2</f>
        <v>-14.157180309894036</v>
      </c>
      <c r="CU129" s="17">
        <f>CU$3*temperature!$I239+CU$4*temperature!$I239^2</f>
        <v>-12.428775815622211</v>
      </c>
      <c r="CV129" s="17"/>
      <c r="CW129" s="17"/>
      <c r="CX129" s="17"/>
    </row>
    <row r="130" spans="1:102">
      <c r="A130" s="2">
        <f t="shared" si="193"/>
        <v>2084</v>
      </c>
      <c r="B130" s="5">
        <f t="shared" si="194"/>
        <v>1163.3639914864596</v>
      </c>
      <c r="C130" s="5">
        <f t="shared" si="195"/>
        <v>2953.9483584092131</v>
      </c>
      <c r="D130" s="5">
        <f t="shared" si="196"/>
        <v>4339.249719436858</v>
      </c>
      <c r="E130" s="15">
        <f t="shared" si="197"/>
        <v>9.229427517231135E-5</v>
      </c>
      <c r="F130" s="15">
        <f t="shared" si="198"/>
        <v>1.8182591092643686E-4</v>
      </c>
      <c r="G130" s="15">
        <f t="shared" si="199"/>
        <v>3.7119112921986754E-4</v>
      </c>
      <c r="H130" s="5">
        <f t="shared" si="200"/>
        <v>142401.19234251295</v>
      </c>
      <c r="I130" s="5">
        <f t="shared" si="201"/>
        <v>48374.942366890558</v>
      </c>
      <c r="J130" s="5">
        <f t="shared" si="202"/>
        <v>18624.206646927923</v>
      </c>
      <c r="K130" s="5">
        <f t="shared" si="203"/>
        <v>122404.67590935434</v>
      </c>
      <c r="L130" s="5">
        <f t="shared" si="204"/>
        <v>16376.366983254193</v>
      </c>
      <c r="M130" s="5">
        <f t="shared" si="205"/>
        <v>4292.0338425106702</v>
      </c>
      <c r="N130" s="15">
        <f t="shared" si="206"/>
        <v>8.9093184826207761E-3</v>
      </c>
      <c r="O130" s="15">
        <f t="shared" si="207"/>
        <v>1.2763448858250204E-2</v>
      </c>
      <c r="P130" s="15">
        <f t="shared" si="208"/>
        <v>1.1840114416096226E-2</v>
      </c>
      <c r="Q130" s="5">
        <f t="shared" si="209"/>
        <v>9012.6967350701689</v>
      </c>
      <c r="R130" s="5">
        <f t="shared" si="210"/>
        <v>11707.031659959348</v>
      </c>
      <c r="S130" s="5">
        <f t="shared" si="211"/>
        <v>5930.9277848161964</v>
      </c>
      <c r="T130" s="5">
        <f t="shared" si="212"/>
        <v>63.29087970971635</v>
      </c>
      <c r="U130" s="5">
        <f t="shared" si="213"/>
        <v>242.00611074985042</v>
      </c>
      <c r="V130" s="5">
        <f t="shared" si="214"/>
        <v>318.45264054748378</v>
      </c>
      <c r="W130" s="15">
        <f t="shared" si="215"/>
        <v>-1.0734613539272964E-2</v>
      </c>
      <c r="X130" s="15">
        <f t="shared" si="216"/>
        <v>-1.217998157191269E-2</v>
      </c>
      <c r="Y130" s="15">
        <f t="shared" si="217"/>
        <v>-9.7425357312937999E-3</v>
      </c>
      <c r="Z130" s="5">
        <f t="shared" si="232"/>
        <v>8878.54094356104</v>
      </c>
      <c r="AA130" s="5">
        <f t="shared" si="233"/>
        <v>23451.259559988976</v>
      </c>
      <c r="AB130" s="5">
        <f t="shared" si="234"/>
        <v>28572.17443606352</v>
      </c>
      <c r="AC130" s="16">
        <f t="shared" si="218"/>
        <v>1.7143040457788026</v>
      </c>
      <c r="AD130" s="16">
        <f t="shared" si="219"/>
        <v>2.939271130864006</v>
      </c>
      <c r="AE130" s="16">
        <f t="shared" si="220"/>
        <v>4.8288268277817119</v>
      </c>
      <c r="AF130" s="15">
        <f t="shared" si="221"/>
        <v>-4.0504037456468023E-3</v>
      </c>
      <c r="AG130" s="15">
        <f t="shared" si="222"/>
        <v>2.9673830763510267E-4</v>
      </c>
      <c r="AH130" s="15">
        <f t="shared" si="223"/>
        <v>9.7937136394747881E-3</v>
      </c>
      <c r="AI130" s="1">
        <f t="shared" si="187"/>
        <v>256963.73518289946</v>
      </c>
      <c r="AJ130" s="1">
        <f t="shared" si="188"/>
        <v>84205.315748410241</v>
      </c>
      <c r="AK130" s="1">
        <f t="shared" si="189"/>
        <v>32648.864664424545</v>
      </c>
      <c r="AL130" s="14">
        <f t="shared" si="224"/>
        <v>44.174683590147502</v>
      </c>
      <c r="AM130" s="14">
        <f t="shared" si="225"/>
        <v>8.9509558991043505</v>
      </c>
      <c r="AN130" s="14">
        <f t="shared" si="226"/>
        <v>3.05277300478765</v>
      </c>
      <c r="AO130" s="11">
        <f t="shared" si="227"/>
        <v>9.8020445006122853E-3</v>
      </c>
      <c r="AP130" s="11">
        <f t="shared" si="228"/>
        <v>1.2347990815516387E-2</v>
      </c>
      <c r="AQ130" s="11">
        <f t="shared" si="229"/>
        <v>1.1201185668597602E-2</v>
      </c>
      <c r="AR130" s="1">
        <f t="shared" si="235"/>
        <v>142401.19234251295</v>
      </c>
      <c r="AS130" s="1">
        <f t="shared" si="230"/>
        <v>48374.942366890558</v>
      </c>
      <c r="AT130" s="1">
        <f t="shared" si="231"/>
        <v>18624.206646927923</v>
      </c>
      <c r="AU130" s="1">
        <f t="shared" si="190"/>
        <v>28480.23846850259</v>
      </c>
      <c r="AV130" s="1">
        <f t="shared" si="191"/>
        <v>9674.9884733781128</v>
      </c>
      <c r="AW130" s="1">
        <f t="shared" si="192"/>
        <v>3724.8413293855847</v>
      </c>
      <c r="AX130" s="1">
        <f t="shared" si="169"/>
        <v>97923.74072748347</v>
      </c>
      <c r="AY130" s="1">
        <f t="shared" si="150"/>
        <v>13101.093586603352</v>
      </c>
      <c r="AZ130" s="1">
        <f t="shared" si="151"/>
        <v>3433.6270740085356</v>
      </c>
      <c r="BA130" s="1">
        <f t="shared" si="170"/>
        <v>13369.31418949707</v>
      </c>
      <c r="BB130" s="1">
        <f t="shared" si="171"/>
        <v>28004.762625887328</v>
      </c>
      <c r="BC130" s="1">
        <f t="shared" si="172"/>
        <v>35327.448064933553</v>
      </c>
      <c r="BD130" s="1">
        <f t="shared" si="173"/>
        <v>9977.8160589566778</v>
      </c>
      <c r="BE130" s="2">
        <f t="shared" si="184"/>
        <v>0.42640676327742005</v>
      </c>
      <c r="BF130" s="2">
        <f t="shared" si="185"/>
        <v>0.3180625638800178</v>
      </c>
      <c r="BG130" s="2">
        <f t="shared" si="186"/>
        <v>-5.0634047993166097E-7</v>
      </c>
      <c r="BH130" s="2">
        <f t="shared" si="152"/>
        <v>0.18463807113212516</v>
      </c>
      <c r="BI130" s="2">
        <f t="shared" si="174"/>
        <v>1.8182272776872576E-2</v>
      </c>
      <c r="BJ130" s="2">
        <f t="shared" si="153"/>
        <v>1.0116379454193041E-2</v>
      </c>
      <c r="BK130" s="2">
        <f t="shared" si="154"/>
        <v>2.5638068161742476E-14</v>
      </c>
      <c r="BL130" s="2">
        <f t="shared" si="155"/>
        <v>2589.1773229234686</v>
      </c>
      <c r="BM130" s="2">
        <f t="shared" si="156"/>
        <v>489.37927305818414</v>
      </c>
      <c r="BN130" s="2">
        <f t="shared" si="157"/>
        <v>4.7748867947231542E-10</v>
      </c>
      <c r="BO130" s="2">
        <f t="shared" si="175"/>
        <v>1367.8110378632132</v>
      </c>
      <c r="BP130" s="2">
        <f t="shared" si="176"/>
        <v>131.21903458876338</v>
      </c>
      <c r="BQ130" s="2">
        <f t="shared" si="177"/>
        <v>-6.6009604925617584E-5</v>
      </c>
      <c r="BR130" s="11">
        <f t="shared" si="178"/>
        <v>3.9927265490992542E-2</v>
      </c>
      <c r="BS130" s="17">
        <f t="shared" si="236"/>
        <v>4.1450996211310785E-2</v>
      </c>
      <c r="BT130" s="17">
        <f t="shared" si="237"/>
        <v>0.13008628022096916</v>
      </c>
      <c r="BU130" s="12">
        <f>BU$3*temperature!$I240+BU$4*temperature!$I240^2</f>
        <v>-4.3325671814246931</v>
      </c>
      <c r="BV130" s="12">
        <f>BV$3*temperature!$I240+BV$4*temperature!$I240^2</f>
        <v>-5.6143924245702763</v>
      </c>
      <c r="BW130" s="12">
        <f>BW$3*temperature!$I240+BW$4*temperature!$I240^2</f>
        <v>-6.3016654706822903</v>
      </c>
      <c r="BX130" s="12">
        <f>BX$4*temperature!$I240^2</f>
        <v>-11.19131894037249</v>
      </c>
      <c r="BY130" s="12">
        <f>BY$4*temperature!$I240^2</f>
        <v>-9.7854201464943689</v>
      </c>
      <c r="BZ130" s="12">
        <f>BZ$4*temperature!$I240^2</f>
        <v>-8.5907562901321093</v>
      </c>
      <c r="CA130" s="12">
        <f>CA$3*temperature!$I240</f>
        <v>-17.179800322170472</v>
      </c>
      <c r="CB130" s="12">
        <f>CB$3*temperature!$I240</f>
        <v>-15.878578990809803</v>
      </c>
      <c r="CC130" s="12">
        <f>CC$3*temperature!$I240</f>
        <v>-13.940025039266619</v>
      </c>
      <c r="CD130" s="12">
        <f t="shared" si="179"/>
        <v>-15.189758326040192</v>
      </c>
      <c r="CE130" s="12">
        <f t="shared" si="158"/>
        <v>-12.714943985686816</v>
      </c>
      <c r="CF130" s="12">
        <f t="shared" si="159"/>
        <v>-11.162625927416643</v>
      </c>
      <c r="CG130" s="19">
        <f t="shared" si="180"/>
        <v>0.11583615401874831</v>
      </c>
      <c r="CH130" s="19">
        <f t="shared" si="160"/>
        <v>0.19923917668917573</v>
      </c>
      <c r="CI130" s="19">
        <f t="shared" si="161"/>
        <v>0.19923917668917571</v>
      </c>
      <c r="CJ130" s="12">
        <f t="shared" si="181"/>
        <v>0.99502099806514022</v>
      </c>
      <c r="CK130" s="12">
        <f t="shared" si="162"/>
        <v>1.581817502561494</v>
      </c>
      <c r="CL130" s="12">
        <f t="shared" si="163"/>
        <v>1.3886995559249877</v>
      </c>
      <c r="CM130" s="17">
        <f t="shared" si="182"/>
        <v>-16.184779324105332</v>
      </c>
      <c r="CN130" s="17">
        <f t="shared" si="164"/>
        <v>-14.296761488248309</v>
      </c>
      <c r="CO130" s="17">
        <f t="shared" si="165"/>
        <v>-12.551325483341632</v>
      </c>
      <c r="CP130" s="12">
        <f t="shared" si="166"/>
        <v>24.934646603909339</v>
      </c>
      <c r="CQ130" s="12">
        <f t="shared" si="167"/>
        <v>20.352200701818244</v>
      </c>
      <c r="CR130" s="12">
        <f t="shared" si="168"/>
        <v>15.686108334200329</v>
      </c>
      <c r="CS130" s="17">
        <f>CS$3*temperature!$I240+CS$4*temperature!$I240^2</f>
        <v>-16.184779324105332</v>
      </c>
      <c r="CT130" s="17">
        <f>CT$3*temperature!$I240+CT$4*temperature!$I240^2</f>
        <v>-14.296787315263114</v>
      </c>
      <c r="CU130" s="17">
        <f>CU$3*temperature!$I240+CU$4*temperature!$I240^2</f>
        <v>-12.551338666229517</v>
      </c>
      <c r="CV130" s="17"/>
      <c r="CW130" s="17"/>
      <c r="CX130" s="17"/>
    </row>
    <row r="131" spans="1:102">
      <c r="A131" s="2">
        <f t="shared" si="193"/>
        <v>2085</v>
      </c>
      <c r="B131" s="5">
        <f t="shared" si="194"/>
        <v>1163.4659947309976</v>
      </c>
      <c r="C131" s="5">
        <f t="shared" si="195"/>
        <v>2954.4586075427555</v>
      </c>
      <c r="D131" s="5">
        <f t="shared" si="196"/>
        <v>4340.7798758900162</v>
      </c>
      <c r="E131" s="15">
        <f t="shared" si="197"/>
        <v>8.7679561413695777E-5</v>
      </c>
      <c r="F131" s="15">
        <f t="shared" si="198"/>
        <v>1.7273461538011502E-4</v>
      </c>
      <c r="G131" s="15">
        <f t="shared" si="199"/>
        <v>3.5263157275887413E-4</v>
      </c>
      <c r="H131" s="5">
        <f t="shared" si="200"/>
        <v>143651.90823023068</v>
      </c>
      <c r="I131" s="5">
        <f t="shared" si="201"/>
        <v>48989.923786263105</v>
      </c>
      <c r="J131" s="5">
        <f t="shared" si="202"/>
        <v>18847.718816040993</v>
      </c>
      <c r="K131" s="5">
        <f t="shared" si="203"/>
        <v>123468.93581831252</v>
      </c>
      <c r="L131" s="5">
        <f t="shared" si="204"/>
        <v>16581.692382215628</v>
      </c>
      <c r="M131" s="5">
        <f t="shared" si="205"/>
        <v>4342.012116469401</v>
      </c>
      <c r="N131" s="15">
        <f t="shared" si="206"/>
        <v>8.6946017466384973E-3</v>
      </c>
      <c r="O131" s="15">
        <f t="shared" si="207"/>
        <v>1.2537908998460523E-2</v>
      </c>
      <c r="P131" s="15">
        <f t="shared" si="208"/>
        <v>1.1644426813162134E-2</v>
      </c>
      <c r="Q131" s="5">
        <f t="shared" si="209"/>
        <v>8994.2580871789323</v>
      </c>
      <c r="R131" s="5">
        <f t="shared" si="210"/>
        <v>11711.456753902759</v>
      </c>
      <c r="S131" s="5">
        <f t="shared" si="211"/>
        <v>5943.6300947991012</v>
      </c>
      <c r="T131" s="5">
        <f t="shared" si="212"/>
        <v>62.611476575471933</v>
      </c>
      <c r="U131" s="5">
        <f t="shared" si="213"/>
        <v>239.05848078062698</v>
      </c>
      <c r="V131" s="5">
        <f t="shared" si="214"/>
        <v>315.35010431822508</v>
      </c>
      <c r="W131" s="15">
        <f t="shared" si="215"/>
        <v>-1.0734613539272964E-2</v>
      </c>
      <c r="X131" s="15">
        <f t="shared" si="216"/>
        <v>-1.217998157191269E-2</v>
      </c>
      <c r="Y131" s="15">
        <f t="shared" si="217"/>
        <v>-9.7425357312937999E-3</v>
      </c>
      <c r="Z131" s="5">
        <f t="shared" si="232"/>
        <v>8826.4078161755842</v>
      </c>
      <c r="AA131" s="5">
        <f t="shared" si="233"/>
        <v>23472.525906512059</v>
      </c>
      <c r="AB131" s="5">
        <f t="shared" si="234"/>
        <v>28919.92415390717</v>
      </c>
      <c r="AC131" s="16">
        <f t="shared" si="218"/>
        <v>1.7073604222506027</v>
      </c>
      <c r="AD131" s="16">
        <f t="shared" si="219"/>
        <v>2.9401433252050593</v>
      </c>
      <c r="AE131" s="16">
        <f t="shared" si="220"/>
        <v>4.8761189749476195</v>
      </c>
      <c r="AF131" s="15">
        <f t="shared" si="221"/>
        <v>-4.0504037456468023E-3</v>
      </c>
      <c r="AG131" s="15">
        <f t="shared" si="222"/>
        <v>2.9673830763510267E-4</v>
      </c>
      <c r="AH131" s="15">
        <f t="shared" si="223"/>
        <v>9.7937136394747881E-3</v>
      </c>
      <c r="AI131" s="1">
        <f t="shared" si="187"/>
        <v>259747.60013311211</v>
      </c>
      <c r="AJ131" s="1">
        <f t="shared" si="188"/>
        <v>85459.772646947327</v>
      </c>
      <c r="AK131" s="1">
        <f t="shared" si="189"/>
        <v>33108.819527367676</v>
      </c>
      <c r="AL131" s="14">
        <f t="shared" si="224"/>
        <v>44.603355782355081</v>
      </c>
      <c r="AM131" s="14">
        <f t="shared" si="225"/>
        <v>9.0603769571242623</v>
      </c>
      <c r="AN131" s="14">
        <f t="shared" si="226"/>
        <v>3.0866257352460522</v>
      </c>
      <c r="AO131" s="11">
        <f t="shared" si="227"/>
        <v>9.7040240556061624E-3</v>
      </c>
      <c r="AP131" s="11">
        <f t="shared" si="228"/>
        <v>1.2224510907361224E-2</v>
      </c>
      <c r="AQ131" s="11">
        <f t="shared" si="229"/>
        <v>1.1089173811911626E-2</v>
      </c>
      <c r="AR131" s="1">
        <f t="shared" si="235"/>
        <v>143651.90823023068</v>
      </c>
      <c r="AS131" s="1">
        <f t="shared" si="230"/>
        <v>48989.923786263105</v>
      </c>
      <c r="AT131" s="1">
        <f t="shared" si="231"/>
        <v>18847.718816040993</v>
      </c>
      <c r="AU131" s="1">
        <f t="shared" si="190"/>
        <v>28730.381646046138</v>
      </c>
      <c r="AV131" s="1">
        <f t="shared" si="191"/>
        <v>9797.9847572526214</v>
      </c>
      <c r="AW131" s="1">
        <f t="shared" si="192"/>
        <v>3769.5437632081989</v>
      </c>
      <c r="AX131" s="1">
        <f t="shared" si="169"/>
        <v>98775.148654650009</v>
      </c>
      <c r="AY131" s="1">
        <f t="shared" si="150"/>
        <v>13265.353905772503</v>
      </c>
      <c r="AZ131" s="1">
        <f t="shared" si="151"/>
        <v>3473.6096931755205</v>
      </c>
      <c r="BA131" s="1">
        <f t="shared" si="170"/>
        <v>13380.558555082085</v>
      </c>
      <c r="BB131" s="1">
        <f t="shared" si="171"/>
        <v>28046.41245469842</v>
      </c>
      <c r="BC131" s="1">
        <f t="shared" si="172"/>
        <v>35390.159507887212</v>
      </c>
      <c r="BD131" s="1">
        <f t="shared" si="173"/>
        <v>9701.8007439728972</v>
      </c>
      <c r="BE131" s="2">
        <f t="shared" si="184"/>
        <v>0.42640676327742005</v>
      </c>
      <c r="BF131" s="2">
        <f t="shared" si="185"/>
        <v>0.3180625638800178</v>
      </c>
      <c r="BG131" s="2">
        <f t="shared" si="186"/>
        <v>-5.0634047993166097E-7</v>
      </c>
      <c r="BH131" s="2">
        <f t="shared" si="152"/>
        <v>0.18342970622116503</v>
      </c>
      <c r="BI131" s="2">
        <f t="shared" si="174"/>
        <v>1.8182272776872576E-2</v>
      </c>
      <c r="BJ131" s="2">
        <f t="shared" si="153"/>
        <v>1.0116379454193041E-2</v>
      </c>
      <c r="BK131" s="2">
        <f t="shared" si="154"/>
        <v>2.5638068161742476E-14</v>
      </c>
      <c r="BL131" s="2">
        <f t="shared" si="155"/>
        <v>2611.918180360321</v>
      </c>
      <c r="BM131" s="2">
        <f t="shared" si="156"/>
        <v>495.60065845383502</v>
      </c>
      <c r="BN131" s="2">
        <f t="shared" si="157"/>
        <v>4.8321909969901517E-10</v>
      </c>
      <c r="BO131" s="2">
        <f t="shared" si="175"/>
        <v>1387.974507926569</v>
      </c>
      <c r="BP131" s="2">
        <f t="shared" si="176"/>
        <v>132.76680000956</v>
      </c>
      <c r="BQ131" s="2">
        <f t="shared" si="177"/>
        <v>-6.5998534022032392E-5</v>
      </c>
      <c r="BR131" s="11">
        <f t="shared" si="178"/>
        <v>3.9721300765741735E-2</v>
      </c>
      <c r="BS131" s="17">
        <f t="shared" si="236"/>
        <v>3.9859514782257452E-2</v>
      </c>
      <c r="BT131" s="17">
        <f t="shared" si="237"/>
        <v>0.12629735943783413</v>
      </c>
      <c r="BU131" s="12">
        <f>BU$3*temperature!$I241+BU$4*temperature!$I241^2</f>
        <v>-4.6333450287875202</v>
      </c>
      <c r="BV131" s="12">
        <f>BV$3*temperature!$I241+BV$4*temperature!$I241^2</f>
        <v>-5.863081752272695</v>
      </c>
      <c r="BW131" s="12">
        <f>BW$3*temperature!$I241+BW$4*temperature!$I241^2</f>
        <v>-6.5092410195256871</v>
      </c>
      <c r="BX131" s="12">
        <f>BX$4*temperature!$I241^2</f>
        <v>-11.438373129998126</v>
      </c>
      <c r="BY131" s="12">
        <f>BY$4*temperature!$I241^2</f>
        <v>-10.001438388608562</v>
      </c>
      <c r="BZ131" s="12">
        <f>BZ$4*temperature!$I241^2</f>
        <v>-8.7804017059082131</v>
      </c>
      <c r="CA131" s="12">
        <f>CA$3*temperature!$I241</f>
        <v>-17.368391706795162</v>
      </c>
      <c r="CB131" s="12">
        <f>CB$3*temperature!$I241</f>
        <v>-16.052886208681532</v>
      </c>
      <c r="CC131" s="12">
        <f>CC$3*temperature!$I241</f>
        <v>-14.093051766851191</v>
      </c>
      <c r="CD131" s="12">
        <f t="shared" si="179"/>
        <v>-15.334418497972752</v>
      </c>
      <c r="CE131" s="12">
        <f t="shared" si="158"/>
        <v>-12.819412314449378</v>
      </c>
      <c r="CF131" s="12">
        <f t="shared" si="159"/>
        <v>-11.254340124235096</v>
      </c>
      <c r="CG131" s="19">
        <f t="shared" si="180"/>
        <v>0.11710774625301909</v>
      </c>
      <c r="CH131" s="19">
        <f t="shared" si="160"/>
        <v>0.20142632621936002</v>
      </c>
      <c r="CI131" s="19">
        <f t="shared" si="161"/>
        <v>0.20142632621935999</v>
      </c>
      <c r="CJ131" s="12">
        <f t="shared" si="181"/>
        <v>1.0169866044112046</v>
      </c>
      <c r="CK131" s="12">
        <f t="shared" si="162"/>
        <v>1.6167369471160757</v>
      </c>
      <c r="CL131" s="12">
        <f t="shared" si="163"/>
        <v>1.4193558213080479</v>
      </c>
      <c r="CM131" s="17">
        <f t="shared" si="182"/>
        <v>-16.351405102383957</v>
      </c>
      <c r="CN131" s="17">
        <f t="shared" si="164"/>
        <v>-14.436149261565454</v>
      </c>
      <c r="CO131" s="17">
        <f t="shared" si="165"/>
        <v>-12.673695945543145</v>
      </c>
      <c r="CP131" s="12">
        <f t="shared" si="166"/>
        <v>24.137883161685405</v>
      </c>
      <c r="CQ131" s="12">
        <f t="shared" si="167"/>
        <v>19.666660526722076</v>
      </c>
      <c r="CR131" s="12">
        <f t="shared" si="168"/>
        <v>15.157740036374539</v>
      </c>
      <c r="CS131" s="17">
        <f>CS$3*temperature!$I241+CS$4*temperature!$I241^2</f>
        <v>-16.351405102383957</v>
      </c>
      <c r="CT131" s="17">
        <f>CT$3*temperature!$I241+CT$4*temperature!$I241^2</f>
        <v>-14.436175300779691</v>
      </c>
      <c r="CU131" s="17">
        <f>CU$3*temperature!$I241+CU$4*temperature!$I241^2</f>
        <v>-12.673709236744047</v>
      </c>
      <c r="CV131" s="17"/>
      <c r="CW131" s="17"/>
      <c r="CX131" s="17"/>
    </row>
    <row r="132" spans="1:102">
      <c r="A132" s="2">
        <f t="shared" si="193"/>
        <v>2086</v>
      </c>
      <c r="B132" s="5">
        <f t="shared" si="194"/>
        <v>1163.5629063097285</v>
      </c>
      <c r="C132" s="5">
        <f t="shared" si="195"/>
        <v>2954.9434279504244</v>
      </c>
      <c r="D132" s="5">
        <f t="shared" si="196"/>
        <v>4342.2340371229193</v>
      </c>
      <c r="E132" s="15">
        <f t="shared" si="197"/>
        <v>8.3295583343010989E-5</v>
      </c>
      <c r="F132" s="15">
        <f t="shared" si="198"/>
        <v>1.6409788461110926E-4</v>
      </c>
      <c r="G132" s="15">
        <f t="shared" si="199"/>
        <v>3.3499999412093043E-4</v>
      </c>
      <c r="H132" s="5">
        <f t="shared" si="200"/>
        <v>144882.25436455521</v>
      </c>
      <c r="I132" s="5">
        <f t="shared" si="201"/>
        <v>49601.317696689592</v>
      </c>
      <c r="J132" s="5">
        <f t="shared" si="202"/>
        <v>19069.917647419705</v>
      </c>
      <c r="K132" s="5">
        <f t="shared" si="203"/>
        <v>124516.04771765476</v>
      </c>
      <c r="L132" s="5">
        <f t="shared" si="204"/>
        <v>16785.877261648126</v>
      </c>
      <c r="M132" s="5">
        <f t="shared" si="205"/>
        <v>4391.7295761550122</v>
      </c>
      <c r="N132" s="15">
        <f t="shared" si="206"/>
        <v>8.4807720452300117E-3</v>
      </c>
      <c r="O132" s="15">
        <f t="shared" si="207"/>
        <v>1.2313874526552748E-2</v>
      </c>
      <c r="P132" s="15">
        <f t="shared" si="208"/>
        <v>1.1450327256580239E-2</v>
      </c>
      <c r="Q132" s="5">
        <f t="shared" si="209"/>
        <v>8973.9150627641084</v>
      </c>
      <c r="R132" s="5">
        <f t="shared" si="210"/>
        <v>11713.190113143974</v>
      </c>
      <c r="S132" s="5">
        <f t="shared" si="211"/>
        <v>5955.1118272656877</v>
      </c>
      <c r="T132" s="5">
        <f t="shared" si="212"/>
        <v>61.939366571310998</v>
      </c>
      <c r="U132" s="5">
        <f t="shared" si="213"/>
        <v>236.1467528901095</v>
      </c>
      <c r="V132" s="5">
        <f t="shared" si="214"/>
        <v>312.27779465903757</v>
      </c>
      <c r="W132" s="15">
        <f t="shared" si="215"/>
        <v>-1.0734613539272964E-2</v>
      </c>
      <c r="X132" s="15">
        <f t="shared" si="216"/>
        <v>-1.217998157191269E-2</v>
      </c>
      <c r="Y132" s="15">
        <f t="shared" si="217"/>
        <v>-9.7425357312937999E-3</v>
      </c>
      <c r="Z132" s="5">
        <f t="shared" si="232"/>
        <v>8772.6729129303021</v>
      </c>
      <c r="AA132" s="5">
        <f t="shared" si="233"/>
        <v>23488.366022798044</v>
      </c>
      <c r="AB132" s="5">
        <f t="shared" si="234"/>
        <v>29265.702218735973</v>
      </c>
      <c r="AC132" s="16">
        <f t="shared" si="218"/>
        <v>1.7004449232011498</v>
      </c>
      <c r="AD132" s="16">
        <f t="shared" si="219"/>
        <v>2.9410157783595854</v>
      </c>
      <c r="AE132" s="16">
        <f t="shared" si="220"/>
        <v>4.9238742878602659</v>
      </c>
      <c r="AF132" s="15">
        <f t="shared" si="221"/>
        <v>-4.0504037456468023E-3</v>
      </c>
      <c r="AG132" s="15">
        <f t="shared" si="222"/>
        <v>2.9673830763510267E-4</v>
      </c>
      <c r="AH132" s="15">
        <f t="shared" si="223"/>
        <v>9.7937136394747881E-3</v>
      </c>
      <c r="AI132" s="1">
        <f t="shared" si="187"/>
        <v>262503.22176584706</v>
      </c>
      <c r="AJ132" s="1">
        <f t="shared" si="188"/>
        <v>86711.780139505223</v>
      </c>
      <c r="AK132" s="1">
        <f t="shared" si="189"/>
        <v>33567.481337839105</v>
      </c>
      <c r="AL132" s="14">
        <f t="shared" si="224"/>
        <v>45.031859499453084</v>
      </c>
      <c r="AM132" s="14">
        <f t="shared" si="225"/>
        <v>9.1700280472920603</v>
      </c>
      <c r="AN132" s="14">
        <f t="shared" si="226"/>
        <v>3.1205115832238106</v>
      </c>
      <c r="AO132" s="11">
        <f t="shared" si="227"/>
        <v>9.6069838150500998E-3</v>
      </c>
      <c r="AP132" s="11">
        <f t="shared" si="228"/>
        <v>1.2102265798287611E-2</v>
      </c>
      <c r="AQ132" s="11">
        <f t="shared" si="229"/>
        <v>1.0978282073792509E-2</v>
      </c>
      <c r="AR132" s="1">
        <f t="shared" si="235"/>
        <v>144882.25436455521</v>
      </c>
      <c r="AS132" s="1">
        <f t="shared" si="230"/>
        <v>49601.317696689592</v>
      </c>
      <c r="AT132" s="1">
        <f t="shared" si="231"/>
        <v>19069.917647419705</v>
      </c>
      <c r="AU132" s="1">
        <f t="shared" si="190"/>
        <v>28976.450872911042</v>
      </c>
      <c r="AV132" s="1">
        <f t="shared" si="191"/>
        <v>9920.2635393379187</v>
      </c>
      <c r="AW132" s="1">
        <f t="shared" si="192"/>
        <v>3813.9835294839413</v>
      </c>
      <c r="AX132" s="1">
        <f t="shared" si="169"/>
        <v>99612.838174123812</v>
      </c>
      <c r="AY132" s="1">
        <f t="shared" si="150"/>
        <v>13428.7018093185</v>
      </c>
      <c r="AZ132" s="1">
        <f t="shared" si="151"/>
        <v>3513.3836609240093</v>
      </c>
      <c r="BA132" s="1">
        <f t="shared" si="170"/>
        <v>13391.499399609544</v>
      </c>
      <c r="BB132" s="1">
        <f t="shared" si="171"/>
        <v>28087.179405306244</v>
      </c>
      <c r="BC132" s="1">
        <f t="shared" si="172"/>
        <v>35451.452711162543</v>
      </c>
      <c r="BD132" s="1">
        <f t="shared" si="173"/>
        <v>9433.0800695980561</v>
      </c>
      <c r="BE132" s="2">
        <f t="shared" si="184"/>
        <v>0.42640676327742005</v>
      </c>
      <c r="BF132" s="2">
        <f t="shared" si="185"/>
        <v>0.3180625638800178</v>
      </c>
      <c r="BG132" s="2">
        <f t="shared" si="186"/>
        <v>-5.0634047993166097E-7</v>
      </c>
      <c r="BH132" s="2">
        <f t="shared" si="152"/>
        <v>0.18222129031832116</v>
      </c>
      <c r="BI132" s="2">
        <f t="shared" si="174"/>
        <v>1.8182272776872576E-2</v>
      </c>
      <c r="BJ132" s="2">
        <f t="shared" si="153"/>
        <v>1.0116379454193041E-2</v>
      </c>
      <c r="BK132" s="2">
        <f t="shared" si="154"/>
        <v>2.5638068161742476E-14</v>
      </c>
      <c r="BL132" s="2">
        <f t="shared" si="155"/>
        <v>2634.2886693845803</v>
      </c>
      <c r="BM132" s="2">
        <f t="shared" si="156"/>
        <v>501.78575124769225</v>
      </c>
      <c r="BN132" s="2">
        <f t="shared" si="157"/>
        <v>4.889158484833621E-10</v>
      </c>
      <c r="BO132" s="2">
        <f t="shared" si="175"/>
        <v>1408.4367159949234</v>
      </c>
      <c r="BP132" s="2">
        <f t="shared" si="176"/>
        <v>134.33307589913863</v>
      </c>
      <c r="BQ132" s="2">
        <f t="shared" si="177"/>
        <v>-6.5987627302993828E-5</v>
      </c>
      <c r="BR132" s="11">
        <f t="shared" si="178"/>
        <v>3.9516081829715305E-2</v>
      </c>
      <c r="BS132" s="17">
        <f t="shared" si="236"/>
        <v>3.8336729999569517E-2</v>
      </c>
      <c r="BT132" s="17">
        <f t="shared" si="237"/>
        <v>0.12261879557071274</v>
      </c>
      <c r="BU132" s="12">
        <f>BU$3*temperature!$I242+BU$4*temperature!$I242^2</f>
        <v>-4.939924018009819</v>
      </c>
      <c r="BV132" s="12">
        <f>BV$3*temperature!$I242+BV$4*temperature!$I242^2</f>
        <v>-6.1160824231595292</v>
      </c>
      <c r="BW132" s="12">
        <f>BW$3*temperature!$I242+BW$4*temperature!$I242^2</f>
        <v>-6.7200294720837679</v>
      </c>
      <c r="BX132" s="12">
        <f>BX$4*temperature!$I242^2</f>
        <v>-11.688370044287442</v>
      </c>
      <c r="BY132" s="12">
        <f>BY$4*temperature!$I242^2</f>
        <v>-10.220029678400422</v>
      </c>
      <c r="BZ132" s="12">
        <f>BZ$4*temperature!$I242^2</f>
        <v>-8.9723060359864935</v>
      </c>
      <c r="CA132" s="12">
        <f>CA$3*temperature!$I242</f>
        <v>-17.557167468304453</v>
      </c>
      <c r="CB132" s="12">
        <f>CB$3*temperature!$I242</f>
        <v>-16.227363838483043</v>
      </c>
      <c r="CC132" s="12">
        <f>CC$3*temperature!$I242</f>
        <v>-14.246228101435836</v>
      </c>
      <c r="CD132" s="12">
        <f t="shared" si="179"/>
        <v>-15.478739771053162</v>
      </c>
      <c r="CE132" s="12">
        <f t="shared" si="158"/>
        <v>-12.923219186547323</v>
      </c>
      <c r="CF132" s="12">
        <f t="shared" si="159"/>
        <v>-11.345473619060474</v>
      </c>
      <c r="CG132" s="19">
        <f t="shared" si="180"/>
        <v>0.11838058166292646</v>
      </c>
      <c r="CH132" s="19">
        <f t="shared" si="160"/>
        <v>0.2036156140222832</v>
      </c>
      <c r="CI132" s="19">
        <f t="shared" si="161"/>
        <v>0.20361561402228318</v>
      </c>
      <c r="CJ132" s="12">
        <f t="shared" si="181"/>
        <v>1.0392138486256455</v>
      </c>
      <c r="CK132" s="12">
        <f t="shared" si="162"/>
        <v>1.6520723259678598</v>
      </c>
      <c r="CL132" s="12">
        <f t="shared" si="163"/>
        <v>1.4503772411876816</v>
      </c>
      <c r="CM132" s="17">
        <f t="shared" si="182"/>
        <v>-16.517953619678806</v>
      </c>
      <c r="CN132" s="17">
        <f t="shared" si="164"/>
        <v>-14.575291512515182</v>
      </c>
      <c r="CO132" s="17">
        <f t="shared" si="165"/>
        <v>-12.795850860248155</v>
      </c>
      <c r="CP132" s="12">
        <f t="shared" si="166"/>
        <v>23.324877511690033</v>
      </c>
      <c r="CQ132" s="12">
        <f t="shared" si="167"/>
        <v>18.968305643696663</v>
      </c>
      <c r="CR132" s="12">
        <f t="shared" si="168"/>
        <v>14.619495023138141</v>
      </c>
      <c r="CS132" s="17">
        <f>CS$3*temperature!$I242+CS$4*temperature!$I242^2</f>
        <v>-16.517953619678806</v>
      </c>
      <c r="CT132" s="17">
        <f>CT$3*temperature!$I242+CT$4*temperature!$I242^2</f>
        <v>-14.575317762585282</v>
      </c>
      <c r="CU132" s="17">
        <f>CU$3*temperature!$I242+CU$4*temperature!$I242^2</f>
        <v>-12.795864259076271</v>
      </c>
      <c r="CV132" s="17"/>
      <c r="CW132" s="17"/>
      <c r="CX132" s="17"/>
    </row>
    <row r="133" spans="1:102">
      <c r="A133" s="2">
        <f t="shared" si="193"/>
        <v>2087</v>
      </c>
      <c r="B133" s="5">
        <f t="shared" si="194"/>
        <v>1163.654979978214</v>
      </c>
      <c r="C133" s="5">
        <f t="shared" si="195"/>
        <v>2955.4040829178134</v>
      </c>
      <c r="D133" s="5">
        <f t="shared" si="196"/>
        <v>4343.6159530809819</v>
      </c>
      <c r="E133" s="15">
        <f t="shared" si="197"/>
        <v>7.9130804175860434E-5</v>
      </c>
      <c r="F133" s="15">
        <f t="shared" si="198"/>
        <v>1.5589299038055378E-4</v>
      </c>
      <c r="G133" s="15">
        <f t="shared" si="199"/>
        <v>3.1824999441488387E-4</v>
      </c>
      <c r="H133" s="5">
        <f t="shared" si="200"/>
        <v>146091.67792547093</v>
      </c>
      <c r="I133" s="5">
        <f t="shared" si="201"/>
        <v>50208.890776639251</v>
      </c>
      <c r="J133" s="5">
        <f t="shared" si="202"/>
        <v>19290.740624143218</v>
      </c>
      <c r="K133" s="5">
        <f t="shared" si="203"/>
        <v>125545.52718728197</v>
      </c>
      <c r="L133" s="5">
        <f t="shared" si="204"/>
        <v>16988.841244026768</v>
      </c>
      <c r="M133" s="5">
        <f t="shared" si="205"/>
        <v>4441.1708660522927</v>
      </c>
      <c r="N133" s="15">
        <f t="shared" si="206"/>
        <v>8.2678456993880989E-3</v>
      </c>
      <c r="O133" s="15">
        <f t="shared" si="207"/>
        <v>1.2091353893214141E-2</v>
      </c>
      <c r="P133" s="15">
        <f t="shared" si="208"/>
        <v>1.1257817458917074E-2</v>
      </c>
      <c r="Q133" s="5">
        <f t="shared" si="209"/>
        <v>8951.6903420349299</v>
      </c>
      <c r="R133" s="5">
        <f t="shared" si="210"/>
        <v>11712.252543361641</v>
      </c>
      <c r="S133" s="5">
        <f t="shared" si="211"/>
        <v>5965.3802228140748</v>
      </c>
      <c r="T133" s="5">
        <f t="shared" si="212"/>
        <v>61.274471408300613</v>
      </c>
      <c r="U133" s="5">
        <f t="shared" si="213"/>
        <v>233.27048979164095</v>
      </c>
      <c r="V133" s="5">
        <f t="shared" si="214"/>
        <v>309.23541708648224</v>
      </c>
      <c r="W133" s="15">
        <f t="shared" si="215"/>
        <v>-1.0734613539272964E-2</v>
      </c>
      <c r="X133" s="15">
        <f t="shared" si="216"/>
        <v>-1.217998157191269E-2</v>
      </c>
      <c r="Y133" s="15">
        <f t="shared" si="217"/>
        <v>-9.7425357312937999E-3</v>
      </c>
      <c r="Z133" s="5">
        <f t="shared" si="232"/>
        <v>8717.3785654864187</v>
      </c>
      <c r="AA133" s="5">
        <f t="shared" si="233"/>
        <v>23498.813358173866</v>
      </c>
      <c r="AB133" s="5">
        <f t="shared" si="234"/>
        <v>29609.410445657191</v>
      </c>
      <c r="AC133" s="16">
        <f t="shared" si="218"/>
        <v>1.6935574347149498</v>
      </c>
      <c r="AD133" s="16">
        <f t="shared" si="219"/>
        <v>2.9418884904043838</v>
      </c>
      <c r="AE133" s="16">
        <f t="shared" si="220"/>
        <v>4.9720973026323421</v>
      </c>
      <c r="AF133" s="15">
        <f t="shared" si="221"/>
        <v>-4.0504037456468023E-3</v>
      </c>
      <c r="AG133" s="15">
        <f t="shared" si="222"/>
        <v>2.9673830763510267E-4</v>
      </c>
      <c r="AH133" s="15">
        <f t="shared" si="223"/>
        <v>9.7937136394747881E-3</v>
      </c>
      <c r="AI133" s="1">
        <f t="shared" si="187"/>
        <v>265229.3504621734</v>
      </c>
      <c r="AJ133" s="1">
        <f t="shared" si="188"/>
        <v>87960.865664892626</v>
      </c>
      <c r="AK133" s="1">
        <f t="shared" si="189"/>
        <v>34024.716733539135</v>
      </c>
      <c r="AL133" s="14">
        <f t="shared" si="224"/>
        <v>45.460153641372216</v>
      </c>
      <c r="AM133" s="14">
        <f t="shared" si="225"/>
        <v>9.2798963829300813</v>
      </c>
      <c r="AN133" s="14">
        <f t="shared" si="226"/>
        <v>3.1544268610352266</v>
      </c>
      <c r="AO133" s="11">
        <f t="shared" si="227"/>
        <v>9.5109139768995987E-3</v>
      </c>
      <c r="AP133" s="11">
        <f t="shared" si="228"/>
        <v>1.1981243140304734E-2</v>
      </c>
      <c r="AQ133" s="11">
        <f t="shared" si="229"/>
        <v>1.0868499253054584E-2</v>
      </c>
      <c r="AR133" s="1">
        <f t="shared" si="235"/>
        <v>146091.67792547093</v>
      </c>
      <c r="AS133" s="1">
        <f t="shared" si="230"/>
        <v>50208.890776639251</v>
      </c>
      <c r="AT133" s="1">
        <f t="shared" si="231"/>
        <v>19290.740624143218</v>
      </c>
      <c r="AU133" s="1">
        <f t="shared" si="190"/>
        <v>29218.335585094188</v>
      </c>
      <c r="AV133" s="1">
        <f t="shared" si="191"/>
        <v>10041.778155327851</v>
      </c>
      <c r="AW133" s="1">
        <f t="shared" si="192"/>
        <v>3858.1481248286436</v>
      </c>
      <c r="AX133" s="1">
        <f t="shared" si="169"/>
        <v>100436.42174982557</v>
      </c>
      <c r="AY133" s="1">
        <f t="shared" si="150"/>
        <v>13591.072995221415</v>
      </c>
      <c r="AZ133" s="1">
        <f t="shared" si="151"/>
        <v>3552.936692841834</v>
      </c>
      <c r="BA133" s="1">
        <f t="shared" si="170"/>
        <v>13402.140445277169</v>
      </c>
      <c r="BB133" s="1">
        <f t="shared" si="171"/>
        <v>28127.078520927131</v>
      </c>
      <c r="BC133" s="1">
        <f t="shared" si="172"/>
        <v>35511.361568250657</v>
      </c>
      <c r="BD133" s="1">
        <f t="shared" si="173"/>
        <v>9171.478830294529</v>
      </c>
      <c r="BE133" s="2">
        <f t="shared" si="184"/>
        <v>0.42640676327742005</v>
      </c>
      <c r="BF133" s="2">
        <f t="shared" si="185"/>
        <v>0.3180625638800178</v>
      </c>
      <c r="BG133" s="2">
        <f t="shared" si="186"/>
        <v>-5.0634047993166097E-7</v>
      </c>
      <c r="BH133" s="2">
        <f t="shared" si="152"/>
        <v>0.18101282610911767</v>
      </c>
      <c r="BI133" s="2">
        <f t="shared" si="174"/>
        <v>1.8182272776872576E-2</v>
      </c>
      <c r="BJ133" s="2">
        <f t="shared" si="153"/>
        <v>1.0116379454193041E-2</v>
      </c>
      <c r="BK133" s="2">
        <f t="shared" si="154"/>
        <v>2.5638068161742476E-14</v>
      </c>
      <c r="BL133" s="2">
        <f t="shared" si="155"/>
        <v>2656.2787384719263</v>
      </c>
      <c r="BM133" s="2">
        <f t="shared" si="156"/>
        <v>507.93219107061577</v>
      </c>
      <c r="BN133" s="2">
        <f t="shared" si="157"/>
        <v>4.9457732301227841E-10</v>
      </c>
      <c r="BO133" s="2">
        <f t="shared" si="175"/>
        <v>1429.2021175402845</v>
      </c>
      <c r="BP133" s="2">
        <f t="shared" si="176"/>
        <v>135.91808476945732</v>
      </c>
      <c r="BQ133" s="2">
        <f t="shared" si="177"/>
        <v>-6.5976881801093021E-5</v>
      </c>
      <c r="BR133" s="11">
        <f t="shared" si="178"/>
        <v>3.9311641234238887E-2</v>
      </c>
      <c r="BS133" s="17">
        <f t="shared" si="236"/>
        <v>3.6879400588099333E-2</v>
      </c>
      <c r="BT133" s="17">
        <f t="shared" si="237"/>
        <v>0.11904737434049781</v>
      </c>
      <c r="BU133" s="12">
        <f>BU$3*temperature!$I243+BU$4*temperature!$I243^2</f>
        <v>-5.252263549733609</v>
      </c>
      <c r="BV133" s="12">
        <f>BV$3*temperature!$I243+BV$4*temperature!$I243^2</f>
        <v>-6.3733596653204074</v>
      </c>
      <c r="BW133" s="12">
        <f>BW$3*temperature!$I243+BW$4*temperature!$I243^2</f>
        <v>-6.9340008482566713</v>
      </c>
      <c r="BX133" s="12">
        <f>BX$4*temperature!$I243^2</f>
        <v>-11.941271815183597</v>
      </c>
      <c r="BY133" s="12">
        <f>BY$4*temperature!$I243^2</f>
        <v>-10.441160904951721</v>
      </c>
      <c r="BZ133" s="12">
        <f>BZ$4*temperature!$I243^2</f>
        <v>-9.166440211831846</v>
      </c>
      <c r="CA133" s="12">
        <f>CA$3*temperature!$I243</f>
        <v>-17.746093584622464</v>
      </c>
      <c r="CB133" s="12">
        <f>CB$3*temperature!$I243</f>
        <v>-16.401980435016537</v>
      </c>
      <c r="CC133" s="12">
        <f>CC$3*temperature!$I243</f>
        <v>-14.399526436844644</v>
      </c>
      <c r="CD133" s="12">
        <f t="shared" si="179"/>
        <v>-15.62269485690903</v>
      </c>
      <c r="CE133" s="12">
        <f t="shared" si="158"/>
        <v>-13.026343861572052</v>
      </c>
      <c r="CF133" s="12">
        <f t="shared" si="159"/>
        <v>-11.436008203599995</v>
      </c>
      <c r="CG133" s="19">
        <f t="shared" si="180"/>
        <v>0.11965443085194966</v>
      </c>
      <c r="CH133" s="19">
        <f t="shared" si="160"/>
        <v>0.20580664553396541</v>
      </c>
      <c r="CI133" s="19">
        <f t="shared" si="161"/>
        <v>0.20580664553396538</v>
      </c>
      <c r="CJ133" s="12">
        <f t="shared" si="181"/>
        <v>1.061699363856718</v>
      </c>
      <c r="CK133" s="12">
        <f t="shared" si="162"/>
        <v>1.687818286722242</v>
      </c>
      <c r="CL133" s="12">
        <f t="shared" si="163"/>
        <v>1.4817591166223247</v>
      </c>
      <c r="CM133" s="17">
        <f t="shared" si="182"/>
        <v>-16.684394220765746</v>
      </c>
      <c r="CN133" s="17">
        <f t="shared" si="164"/>
        <v>-14.714162148294294</v>
      </c>
      <c r="CO133" s="17">
        <f t="shared" si="165"/>
        <v>-12.917767320222319</v>
      </c>
      <c r="CP133" s="12">
        <f t="shared" si="166"/>
        <v>22.497210154335392</v>
      </c>
      <c r="CQ133" s="12">
        <f t="shared" si="167"/>
        <v>18.258539625607177</v>
      </c>
      <c r="CR133" s="12">
        <f t="shared" si="168"/>
        <v>14.07245507414523</v>
      </c>
      <c r="CS133" s="17">
        <f>CS$3*temperature!$I243+CS$4*temperature!$I243^2</f>
        <v>-16.684394220765746</v>
      </c>
      <c r="CT133" s="17">
        <f>CT$3*temperature!$I243+CT$4*temperature!$I243^2</f>
        <v>-14.714188607834549</v>
      </c>
      <c r="CU133" s="17">
        <f>CU$3*temperature!$I243+CU$4*temperature!$I243^2</f>
        <v>-12.917780825970347</v>
      </c>
      <c r="CV133" s="17"/>
      <c r="CW133" s="17"/>
      <c r="CX133" s="17"/>
    </row>
    <row r="134" spans="1:102">
      <c r="A134" s="2">
        <f t="shared" si="193"/>
        <v>2088</v>
      </c>
      <c r="B134" s="5">
        <f t="shared" si="194"/>
        <v>1163.7424568848455</v>
      </c>
      <c r="C134" s="5">
        <f t="shared" si="195"/>
        <v>2955.8417733590686</v>
      </c>
      <c r="D134" s="5">
        <f t="shared" si="196"/>
        <v>4344.9291910461498</v>
      </c>
      <c r="E134" s="15">
        <f t="shared" si="197"/>
        <v>7.5174263967067411E-5</v>
      </c>
      <c r="F134" s="15">
        <f t="shared" si="198"/>
        <v>1.4809834086152609E-4</v>
      </c>
      <c r="G134" s="15">
        <f t="shared" si="199"/>
        <v>3.0233749469413967E-4</v>
      </c>
      <c r="H134" s="5">
        <f t="shared" si="200"/>
        <v>147279.63976320252</v>
      </c>
      <c r="I134" s="5">
        <f t="shared" si="201"/>
        <v>50812.412284001162</v>
      </c>
      <c r="J134" s="5">
        <f t="shared" si="202"/>
        <v>19510.126167961509</v>
      </c>
      <c r="K134" s="5">
        <f t="shared" si="203"/>
        <v>126556.90173704483</v>
      </c>
      <c r="L134" s="5">
        <f t="shared" si="204"/>
        <v>17190.504830797177</v>
      </c>
      <c r="M134" s="5">
        <f t="shared" si="205"/>
        <v>4490.3208568202144</v>
      </c>
      <c r="N134" s="15">
        <f t="shared" si="206"/>
        <v>8.0558389647298334E-3</v>
      </c>
      <c r="O134" s="15">
        <f t="shared" si="207"/>
        <v>1.1870355598343929E-2</v>
      </c>
      <c r="P134" s="15">
        <f t="shared" si="208"/>
        <v>1.1066899304329247E-2</v>
      </c>
      <c r="Q134" s="5">
        <f t="shared" si="209"/>
        <v>8927.6077482204837</v>
      </c>
      <c r="R134" s="5">
        <f t="shared" si="210"/>
        <v>11708.66653726655</v>
      </c>
      <c r="S134" s="5">
        <f t="shared" si="211"/>
        <v>5974.443122020808</v>
      </c>
      <c r="T134" s="5">
        <f t="shared" si="212"/>
        <v>60.616713637909278</v>
      </c>
      <c r="U134" s="5">
        <f t="shared" si="213"/>
        <v>230.42925952470773</v>
      </c>
      <c r="V134" s="5">
        <f t="shared" si="214"/>
        <v>306.22267998613563</v>
      </c>
      <c r="W134" s="15">
        <f t="shared" si="215"/>
        <v>-1.0734613539272964E-2</v>
      </c>
      <c r="X134" s="15">
        <f t="shared" si="216"/>
        <v>-1.217998157191269E-2</v>
      </c>
      <c r="Y134" s="15">
        <f t="shared" si="217"/>
        <v>-9.7425357312937999E-3</v>
      </c>
      <c r="Z134" s="5">
        <f t="shared" si="232"/>
        <v>8660.5677237667805</v>
      </c>
      <c r="AA134" s="5">
        <f t="shared" si="233"/>
        <v>23503.904860737737</v>
      </c>
      <c r="AB134" s="5">
        <f t="shared" si="234"/>
        <v>29950.952043081441</v>
      </c>
      <c r="AC134" s="16">
        <f t="shared" si="218"/>
        <v>1.6866978433379123</v>
      </c>
      <c r="AD134" s="16">
        <f t="shared" si="219"/>
        <v>2.9427614614162776</v>
      </c>
      <c r="AE134" s="16">
        <f t="shared" si="220"/>
        <v>5.0207925998019283</v>
      </c>
      <c r="AF134" s="15">
        <f t="shared" si="221"/>
        <v>-4.0504037456468023E-3</v>
      </c>
      <c r="AG134" s="15">
        <f t="shared" si="222"/>
        <v>2.9673830763510267E-4</v>
      </c>
      <c r="AH134" s="15">
        <f t="shared" si="223"/>
        <v>9.7937136394747881E-3</v>
      </c>
      <c r="AI134" s="1">
        <f t="shared" si="187"/>
        <v>267924.75100105023</v>
      </c>
      <c r="AJ134" s="1">
        <f t="shared" si="188"/>
        <v>89206.557253731211</v>
      </c>
      <c r="AK134" s="1">
        <f t="shared" si="189"/>
        <v>34480.393185013862</v>
      </c>
      <c r="AL134" s="14">
        <f t="shared" si="224"/>
        <v>45.888197575925354</v>
      </c>
      <c r="AM134" s="14">
        <f t="shared" si="225"/>
        <v>9.3899692308619951</v>
      </c>
      <c r="AN134" s="14">
        <f t="shared" si="226"/>
        <v>3.1883679081583738</v>
      </c>
      <c r="AO134" s="11">
        <f t="shared" si="227"/>
        <v>9.4158048371306025E-3</v>
      </c>
      <c r="AP134" s="11">
        <f t="shared" si="228"/>
        <v>1.1861430708901687E-2</v>
      </c>
      <c r="AQ134" s="11">
        <f t="shared" si="229"/>
        <v>1.0759814260524039E-2</v>
      </c>
      <c r="AR134" s="1">
        <f t="shared" si="235"/>
        <v>147279.63976320252</v>
      </c>
      <c r="AS134" s="1">
        <f t="shared" si="230"/>
        <v>50812.412284001162</v>
      </c>
      <c r="AT134" s="1">
        <f t="shared" si="231"/>
        <v>19510.126167961509</v>
      </c>
      <c r="AU134" s="1">
        <f t="shared" si="190"/>
        <v>29455.927952640504</v>
      </c>
      <c r="AV134" s="1">
        <f t="shared" si="191"/>
        <v>10162.482456800233</v>
      </c>
      <c r="AW134" s="1">
        <f t="shared" si="192"/>
        <v>3902.0252335923019</v>
      </c>
      <c r="AX134" s="1">
        <f t="shared" si="169"/>
        <v>101245.52138963586</v>
      </c>
      <c r="AY134" s="1">
        <f t="shared" ref="AY134:AY197" si="238">(AS134-AV134)/C134*1000</f>
        <v>13752.403864637741</v>
      </c>
      <c r="AZ134" s="1">
        <f t="shared" ref="AZ134:AZ197" si="239">(AT134-AW134)/D134*1000</f>
        <v>3592.2566854561719</v>
      </c>
      <c r="BA134" s="1">
        <f t="shared" si="170"/>
        <v>13412.485303302083</v>
      </c>
      <c r="BB134" s="1">
        <f t="shared" si="171"/>
        <v>28166.124374026826</v>
      </c>
      <c r="BC134" s="1">
        <f t="shared" si="172"/>
        <v>35569.918749777993</v>
      </c>
      <c r="BD134" s="1">
        <f t="shared" si="173"/>
        <v>8916.824993670225</v>
      </c>
      <c r="BE134" s="2">
        <f t="shared" si="184"/>
        <v>0.42640676327742005</v>
      </c>
      <c r="BF134" s="2">
        <f t="shared" si="185"/>
        <v>0.3180625638800178</v>
      </c>
      <c r="BG134" s="2">
        <f t="shared" si="186"/>
        <v>-5.0634047993166097E-7</v>
      </c>
      <c r="BH134" s="2">
        <f t="shared" ref="BH134:BH197" si="240">(BE134*Z134+BF134*AA134+BG134*AB134)/(Z134+AA134+AB134)</f>
        <v>0.17980432065009239</v>
      </c>
      <c r="BI134" s="2">
        <f t="shared" si="174"/>
        <v>1.8182272776872576E-2</v>
      </c>
      <c r="BJ134" s="2">
        <f t="shared" ref="BJ134:BJ197" si="241">BJ$5*BF134^2</f>
        <v>1.0116379454193041E-2</v>
      </c>
      <c r="BK134" s="2">
        <f t="shared" ref="BK134:BK197" si="242">BK$5*BG134^2</f>
        <v>2.5638068161742476E-14</v>
      </c>
      <c r="BL134" s="2">
        <f t="shared" ref="BL134:BL197" si="243">BI134*AR134</f>
        <v>2677.8785846540768</v>
      </c>
      <c r="BM134" s="2">
        <f t="shared" ref="BM134:BM197" si="244">BJ134*AS134</f>
        <v>514.03764364785548</v>
      </c>
      <c r="BN134" s="2">
        <f t="shared" ref="BN134:BN197" si="245">BK134*AT134</f>
        <v>5.0020194453839276E-10</v>
      </c>
      <c r="BO134" s="2">
        <f t="shared" si="175"/>
        <v>1450.2752357850568</v>
      </c>
      <c r="BP134" s="2">
        <f t="shared" si="176"/>
        <v>137.52205196316172</v>
      </c>
      <c r="BQ134" s="2">
        <f t="shared" si="177"/>
        <v>-6.5966294715461967E-5</v>
      </c>
      <c r="BR134" s="11">
        <f t="shared" si="178"/>
        <v>3.9108010608369631E-2</v>
      </c>
      <c r="BS134" s="17">
        <f t="shared" si="236"/>
        <v>3.5484448672491578E-2</v>
      </c>
      <c r="BT134" s="17">
        <f t="shared" si="237"/>
        <v>0.11557997508786194</v>
      </c>
      <c r="BU134" s="12">
        <f>BU$3*temperature!$I244+BU$4*temperature!$I244^2</f>
        <v>-5.5703194275811647</v>
      </c>
      <c r="BV134" s="12">
        <f>BV$3*temperature!$I244+BV$4*temperature!$I244^2</f>
        <v>-6.6348760799361575</v>
      </c>
      <c r="BW134" s="12">
        <f>BW$3*temperature!$I244+BW$4*temperature!$I244^2</f>
        <v>-7.1511232513142824</v>
      </c>
      <c r="BX134" s="12">
        <f>BX$4*temperature!$I244^2</f>
        <v>-12.19703892409229</v>
      </c>
      <c r="BY134" s="12">
        <f>BY$4*temperature!$I244^2</f>
        <v>-10.664797514153964</v>
      </c>
      <c r="BZ134" s="12">
        <f>BZ$4*temperature!$I244^2</f>
        <v>-9.3627738979123816</v>
      </c>
      <c r="CA134" s="12">
        <f>CA$3*temperature!$I244</f>
        <v>-17.935136249274922</v>
      </c>
      <c r="CB134" s="12">
        <f>CB$3*temperature!$I244</f>
        <v>-16.576704752355866</v>
      </c>
      <c r="CC134" s="12">
        <f>CC$3*temperature!$I244</f>
        <v>-14.552919341845067</v>
      </c>
      <c r="CD134" s="12">
        <f t="shared" si="179"/>
        <v>-15.766256976268389</v>
      </c>
      <c r="CE134" s="12">
        <f t="shared" ref="CE134:CE197" si="246">CB134*(1-CH134)</f>
        <v>-13.128766264971315</v>
      </c>
      <c r="CF134" s="12">
        <f t="shared" ref="CF134:CF197" si="247">CC134*(1-CI134)</f>
        <v>-11.525926254125419</v>
      </c>
      <c r="CG134" s="19">
        <f t="shared" si="180"/>
        <v>0.12092906587727864</v>
      </c>
      <c r="CH134" s="19">
        <f t="shared" ref="CH134:CH197" si="248">-CB134/CK$3/2</f>
        <v>0.20799902869082185</v>
      </c>
      <c r="CI134" s="19">
        <f t="shared" ref="CI134:CI197" si="249">-CC134/CL$3/2</f>
        <v>0.20799902869082182</v>
      </c>
      <c r="CJ134" s="12">
        <f t="shared" si="181"/>
        <v>1.0844396365032676</v>
      </c>
      <c r="CK134" s="12">
        <f t="shared" ref="CK134:CK197" si="250">CK$3*CH134^2</f>
        <v>1.7239692436922753</v>
      </c>
      <c r="CL134" s="12">
        <f t="shared" ref="CL134:CL197" si="251">CL$3*CI134^2</f>
        <v>1.5134965438598238</v>
      </c>
      <c r="CM134" s="17">
        <f t="shared" si="182"/>
        <v>-16.850696612771657</v>
      </c>
      <c r="CN134" s="17">
        <f t="shared" ref="CN134:CN197" si="252">CE134-CK134</f>
        <v>-14.85273550866359</v>
      </c>
      <c r="CO134" s="17">
        <f t="shared" ref="CO134:CO197" si="253">CF134-CL134</f>
        <v>-13.039422797985242</v>
      </c>
      <c r="CP134" s="12">
        <f t="shared" ref="CP134:CP197" si="254">(CM134-BX134)^2</f>
        <v>21.656529883404588</v>
      </c>
      <c r="CQ134" s="12">
        <f t="shared" ref="CQ134:CQ197" si="255">(CN134-BY134)^2</f>
        <v>17.538824645857311</v>
      </c>
      <c r="CR134" s="12">
        <f t="shared" ref="CR134:CR197" si="256">(CO134-BZ134)^2</f>
        <v>13.517747134406978</v>
      </c>
      <c r="CS134" s="17">
        <f>CS$3*temperature!$I244+CS$4*temperature!$I244^2</f>
        <v>-16.850696612771657</v>
      </c>
      <c r="CT134" s="17">
        <f>CT$3*temperature!$I244+CT$4*temperature!$I244^2</f>
        <v>-14.85276217624752</v>
      </c>
      <c r="CU134" s="17">
        <f>CU$3*temperature!$I244+CU$4*temperature!$I244^2</f>
        <v>-13.039436409925063</v>
      </c>
      <c r="CV134" s="17"/>
      <c r="CW134" s="17"/>
      <c r="CX134" s="17"/>
    </row>
    <row r="135" spans="1:102">
      <c r="A135" s="2">
        <f t="shared" si="193"/>
        <v>2089</v>
      </c>
      <c r="B135" s="5">
        <f t="shared" si="194"/>
        <v>1163.8255661933567</v>
      </c>
      <c r="C135" s="5">
        <f t="shared" si="195"/>
        <v>2956.2576408584277</v>
      </c>
      <c r="D135" s="5">
        <f t="shared" si="196"/>
        <v>4346.1771443020816</v>
      </c>
      <c r="E135" s="15">
        <f t="shared" si="197"/>
        <v>7.1415550768714036E-5</v>
      </c>
      <c r="F135" s="15">
        <f t="shared" si="198"/>
        <v>1.4069342381844977E-4</v>
      </c>
      <c r="G135" s="15">
        <f t="shared" si="199"/>
        <v>2.8722061995943267E-4</v>
      </c>
      <c r="H135" s="5">
        <f t="shared" si="200"/>
        <v>148445.61493589231</v>
      </c>
      <c r="I135" s="5">
        <f t="shared" si="201"/>
        <v>51411.654280855364</v>
      </c>
      <c r="J135" s="5">
        <f t="shared" si="202"/>
        <v>19728.013690412754</v>
      </c>
      <c r="K135" s="5">
        <f t="shared" si="203"/>
        <v>127549.71126938598</v>
      </c>
      <c r="L135" s="5">
        <f t="shared" si="204"/>
        <v>17390.789480015221</v>
      </c>
      <c r="M135" s="5">
        <f t="shared" si="205"/>
        <v>4539.1646579055214</v>
      </c>
      <c r="N135" s="15">
        <f t="shared" si="206"/>
        <v>7.8447679953794758E-3</v>
      </c>
      <c r="O135" s="15">
        <f t="shared" si="207"/>
        <v>1.1650888161191642E-2</v>
      </c>
      <c r="P135" s="15">
        <f t="shared" si="208"/>
        <v>1.0877574819875058E-2</v>
      </c>
      <c r="Q135" s="5">
        <f t="shared" si="209"/>
        <v>8901.6922158239431</v>
      </c>
      <c r="R135" s="5">
        <f t="shared" si="210"/>
        <v>11702.456237171333</v>
      </c>
      <c r="S135" s="5">
        <f t="shared" si="211"/>
        <v>5982.3089550368477</v>
      </c>
      <c r="T135" s="5">
        <f t="shared" si="212"/>
        <v>59.966016642985544</v>
      </c>
      <c r="U135" s="5">
        <f t="shared" si="213"/>
        <v>227.6226353900673</v>
      </c>
      <c r="V135" s="5">
        <f t="shared" si="214"/>
        <v>303.23929458463817</v>
      </c>
      <c r="W135" s="15">
        <f t="shared" si="215"/>
        <v>-1.0734613539272964E-2</v>
      </c>
      <c r="X135" s="15">
        <f t="shared" si="216"/>
        <v>-1.217998157191269E-2</v>
      </c>
      <c r="Y135" s="15">
        <f t="shared" si="217"/>
        <v>-9.7425357312937999E-3</v>
      </c>
      <c r="Z135" s="5">
        <f t="shared" si="232"/>
        <v>8602.2839086145068</v>
      </c>
      <c r="AA135" s="5">
        <f t="shared" si="233"/>
        <v>23503.680911799765</v>
      </c>
      <c r="AB135" s="5">
        <f t="shared" si="234"/>
        <v>30290.23169389394</v>
      </c>
      <c r="AC135" s="16">
        <f t="shared" si="218"/>
        <v>1.679866036075482</v>
      </c>
      <c r="AD135" s="16">
        <f t="shared" si="219"/>
        <v>2.9436346914721119</v>
      </c>
      <c r="AE135" s="16">
        <f t="shared" si="220"/>
        <v>5.0699648047675829</v>
      </c>
      <c r="AF135" s="15">
        <f t="shared" si="221"/>
        <v>-4.0504037456468023E-3</v>
      </c>
      <c r="AG135" s="15">
        <f t="shared" si="222"/>
        <v>2.9673830763510267E-4</v>
      </c>
      <c r="AH135" s="15">
        <f t="shared" si="223"/>
        <v>9.7937136394747881E-3</v>
      </c>
      <c r="AI135" s="1">
        <f t="shared" si="187"/>
        <v>270588.2038535857</v>
      </c>
      <c r="AJ135" s="1">
        <f t="shared" si="188"/>
        <v>90448.383985158333</v>
      </c>
      <c r="AK135" s="1">
        <f t="shared" si="189"/>
        <v>34934.379100104779</v>
      </c>
      <c r="AL135" s="14">
        <f t="shared" si="224"/>
        <v>46.315951145500932</v>
      </c>
      <c r="AM135" s="14">
        <f t="shared" si="225"/>
        <v>9.5002339155586775</v>
      </c>
      <c r="AN135" s="14">
        <f t="shared" si="226"/>
        <v>3.2223310921795134</v>
      </c>
      <c r="AO135" s="11">
        <f t="shared" si="227"/>
        <v>9.3216467887592969E-3</v>
      </c>
      <c r="AP135" s="11">
        <f t="shared" si="228"/>
        <v>1.174281640181267E-2</v>
      </c>
      <c r="AQ135" s="11">
        <f t="shared" si="229"/>
        <v>1.0652216117918799E-2</v>
      </c>
      <c r="AR135" s="1">
        <f t="shared" si="235"/>
        <v>148445.61493589231</v>
      </c>
      <c r="AS135" s="1">
        <f t="shared" si="230"/>
        <v>51411.654280855364</v>
      </c>
      <c r="AT135" s="1">
        <f t="shared" si="231"/>
        <v>19728.013690412754</v>
      </c>
      <c r="AU135" s="1">
        <f t="shared" si="190"/>
        <v>29689.122987178464</v>
      </c>
      <c r="AV135" s="1">
        <f t="shared" si="191"/>
        <v>10282.330856171073</v>
      </c>
      <c r="AW135" s="1">
        <f t="shared" si="192"/>
        <v>3945.6027380825508</v>
      </c>
      <c r="AX135" s="1">
        <f t="shared" ref="AX135:AX198" si="257">(AR135-AU135)/B135*1000</f>
        <v>102039.76901550878</v>
      </c>
      <c r="AY135" s="1">
        <f t="shared" si="238"/>
        <v>13912.631584012179</v>
      </c>
      <c r="AZ135" s="1">
        <f t="shared" si="239"/>
        <v>3631.3317263244171</v>
      </c>
      <c r="BA135" s="1">
        <f t="shared" ref="BA135:BA198" si="258">LN(AX135)*B135</f>
        <v>13422.53747993608</v>
      </c>
      <c r="BB135" s="1">
        <f t="shared" ref="BB135:BB198" si="259">LN(AY135)*C135</f>
        <v>28204.331088697785</v>
      </c>
      <c r="BC135" s="1">
        <f t="shared" ref="BC135:BC198" si="260">LN(AZ135)*D135</f>
        <v>35627.155757075685</v>
      </c>
      <c r="BD135" s="1">
        <f t="shared" ref="BD135:BD198" si="261">SUM(BA135:BC135)*BT135</f>
        <v>8668.9497155364952</v>
      </c>
      <c r="BE135" s="2">
        <f t="shared" si="184"/>
        <v>0.42640676327742005</v>
      </c>
      <c r="BF135" s="2">
        <f t="shared" si="185"/>
        <v>0.3180625638800178</v>
      </c>
      <c r="BG135" s="2">
        <f t="shared" si="186"/>
        <v>-5.0634047993166097E-7</v>
      </c>
      <c r="BH135" s="2">
        <f t="shared" si="240"/>
        <v>0.17859578524092851</v>
      </c>
      <c r="BI135" s="2">
        <f t="shared" ref="BI135:BI198" si="262">BI$5*BE135^2</f>
        <v>1.8182272776872576E-2</v>
      </c>
      <c r="BJ135" s="2">
        <f t="shared" si="241"/>
        <v>1.0116379454193041E-2</v>
      </c>
      <c r="BK135" s="2">
        <f t="shared" si="242"/>
        <v>2.5638068161742476E-14</v>
      </c>
      <c r="BL135" s="2">
        <f t="shared" si="243"/>
        <v>2699.0786632949839</v>
      </c>
      <c r="BM135" s="2">
        <f t="shared" si="244"/>
        <v>520.09980307292085</v>
      </c>
      <c r="BN135" s="2">
        <f t="shared" si="245"/>
        <v>5.0578815969059096E-10</v>
      </c>
      <c r="BO135" s="2">
        <f t="shared" ref="BO135:BO198" si="263">2*BI$5*BE135*AR135/Z135*1000</f>
        <v>1471.6606626794062</v>
      </c>
      <c r="BP135" s="2">
        <f t="shared" ref="BP135:BP198" si="264">2*BJ$5*BF135*AS135/AA135*1000</f>
        <v>139.14520568284726</v>
      </c>
      <c r="BQ135" s="2">
        <f t="shared" ref="BQ135:BQ198" si="265">2*BK$5*BG135*AT135/AB135*1000</f>
        <v>-6.5955863402098868E-5</v>
      </c>
      <c r="BR135" s="11">
        <f t="shared" ref="BR135:BR198" si="266">SUM(H135:J135)*SUM(B134:D134)/SUM(H134:J134)/SUM(B135:D135)-1+BR$5</f>
        <v>3.8905220670398338E-2</v>
      </c>
      <c r="BS135" s="17">
        <f t="shared" si="236"/>
        <v>3.4148951129456109E-2</v>
      </c>
      <c r="BT135" s="17">
        <f t="shared" si="237"/>
        <v>0.1122135680464679</v>
      </c>
      <c r="BU135" s="12">
        <f>BU$3*temperature!$I245+BU$4*temperature!$I245^2</f>
        <v>-5.894043933549586</v>
      </c>
      <c r="BV135" s="12">
        <f>BV$3*temperature!$I245+BV$4*temperature!$I245^2</f>
        <v>-6.900591701116193</v>
      </c>
      <c r="BW135" s="12">
        <f>BW$3*temperature!$I245+BW$4*temperature!$I245^2</f>
        <v>-7.3713629158534495</v>
      </c>
      <c r="BX135" s="12">
        <f>BX$4*temperature!$I245^2</f>
        <v>-12.455630254418185</v>
      </c>
      <c r="BY135" s="12">
        <f>BY$4*temperature!$I245^2</f>
        <v>-10.890903554644986</v>
      </c>
      <c r="BZ135" s="12">
        <f>BZ$4*temperature!$I245^2</f>
        <v>-9.5612755320278051</v>
      </c>
      <c r="CA135" s="12">
        <f>CA$3*temperature!$I245</f>
        <v>-18.124261900866337</v>
      </c>
      <c r="CB135" s="12">
        <f>CB$3*temperature!$I245</f>
        <v>-16.751505771091061</v>
      </c>
      <c r="CC135" s="12">
        <f>CC$3*temperature!$I245</f>
        <v>-14.706379584066257</v>
      </c>
      <c r="CD135" s="12">
        <f t="shared" ref="CD135:CD198" si="267">CA135*(1-CG135)</f>
        <v>-15.909399879094838</v>
      </c>
      <c r="CE135" s="12">
        <f t="shared" si="246"/>
        <v>-13.230467000442392</v>
      </c>
      <c r="CF135" s="12">
        <f t="shared" si="247"/>
        <v>-11.615210742353188</v>
      </c>
      <c r="CG135" s="19">
        <f t="shared" ref="CG135:CG198" si="268">-CA135/CJ$3/2</f>
        <v>0.12220426044856639</v>
      </c>
      <c r="CH135" s="19">
        <f t="shared" si="248"/>
        <v>0.21019237427151813</v>
      </c>
      <c r="CI135" s="19">
        <f t="shared" si="249"/>
        <v>0.21019237427151813</v>
      </c>
      <c r="CJ135" s="12">
        <f t="shared" ref="CJ135:CJ198" si="269">CJ$3*CG135^2</f>
        <v>1.1074310108857495</v>
      </c>
      <c r="CK135" s="12">
        <f t="shared" si="250"/>
        <v>1.7605193853243342</v>
      </c>
      <c r="CL135" s="12">
        <f t="shared" si="251"/>
        <v>1.5455844208565339</v>
      </c>
      <c r="CM135" s="17">
        <f t="shared" ref="CM135:CM198" si="270">CD135-CJ135</f>
        <v>-17.016830889980589</v>
      </c>
      <c r="CN135" s="17">
        <f t="shared" si="252"/>
        <v>-14.990986385766726</v>
      </c>
      <c r="CO135" s="17">
        <f t="shared" si="253"/>
        <v>-13.160795163209722</v>
      </c>
      <c r="CP135" s="12">
        <f t="shared" si="254"/>
        <v>20.804551237854877</v>
      </c>
      <c r="CQ135" s="12">
        <f t="shared" si="255"/>
        <v>16.810679222059267</v>
      </c>
      <c r="CR135" s="12">
        <f t="shared" si="256"/>
        <v>12.956541575264</v>
      </c>
      <c r="CS135" s="17">
        <f>CS$3*temperature!$I245+CS$4*temperature!$I245^2</f>
        <v>-17.016830889980589</v>
      </c>
      <c r="CT135" s="17">
        <f>CT$3*temperature!$I245+CT$4*temperature!$I245^2</f>
        <v>-14.99101325992846</v>
      </c>
      <c r="CU135" s="17">
        <f>CU$3*temperature!$I245+CU$4*temperature!$I245^2</f>
        <v>-13.160808880593109</v>
      </c>
      <c r="CV135" s="17"/>
      <c r="CW135" s="17"/>
      <c r="CX135" s="17"/>
    </row>
    <row r="136" spans="1:102">
      <c r="A136" s="2">
        <f t="shared" si="193"/>
        <v>2090</v>
      </c>
      <c r="B136" s="5">
        <f t="shared" si="194"/>
        <v>1163.9045256749748</v>
      </c>
      <c r="C136" s="5">
        <f t="shared" si="195"/>
        <v>2956.6527705671506</v>
      </c>
      <c r="D136" s="5">
        <f t="shared" si="196"/>
        <v>4347.3630404112291</v>
      </c>
      <c r="E136" s="15">
        <f t="shared" si="197"/>
        <v>6.7844773230278332E-5</v>
      </c>
      <c r="F136" s="15">
        <f t="shared" si="198"/>
        <v>1.3365875262752726E-4</v>
      </c>
      <c r="G136" s="15">
        <f t="shared" si="199"/>
        <v>2.7285958896146101E-4</v>
      </c>
      <c r="H136" s="5">
        <f t="shared" si="200"/>
        <v>149589.09322286054</v>
      </c>
      <c r="I136" s="5">
        <f t="shared" si="201"/>
        <v>52006.391853003843</v>
      </c>
      <c r="J136" s="5">
        <f t="shared" si="202"/>
        <v>19944.343642471991</v>
      </c>
      <c r="K136" s="5">
        <f t="shared" si="203"/>
        <v>128523.50852069279</v>
      </c>
      <c r="L136" s="5">
        <f t="shared" si="204"/>
        <v>17589.617682102009</v>
      </c>
      <c r="M136" s="5">
        <f t="shared" si="205"/>
        <v>4587.6876297373592</v>
      </c>
      <c r="N136" s="15">
        <f t="shared" si="206"/>
        <v>7.634648809593525E-3</v>
      </c>
      <c r="O136" s="15">
        <f t="shared" si="207"/>
        <v>1.1432960091620537E-2</v>
      </c>
      <c r="P136" s="15">
        <f t="shared" si="208"/>
        <v>1.068984614764501E-2</v>
      </c>
      <c r="Q136" s="5">
        <f t="shared" si="209"/>
        <v>8873.9697573175035</v>
      </c>
      <c r="R136" s="5">
        <f t="shared" si="210"/>
        <v>11693.647395454624</v>
      </c>
      <c r="S136" s="5">
        <f t="shared" si="211"/>
        <v>5988.9867305157513</v>
      </c>
      <c r="T136" s="5">
        <f t="shared" si="212"/>
        <v>59.322304628833486</v>
      </c>
      <c r="U136" s="5">
        <f t="shared" si="213"/>
        <v>224.85019588566607</v>
      </c>
      <c r="V136" s="5">
        <f t="shared" si="214"/>
        <v>300.28497492201501</v>
      </c>
      <c r="W136" s="15">
        <f t="shared" si="215"/>
        <v>-1.0734613539272964E-2</v>
      </c>
      <c r="X136" s="15">
        <f t="shared" si="216"/>
        <v>-1.217998157191269E-2</v>
      </c>
      <c r="Y136" s="15">
        <f t="shared" si="217"/>
        <v>-9.7425357312937999E-3</v>
      </c>
      <c r="Z136" s="5">
        <f t="shared" si="232"/>
        <v>8542.571163818342</v>
      </c>
      <c r="AA136" s="5">
        <f t="shared" si="233"/>
        <v>23498.18525578289</v>
      </c>
      <c r="AB136" s="5">
        <f t="shared" si="234"/>
        <v>30627.155634488459</v>
      </c>
      <c r="AC136" s="16">
        <f t="shared" si="218"/>
        <v>1.673061900390777</v>
      </c>
      <c r="AD136" s="16">
        <f t="shared" si="219"/>
        <v>2.9445081806487554</v>
      </c>
      <c r="AE136" s="16">
        <f t="shared" si="220"/>
        <v>5.1196185882276923</v>
      </c>
      <c r="AF136" s="15">
        <f t="shared" si="221"/>
        <v>-4.0504037456468023E-3</v>
      </c>
      <c r="AG136" s="15">
        <f t="shared" si="222"/>
        <v>2.9673830763510267E-4</v>
      </c>
      <c r="AH136" s="15">
        <f t="shared" si="223"/>
        <v>9.7937136394747881E-3</v>
      </c>
      <c r="AI136" s="1">
        <f t="shared" si="187"/>
        <v>273218.50645540562</v>
      </c>
      <c r="AJ136" s="1">
        <f t="shared" si="188"/>
        <v>91685.876442813576</v>
      </c>
      <c r="AK136" s="1">
        <f t="shared" si="189"/>
        <v>35386.543928176849</v>
      </c>
      <c r="AL136" s="14">
        <f t="shared" si="224"/>
        <v>46.743374673392083</v>
      </c>
      <c r="AM136" s="14">
        <f t="shared" si="225"/>
        <v>9.6106778231769106</v>
      </c>
      <c r="AN136" s="14">
        <f t="shared" si="226"/>
        <v>3.2563128097049252</v>
      </c>
      <c r="AO136" s="11">
        <f t="shared" si="227"/>
        <v>9.2284303208717035E-3</v>
      </c>
      <c r="AP136" s="11">
        <f t="shared" si="228"/>
        <v>1.1625388237794543E-2</v>
      </c>
      <c r="AQ136" s="11">
        <f t="shared" si="229"/>
        <v>1.0545693956739611E-2</v>
      </c>
      <c r="AR136" s="1">
        <f t="shared" si="235"/>
        <v>149589.09322286054</v>
      </c>
      <c r="AS136" s="1">
        <f t="shared" si="230"/>
        <v>52006.391853003843</v>
      </c>
      <c r="AT136" s="1">
        <f t="shared" si="231"/>
        <v>19944.343642471991</v>
      </c>
      <c r="AU136" s="1">
        <f t="shared" si="190"/>
        <v>29917.818644572108</v>
      </c>
      <c r="AV136" s="1">
        <f t="shared" si="191"/>
        <v>10401.278370600769</v>
      </c>
      <c r="AW136" s="1">
        <f t="shared" si="192"/>
        <v>3988.8687284943985</v>
      </c>
      <c r="AX136" s="1">
        <f t="shared" si="257"/>
        <v>102818.80681655425</v>
      </c>
      <c r="AY136" s="1">
        <f t="shared" si="238"/>
        <v>14071.694145681606</v>
      </c>
      <c r="AZ136" s="1">
        <f t="shared" si="239"/>
        <v>3670.1501037898875</v>
      </c>
      <c r="BA136" s="1">
        <f t="shared" si="258"/>
        <v>13432.300382161669</v>
      </c>
      <c r="BB136" s="1">
        <f t="shared" si="259"/>
        <v>28241.712362013561</v>
      </c>
      <c r="BC136" s="1">
        <f t="shared" si="260"/>
        <v>35683.10297361909</v>
      </c>
      <c r="BD136" s="1">
        <f t="shared" si="261"/>
        <v>8427.6873480361191</v>
      </c>
      <c r="BE136" s="2">
        <f t="shared" si="184"/>
        <v>0.42640676327742005</v>
      </c>
      <c r="BF136" s="2">
        <f t="shared" si="185"/>
        <v>0.3180625638800178</v>
      </c>
      <c r="BG136" s="2">
        <f t="shared" si="186"/>
        <v>-5.0634047993166097E-7</v>
      </c>
      <c r="BH136" s="2">
        <f t="shared" si="240"/>
        <v>0.177387235299131</v>
      </c>
      <c r="BI136" s="2">
        <f t="shared" si="262"/>
        <v>1.8182272776872576E-2</v>
      </c>
      <c r="BJ136" s="2">
        <f t="shared" si="241"/>
        <v>1.0116379454193041E-2</v>
      </c>
      <c r="BK136" s="2">
        <f t="shared" si="242"/>
        <v>2.5638068161742476E-14</v>
      </c>
      <c r="BL136" s="2">
        <f t="shared" si="243"/>
        <v>2719.8696974230711</v>
      </c>
      <c r="BM136" s="2">
        <f t="shared" si="244"/>
        <v>526.11639402844037</v>
      </c>
      <c r="BN136" s="2">
        <f t="shared" si="245"/>
        <v>5.1133444174691215E-10</v>
      </c>
      <c r="BO136" s="2">
        <f t="shared" si="263"/>
        <v>1493.3630598929274</v>
      </c>
      <c r="BP136" s="2">
        <f t="shared" si="264"/>
        <v>140.78777702073373</v>
      </c>
      <c r="BQ136" s="2">
        <f t="shared" si="265"/>
        <v>-6.5945585364639159E-5</v>
      </c>
      <c r="BR136" s="11">
        <f t="shared" si="266"/>
        <v>3.8703301238656146E-2</v>
      </c>
      <c r="BS136" s="17">
        <f t="shared" si="236"/>
        <v>3.2870131413354556E-2</v>
      </c>
      <c r="BT136" s="17">
        <f t="shared" si="237"/>
        <v>0.1089452116955999</v>
      </c>
      <c r="BU136" s="12">
        <f>BU$3*temperature!$I246+BU$4*temperature!$I246^2</f>
        <v>-6.2233859075441522</v>
      </c>
      <c r="BV136" s="12">
        <f>BV$3*temperature!$I246+BV$4*temperature!$I246^2</f>
        <v>-7.170464058565285</v>
      </c>
      <c r="BW136" s="12">
        <f>BW$3*temperature!$I246+BW$4*temperature!$I246^2</f>
        <v>-7.5946842576458167</v>
      </c>
      <c r="BX136" s="12">
        <f>BX$4*temperature!$I246^2</f>
        <v>-12.717003145275195</v>
      </c>
      <c r="BY136" s="12">
        <f>BY$4*temperature!$I246^2</f>
        <v>-11.119441724771921</v>
      </c>
      <c r="BZ136" s="12">
        <f>BZ$4*temperature!$I246^2</f>
        <v>-9.7619123665388514</v>
      </c>
      <c r="CA136" s="12">
        <f>CA$3*temperature!$I246</f>
        <v>-18.313437250934751</v>
      </c>
      <c r="CB136" s="12">
        <f>CB$3*temperature!$I246</f>
        <v>-16.926352724073336</v>
      </c>
      <c r="CC136" s="12">
        <f>CC$3*temperature!$I246</f>
        <v>-14.859880152600951</v>
      </c>
      <c r="CD136" s="12">
        <f t="shared" si="267"/>
        <v>-16.052097862891525</v>
      </c>
      <c r="CE136" s="12">
        <f t="shared" si="246"/>
        <v>-13.331427360493922</v>
      </c>
      <c r="CF136" s="12">
        <f t="shared" si="247"/>
        <v>-11.703845244716797</v>
      </c>
      <c r="CG136" s="19">
        <f t="shared" si="268"/>
        <v>0.12347979011574163</v>
      </c>
      <c r="CH136" s="19">
        <f t="shared" si="248"/>
        <v>0.21238629622001001</v>
      </c>
      <c r="CI136" s="19">
        <f t="shared" si="249"/>
        <v>0.21238629622000998</v>
      </c>
      <c r="CJ136" s="12">
        <f t="shared" si="269"/>
        <v>1.1306696940216137</v>
      </c>
      <c r="CK136" s="12">
        <f t="shared" si="250"/>
        <v>1.7974626817897066</v>
      </c>
      <c r="CL136" s="12">
        <f t="shared" si="251"/>
        <v>1.5780174539420766</v>
      </c>
      <c r="CM136" s="17">
        <f t="shared" si="270"/>
        <v>-17.182767556913138</v>
      </c>
      <c r="CN136" s="17">
        <f t="shared" si="252"/>
        <v>-15.128890042283629</v>
      </c>
      <c r="CO136" s="17">
        <f t="shared" si="253"/>
        <v>-13.281862698658873</v>
      </c>
      <c r="CP136" s="12">
        <f t="shared" si="254"/>
        <v>19.943051780251988</v>
      </c>
      <c r="CQ136" s="12">
        <f t="shared" si="255"/>
        <v>16.07567581079747</v>
      </c>
      <c r="CR136" s="12">
        <f t="shared" si="256"/>
        <v>12.390050340591852</v>
      </c>
      <c r="CS136" s="17">
        <f>CS$3*temperature!$I246+CS$4*temperature!$I246^2</f>
        <v>-17.182767556913138</v>
      </c>
      <c r="CT136" s="17">
        <f>CT$3*temperature!$I246+CT$4*temperature!$I246^2</f>
        <v>-15.128917121519283</v>
      </c>
      <c r="CU136" s="17">
        <f>CU$3*temperature!$I246+CU$4*temperature!$I246^2</f>
        <v>-13.281876520718201</v>
      </c>
      <c r="CV136" s="17"/>
      <c r="CW136" s="17"/>
      <c r="CX136" s="17"/>
    </row>
    <row r="137" spans="1:102">
      <c r="A137" s="2">
        <f t="shared" si="193"/>
        <v>2091</v>
      </c>
      <c r="B137" s="5">
        <f t="shared" si="194"/>
        <v>1163.9795422716506</v>
      </c>
      <c r="C137" s="5">
        <f t="shared" si="195"/>
        <v>2957.0281939623542</v>
      </c>
      <c r="D137" s="5">
        <f t="shared" si="196"/>
        <v>4348.4899491188889</v>
      </c>
      <c r="E137" s="15">
        <f t="shared" si="197"/>
        <v>6.4452534568764416E-5</v>
      </c>
      <c r="F137" s="15">
        <f t="shared" si="198"/>
        <v>1.269758149961509E-4</v>
      </c>
      <c r="G137" s="15">
        <f t="shared" si="199"/>
        <v>2.5921660951338794E-4</v>
      </c>
      <c r="H137" s="5">
        <f t="shared" si="200"/>
        <v>150709.57961264212</v>
      </c>
      <c r="I137" s="5">
        <f t="shared" si="201"/>
        <v>52596.403323861836</v>
      </c>
      <c r="J137" s="5">
        <f t="shared" si="202"/>
        <v>20159.057562632843</v>
      </c>
      <c r="K137" s="5">
        <f t="shared" si="203"/>
        <v>129477.85948068611</v>
      </c>
      <c r="L137" s="5">
        <f t="shared" si="204"/>
        <v>17786.913033583147</v>
      </c>
      <c r="M137" s="5">
        <f t="shared" si="205"/>
        <v>4635.8753954847161</v>
      </c>
      <c r="N137" s="15">
        <f t="shared" si="206"/>
        <v>7.4254972571003997E-3</v>
      </c>
      <c r="O137" s="15">
        <f t="shared" si="207"/>
        <v>1.1216579862443066E-2</v>
      </c>
      <c r="P137" s="15">
        <f t="shared" si="208"/>
        <v>1.050371551781426E-2</v>
      </c>
      <c r="Q137" s="5">
        <f t="shared" si="209"/>
        <v>8844.4674283704117</v>
      </c>
      <c r="R137" s="5">
        <f t="shared" si="210"/>
        <v>11682.267333018868</v>
      </c>
      <c r="S137" s="5">
        <f t="shared" si="211"/>
        <v>5994.4860238915317</v>
      </c>
      <c r="T137" s="5">
        <f t="shared" si="212"/>
        <v>58.685502614383935</v>
      </c>
      <c r="U137" s="5">
        <f t="shared" si="213"/>
        <v>222.1115246433377</v>
      </c>
      <c r="V137" s="5">
        <f t="shared" si="214"/>
        <v>297.35943782426659</v>
      </c>
      <c r="W137" s="15">
        <f t="shared" si="215"/>
        <v>-1.0734613539272964E-2</v>
      </c>
      <c r="X137" s="15">
        <f t="shared" si="216"/>
        <v>-1.217998157191269E-2</v>
      </c>
      <c r="Y137" s="15">
        <f t="shared" si="217"/>
        <v>-9.7425357312937999E-3</v>
      </c>
      <c r="Z137" s="5">
        <f t="shared" si="232"/>
        <v>8481.4740076225935</v>
      </c>
      <c r="AA137" s="5">
        <f t="shared" si="233"/>
        <v>23487.464925765405</v>
      </c>
      <c r="AB137" s="5">
        <f t="shared" si="234"/>
        <v>30961.631731500231</v>
      </c>
      <c r="AC137" s="16">
        <f t="shared" si="218"/>
        <v>1.6662853242027351</v>
      </c>
      <c r="AD137" s="16">
        <f t="shared" si="219"/>
        <v>2.9453819290230987</v>
      </c>
      <c r="AE137" s="16">
        <f t="shared" si="220"/>
        <v>5.1697586666241264</v>
      </c>
      <c r="AF137" s="15">
        <f t="shared" si="221"/>
        <v>-4.0504037456468023E-3</v>
      </c>
      <c r="AG137" s="15">
        <f t="shared" si="222"/>
        <v>2.9673830763510267E-4</v>
      </c>
      <c r="AH137" s="15">
        <f t="shared" si="223"/>
        <v>9.7937136394747881E-3</v>
      </c>
      <c r="AI137" s="1">
        <f t="shared" si="187"/>
        <v>275814.47445443715</v>
      </c>
      <c r="AJ137" s="1">
        <f t="shared" si="188"/>
        <v>92918.567169132992</v>
      </c>
      <c r="AK137" s="1">
        <f t="shared" si="189"/>
        <v>35836.75826385356</v>
      </c>
      <c r="AL137" s="14">
        <f t="shared" si="224"/>
        <v>47.170428969766519</v>
      </c>
      <c r="AM137" s="14">
        <f t="shared" si="225"/>
        <v>9.7212884054904762</v>
      </c>
      <c r="AN137" s="14">
        <f t="shared" si="226"/>
        <v>3.2903094872402985</v>
      </c>
      <c r="AO137" s="11">
        <f t="shared" si="227"/>
        <v>9.1361460176629869E-3</v>
      </c>
      <c r="AP137" s="11">
        <f t="shared" si="228"/>
        <v>1.1509134355416598E-2</v>
      </c>
      <c r="AQ137" s="11">
        <f t="shared" si="229"/>
        <v>1.0440237017172215E-2</v>
      </c>
      <c r="AR137" s="1">
        <f t="shared" si="235"/>
        <v>150709.57961264212</v>
      </c>
      <c r="AS137" s="1">
        <f t="shared" si="230"/>
        <v>52596.403323861836</v>
      </c>
      <c r="AT137" s="1">
        <f t="shared" si="231"/>
        <v>20159.057562632843</v>
      </c>
      <c r="AU137" s="1">
        <f t="shared" si="190"/>
        <v>30141.915922528424</v>
      </c>
      <c r="AV137" s="1">
        <f t="shared" si="191"/>
        <v>10519.280664772368</v>
      </c>
      <c r="AW137" s="1">
        <f t="shared" si="192"/>
        <v>4031.8115125265685</v>
      </c>
      <c r="AX137" s="1">
        <f t="shared" si="257"/>
        <v>103582.28758454889</v>
      </c>
      <c r="AY137" s="1">
        <f t="shared" si="238"/>
        <v>14229.530426866517</v>
      </c>
      <c r="AZ137" s="1">
        <f t="shared" si="239"/>
        <v>3708.7003163877725</v>
      </c>
      <c r="BA137" s="1">
        <f t="shared" si="258"/>
        <v>13441.777323082788</v>
      </c>
      <c r="BB137" s="1">
        <f t="shared" si="259"/>
        <v>28278.281484397801</v>
      </c>
      <c r="BC137" s="1">
        <f t="shared" si="260"/>
        <v>35737.789714393592</v>
      </c>
      <c r="BD137" s="1">
        <f t="shared" si="261"/>
        <v>8192.8754414575633</v>
      </c>
      <c r="BE137" s="2">
        <f t="shared" si="184"/>
        <v>0.42640676327742005</v>
      </c>
      <c r="BF137" s="2">
        <f t="shared" si="185"/>
        <v>0.3180625638800178</v>
      </c>
      <c r="BG137" s="2">
        <f t="shared" si="186"/>
        <v>-5.0634047993166097E-7</v>
      </c>
      <c r="BH137" s="2">
        <f t="shared" si="240"/>
        <v>0.17617869023713348</v>
      </c>
      <c r="BI137" s="2">
        <f t="shared" si="262"/>
        <v>1.8182272776872576E-2</v>
      </c>
      <c r="BJ137" s="2">
        <f t="shared" si="241"/>
        <v>1.0116379454193041E-2</v>
      </c>
      <c r="BK137" s="2">
        <f t="shared" si="242"/>
        <v>2.5638068161742476E-14</v>
      </c>
      <c r="BL137" s="2">
        <f t="shared" si="243"/>
        <v>2740.2426866048531</v>
      </c>
      <c r="BM137" s="2">
        <f t="shared" si="244"/>
        <v>532.08517394996647</v>
      </c>
      <c r="BN137" s="2">
        <f t="shared" si="245"/>
        <v>5.1683929186727099E-10</v>
      </c>
      <c r="BO137" s="2">
        <f t="shared" si="263"/>
        <v>1515.3871598208398</v>
      </c>
      <c r="BP137" s="2">
        <f t="shared" si="264"/>
        <v>142.44999998874786</v>
      </c>
      <c r="BQ137" s="2">
        <f t="shared" si="265"/>
        <v>-6.5935458245558711E-5</v>
      </c>
      <c r="BR137" s="11">
        <f t="shared" si="266"/>
        <v>3.8502281241693942E-2</v>
      </c>
      <c r="BS137" s="17">
        <f t="shared" si="236"/>
        <v>3.1645351828724182E-2</v>
      </c>
      <c r="BT137" s="17">
        <f t="shared" si="237"/>
        <v>0.10577205018990281</v>
      </c>
      <c r="BU137" s="12">
        <f>BU$3*temperature!$I247+BU$4*temperature!$I247^2</f>
        <v>-6.558290830780134</v>
      </c>
      <c r="BV137" s="12">
        <f>BV$3*temperature!$I247+BV$4*temperature!$I247^2</f>
        <v>-7.4444482428880168</v>
      </c>
      <c r="BW137" s="12">
        <f>BW$3*temperature!$I247+BW$4*temperature!$I247^2</f>
        <v>-7.8210499252412768</v>
      </c>
      <c r="BX137" s="12">
        <f>BX$4*temperature!$I247^2</f>
        <v>-12.981113446267408</v>
      </c>
      <c r="BY137" s="12">
        <f>BY$4*temperature!$I247^2</f>
        <v>-11.350373420490342</v>
      </c>
      <c r="BZ137" s="12">
        <f>BZ$4*temperature!$I247^2</f>
        <v>-9.9646505104186147</v>
      </c>
      <c r="CA137" s="12">
        <f>CA$3*temperature!$I247</f>
        <v>-18.50262931023973</v>
      </c>
      <c r="CB137" s="12">
        <f>CB$3*temperature!$I247</f>
        <v>-17.101215120711981</v>
      </c>
      <c r="CC137" s="12">
        <f>CC$3*temperature!$I247</f>
        <v>-15.01339427933608</v>
      </c>
      <c r="CD137" s="12">
        <f t="shared" si="267"/>
        <v>-16.194325789247969</v>
      </c>
      <c r="CE137" s="12">
        <f t="shared" si="246"/>
        <v>-13.431629335256973</v>
      </c>
      <c r="CF137" s="12">
        <f t="shared" si="247"/>
        <v>-11.791813950102171</v>
      </c>
      <c r="CG137" s="19">
        <f t="shared" si="268"/>
        <v>0.12475543244625779</v>
      </c>
      <c r="CH137" s="19">
        <f t="shared" si="248"/>
        <v>0.21458041195041283</v>
      </c>
      <c r="CI137" s="19">
        <f t="shared" si="249"/>
        <v>0.21458041195041283</v>
      </c>
      <c r="CJ137" s="12">
        <f t="shared" si="269"/>
        <v>1.1541517604958811</v>
      </c>
      <c r="CK137" s="12">
        <f t="shared" si="250"/>
        <v>1.8347928927275028</v>
      </c>
      <c r="CL137" s="12">
        <f t="shared" si="251"/>
        <v>1.6107901646169536</v>
      </c>
      <c r="CM137" s="17">
        <f t="shared" si="270"/>
        <v>-17.348477549743851</v>
      </c>
      <c r="CN137" s="17">
        <f t="shared" si="252"/>
        <v>-15.266422227984476</v>
      </c>
      <c r="CO137" s="17">
        <f t="shared" si="253"/>
        <v>-13.402604114719125</v>
      </c>
      <c r="CP137" s="12">
        <f t="shared" si="254"/>
        <v>19.0738692123346</v>
      </c>
      <c r="CQ137" s="12">
        <f t="shared" si="255"/>
        <v>15.335438262676227</v>
      </c>
      <c r="CR137" s="12">
        <f t="shared" si="256"/>
        <v>11.81952498532287</v>
      </c>
      <c r="CS137" s="17">
        <f>CS$3*temperature!$I247+CS$4*temperature!$I247^2</f>
        <v>-17.348477549743848</v>
      </c>
      <c r="CT137" s="17">
        <f>CT$3*temperature!$I247+CT$4*temperature!$I247^2</f>
        <v>-15.266449510753596</v>
      </c>
      <c r="CU137" s="17">
        <f>CU$3*temperature!$I247+CU$4*temperature!$I247^2</f>
        <v>-13.402618040668097</v>
      </c>
      <c r="CV137" s="17"/>
      <c r="CW137" s="17"/>
      <c r="CX137" s="17"/>
    </row>
    <row r="138" spans="1:102">
      <c r="A138" s="2">
        <f t="shared" si="193"/>
        <v>2092</v>
      </c>
      <c r="B138" s="5">
        <f t="shared" si="194"/>
        <v>1164.050812631752</v>
      </c>
      <c r="C138" s="5">
        <f t="shared" si="195"/>
        <v>2957.3848914740047</v>
      </c>
      <c r="D138" s="5">
        <f t="shared" si="196"/>
        <v>4349.5607898989465</v>
      </c>
      <c r="E138" s="15">
        <f t="shared" si="197"/>
        <v>6.1229907840326195E-5</v>
      </c>
      <c r="F138" s="15">
        <f t="shared" si="198"/>
        <v>1.2062702424634335E-4</v>
      </c>
      <c r="G138" s="15">
        <f t="shared" si="199"/>
        <v>2.4625577903771852E-4</v>
      </c>
      <c r="H138" s="5">
        <f t="shared" si="200"/>
        <v>151806.59476507403</v>
      </c>
      <c r="I138" s="5">
        <f t="shared" si="201"/>
        <v>53181.470462334073</v>
      </c>
      <c r="J138" s="5">
        <f t="shared" si="202"/>
        <v>20372.098123328858</v>
      </c>
      <c r="K138" s="5">
        <f t="shared" si="203"/>
        <v>130412.34378923809</v>
      </c>
      <c r="L138" s="5">
        <f t="shared" si="204"/>
        <v>17982.600308689493</v>
      </c>
      <c r="M138" s="5">
        <f t="shared" si="205"/>
        <v>4683.7138523593694</v>
      </c>
      <c r="N138" s="15">
        <f t="shared" si="206"/>
        <v>7.2173289881376501E-3</v>
      </c>
      <c r="O138" s="15">
        <f t="shared" si="207"/>
        <v>1.1001755882927622E-2</v>
      </c>
      <c r="P138" s="15">
        <f t="shared" si="208"/>
        <v>1.0319185222546601E-2</v>
      </c>
      <c r="Q138" s="5">
        <f t="shared" si="209"/>
        <v>8813.2132917052677</v>
      </c>
      <c r="R138" s="5">
        <f t="shared" si="210"/>
        <v>11668.344895846572</v>
      </c>
      <c r="S138" s="5">
        <f t="shared" si="211"/>
        <v>5998.8169650256741</v>
      </c>
      <c r="T138" s="5">
        <f t="shared" si="212"/>
        <v>58.055536423460531</v>
      </c>
      <c r="U138" s="5">
        <f t="shared" si="213"/>
        <v>219.4062103662724</v>
      </c>
      <c r="V138" s="5">
        <f t="shared" si="214"/>
        <v>294.46240287622624</v>
      </c>
      <c r="W138" s="15">
        <f t="shared" si="215"/>
        <v>-1.0734613539272964E-2</v>
      </c>
      <c r="X138" s="15">
        <f t="shared" si="216"/>
        <v>-1.217998157191269E-2</v>
      </c>
      <c r="Y138" s="15">
        <f t="shared" si="217"/>
        <v>-9.7425357312937999E-3</v>
      </c>
      <c r="Z138" s="5">
        <f t="shared" si="232"/>
        <v>8419.0373838390769</v>
      </c>
      <c r="AA138" s="5">
        <f t="shared" si="233"/>
        <v>23471.570164855424</v>
      </c>
      <c r="AB138" s="5">
        <f t="shared" si="234"/>
        <v>31293.569556086048</v>
      </c>
      <c r="AC138" s="16">
        <f t="shared" si="218"/>
        <v>1.659536195884268</v>
      </c>
      <c r="AD138" s="16">
        <f t="shared" si="219"/>
        <v>2.9462559366720562</v>
      </c>
      <c r="AE138" s="16">
        <f t="shared" si="220"/>
        <v>5.220389802590236</v>
      </c>
      <c r="AF138" s="15">
        <f t="shared" si="221"/>
        <v>-4.0504037456468023E-3</v>
      </c>
      <c r="AG138" s="15">
        <f t="shared" si="222"/>
        <v>2.9673830763510267E-4</v>
      </c>
      <c r="AH138" s="15">
        <f t="shared" si="223"/>
        <v>9.7937136394747881E-3</v>
      </c>
      <c r="AI138" s="1">
        <f t="shared" si="187"/>
        <v>278374.94293152186</v>
      </c>
      <c r="AJ138" s="1">
        <f t="shared" si="188"/>
        <v>94145.991116992052</v>
      </c>
      <c r="AK138" s="1">
        <f t="shared" si="189"/>
        <v>36284.893949994774</v>
      </c>
      <c r="AL138" s="14">
        <f t="shared" si="224"/>
        <v>47.59707533728227</v>
      </c>
      <c r="AM138" s="14">
        <f t="shared" si="225"/>
        <v>9.832053183713354</v>
      </c>
      <c r="AN138" s="14">
        <f t="shared" si="226"/>
        <v>3.324317582037871</v>
      </c>
      <c r="AO138" s="11">
        <f t="shared" si="227"/>
        <v>9.0447845574863576E-3</v>
      </c>
      <c r="AP138" s="11">
        <f t="shared" si="228"/>
        <v>1.1394043011862432E-2</v>
      </c>
      <c r="AQ138" s="11">
        <f t="shared" si="229"/>
        <v>1.0335834647000492E-2</v>
      </c>
      <c r="AR138" s="1">
        <f t="shared" si="235"/>
        <v>151806.59476507403</v>
      </c>
      <c r="AS138" s="1">
        <f t="shared" si="230"/>
        <v>53181.470462334073</v>
      </c>
      <c r="AT138" s="1">
        <f t="shared" si="231"/>
        <v>20372.098123328858</v>
      </c>
      <c r="AU138" s="1">
        <f t="shared" si="190"/>
        <v>30361.318953014808</v>
      </c>
      <c r="AV138" s="1">
        <f t="shared" si="191"/>
        <v>10636.294092466815</v>
      </c>
      <c r="AW138" s="1">
        <f t="shared" si="192"/>
        <v>4074.4196246657721</v>
      </c>
      <c r="AX138" s="1">
        <f t="shared" si="257"/>
        <v>104329.87503139047</v>
      </c>
      <c r="AY138" s="1">
        <f t="shared" si="238"/>
        <v>14386.080246951593</v>
      </c>
      <c r="AZ138" s="1">
        <f t="shared" si="239"/>
        <v>3746.9710818874955</v>
      </c>
      <c r="BA138" s="1">
        <f t="shared" si="258"/>
        <v>13450.971527023883</v>
      </c>
      <c r="BB138" s="1">
        <f t="shared" si="259"/>
        <v>28314.051359044704</v>
      </c>
      <c r="BC138" s="1">
        <f t="shared" si="260"/>
        <v>35791.244273243203</v>
      </c>
      <c r="BD138" s="1">
        <f t="shared" si="261"/>
        <v>7964.3547403070279</v>
      </c>
      <c r="BE138" s="2">
        <f t="shared" si="184"/>
        <v>0.42640676327742005</v>
      </c>
      <c r="BF138" s="2">
        <f t="shared" si="185"/>
        <v>0.3180625638800178</v>
      </c>
      <c r="BG138" s="2">
        <f t="shared" si="186"/>
        <v>-5.0634047993166097E-7</v>
      </c>
      <c r="BH138" s="2">
        <f t="shared" si="240"/>
        <v>0.17497017334171447</v>
      </c>
      <c r="BI138" s="2">
        <f t="shared" si="262"/>
        <v>1.8182272776872576E-2</v>
      </c>
      <c r="BJ138" s="2">
        <f t="shared" si="241"/>
        <v>1.0116379454193041E-2</v>
      </c>
      <c r="BK138" s="2">
        <f t="shared" si="242"/>
        <v>2.5638068161742476E-14</v>
      </c>
      <c r="BL138" s="2">
        <f t="shared" si="243"/>
        <v>2760.1889153467323</v>
      </c>
      <c r="BM138" s="2">
        <f t="shared" si="244"/>
        <v>538.00393512893049</v>
      </c>
      <c r="BN138" s="2">
        <f t="shared" si="245"/>
        <v>5.2230124028361127E-10</v>
      </c>
      <c r="BO138" s="2">
        <f t="shared" si="263"/>
        <v>1537.7377666049676</v>
      </c>
      <c r="BP138" s="2">
        <f t="shared" si="264"/>
        <v>144.13211154903237</v>
      </c>
      <c r="BQ138" s="2">
        <f t="shared" si="265"/>
        <v>-6.5925479817786377E-5</v>
      </c>
      <c r="BR138" s="11">
        <f t="shared" si="266"/>
        <v>3.8302188727965508E-2</v>
      </c>
      <c r="BS138" s="17">
        <f t="shared" si="236"/>
        <v>3.047210622482904E-2</v>
      </c>
      <c r="BT138" s="17">
        <f t="shared" si="237"/>
        <v>0.10269131086398331</v>
      </c>
      <c r="BU138" s="12">
        <f>BU$3*temperature!$I248+BU$4*temperature!$I248^2</f>
        <v>-6.8987009127839976</v>
      </c>
      <c r="BV138" s="12">
        <f>BV$3*temperature!$I248+BV$4*temperature!$I248^2</f>
        <v>-7.722496973339533</v>
      </c>
      <c r="BW138" s="12">
        <f>BW$3*temperature!$I248+BW$4*temperature!$I248^2</f>
        <v>-8.0504208531922892</v>
      </c>
      <c r="BX138" s="12">
        <f>BX$4*temperature!$I248^2</f>
        <v>-13.247915573237032</v>
      </c>
      <c r="BY138" s="12">
        <f>BY$4*temperature!$I248^2</f>
        <v>-11.583658784108906</v>
      </c>
      <c r="BZ138" s="12">
        <f>BZ$4*temperature!$I248^2</f>
        <v>-10.169454972046141</v>
      </c>
      <c r="CA138" s="12">
        <f>CA$3*temperature!$I248</f>
        <v>-18.691805413537356</v>
      </c>
      <c r="CB138" s="12">
        <f>CB$3*temperature!$I248</f>
        <v>-17.276062769872865</v>
      </c>
      <c r="CC138" s="12">
        <f>CC$3*temperature!$I248</f>
        <v>-15.166895459055645</v>
      </c>
      <c r="CD138" s="12">
        <f t="shared" si="267"/>
        <v>-16.336059098701959</v>
      </c>
      <c r="CE138" s="12">
        <f t="shared" si="246"/>
        <v>-13.531055619624349</v>
      </c>
      <c r="CF138" s="12">
        <f t="shared" si="247"/>
        <v>-11.879101666115337</v>
      </c>
      <c r="CG138" s="19">
        <f t="shared" si="268"/>
        <v>0.12603096719214021</v>
      </c>
      <c r="CH138" s="19">
        <f t="shared" si="248"/>
        <v>0.21677434263432449</v>
      </c>
      <c r="CI138" s="19">
        <f t="shared" si="249"/>
        <v>0.21677434263432446</v>
      </c>
      <c r="CJ138" s="12">
        <f t="shared" si="269"/>
        <v>1.1778731574176977</v>
      </c>
      <c r="CK138" s="12">
        <f t="shared" si="250"/>
        <v>1.8725035751242589</v>
      </c>
      <c r="CL138" s="12">
        <f t="shared" si="251"/>
        <v>1.6438968964701541</v>
      </c>
      <c r="CM138" s="17">
        <f t="shared" si="270"/>
        <v>-17.513932256119656</v>
      </c>
      <c r="CN138" s="17">
        <f t="shared" si="252"/>
        <v>-15.403559194748608</v>
      </c>
      <c r="CO138" s="17">
        <f t="shared" si="253"/>
        <v>-13.522998562585492</v>
      </c>
      <c r="CP138" s="12">
        <f t="shared" si="254"/>
        <v>18.198898338632866</v>
      </c>
      <c r="CQ138" s="12">
        <f t="shared" si="255"/>
        <v>14.591639147205367</v>
      </c>
      <c r="CR138" s="12">
        <f t="shared" si="256"/>
        <v>11.246254613647562</v>
      </c>
      <c r="CS138" s="17">
        <f>CS$3*temperature!$I248+CS$4*temperature!$I248^2</f>
        <v>-17.513932256119659</v>
      </c>
      <c r="CT138" s="17">
        <f>CT$3*temperature!$I248+CT$4*temperature!$I248^2</f>
        <v>-15.403586679475575</v>
      </c>
      <c r="CU138" s="17">
        <f>CU$3*temperature!$I248+CU$4*temperature!$I248^2</f>
        <v>-13.523012591619869</v>
      </c>
      <c r="CV138" s="17"/>
      <c r="CW138" s="17"/>
      <c r="CX138" s="17"/>
    </row>
    <row r="139" spans="1:102">
      <c r="A139" s="2">
        <f t="shared" si="193"/>
        <v>2093</v>
      </c>
      <c r="B139" s="5">
        <f t="shared" si="194"/>
        <v>1164.118523619532</v>
      </c>
      <c r="C139" s="5">
        <f t="shared" si="195"/>
        <v>2957.7237949860637</v>
      </c>
      <c r="D139" s="5">
        <f t="shared" si="196"/>
        <v>4350.5783391556952</v>
      </c>
      <c r="E139" s="15">
        <f t="shared" si="197"/>
        <v>5.8168412448309883E-5</v>
      </c>
      <c r="F139" s="15">
        <f t="shared" si="198"/>
        <v>1.1459567303402617E-4</v>
      </c>
      <c r="G139" s="15">
        <f t="shared" si="199"/>
        <v>2.3394299008583258E-4</v>
      </c>
      <c r="H139" s="5">
        <f t="shared" si="200"/>
        <v>152879.67544678765</v>
      </c>
      <c r="I139" s="5">
        <f t="shared" si="201"/>
        <v>53761.378684319337</v>
      </c>
      <c r="J139" s="5">
        <f t="shared" si="202"/>
        <v>20583.409175610188</v>
      </c>
      <c r="K139" s="5">
        <f t="shared" si="203"/>
        <v>131326.55511008188</v>
      </c>
      <c r="L139" s="5">
        <f t="shared" si="204"/>
        <v>18176.605528702741</v>
      </c>
      <c r="M139" s="5">
        <f t="shared" si="205"/>
        <v>4731.1891824489603</v>
      </c>
      <c r="N139" s="15">
        <f t="shared" si="206"/>
        <v>7.0101594241820386E-3</v>
      </c>
      <c r="O139" s="15">
        <f t="shared" si="207"/>
        <v>1.0788496473421727E-2</v>
      </c>
      <c r="P139" s="15">
        <f t="shared" si="208"/>
        <v>1.0136257590902087E-2</v>
      </c>
      <c r="Q139" s="5">
        <f t="shared" si="209"/>
        <v>8780.2363796801437</v>
      </c>
      <c r="R139" s="5">
        <f t="shared" si="210"/>
        <v>11651.910409763259</v>
      </c>
      <c r="S139" s="5">
        <f t="shared" si="211"/>
        <v>6001.9902252458342</v>
      </c>
      <c r="T139" s="5">
        <f t="shared" si="212"/>
        <v>57.432332676139495</v>
      </c>
      <c r="U139" s="5">
        <f t="shared" si="213"/>
        <v>216.733846767248</v>
      </c>
      <c r="V139" s="5">
        <f t="shared" si="214"/>
        <v>291.59359239468199</v>
      </c>
      <c r="W139" s="15">
        <f t="shared" si="215"/>
        <v>-1.0734613539272964E-2</v>
      </c>
      <c r="X139" s="15">
        <f t="shared" si="216"/>
        <v>-1.217998157191269E-2</v>
      </c>
      <c r="Y139" s="15">
        <f t="shared" si="217"/>
        <v>-9.7425357312937999E-3</v>
      </c>
      <c r="Z139" s="5">
        <f t="shared" si="232"/>
        <v>8355.3066126776794</v>
      </c>
      <c r="AA139" s="5">
        <f t="shared" si="233"/>
        <v>23450.554343599295</v>
      </c>
      <c r="AB139" s="5">
        <f t="shared" si="234"/>
        <v>31622.880455607257</v>
      </c>
      <c r="AC139" s="16">
        <f t="shared" si="218"/>
        <v>1.652814404260422</v>
      </c>
      <c r="AD139" s="16">
        <f t="shared" si="219"/>
        <v>2.9471302036725642</v>
      </c>
      <c r="AE139" s="16">
        <f t="shared" si="220"/>
        <v>5.2715168054032393</v>
      </c>
      <c r="AF139" s="15">
        <f t="shared" si="221"/>
        <v>-4.0504037456468023E-3</v>
      </c>
      <c r="AG139" s="15">
        <f t="shared" si="222"/>
        <v>2.9673830763510267E-4</v>
      </c>
      <c r="AH139" s="15">
        <f t="shared" si="223"/>
        <v>9.7937136394747881E-3</v>
      </c>
      <c r="AI139" s="1">
        <f t="shared" si="187"/>
        <v>280898.76759138447</v>
      </c>
      <c r="AJ139" s="1">
        <f t="shared" si="188"/>
        <v>95367.686097759666</v>
      </c>
      <c r="AK139" s="1">
        <f t="shared" si="189"/>
        <v>36730.824179661067</v>
      </c>
      <c r="AL139" s="14">
        <f t="shared" si="224"/>
        <v>48.023275576354521</v>
      </c>
      <c r="AM139" s="14">
        <f t="shared" si="225"/>
        <v>9.9429597522148008</v>
      </c>
      <c r="AN139" s="14">
        <f t="shared" si="226"/>
        <v>3.3583335829115106</v>
      </c>
      <c r="AO139" s="11">
        <f t="shared" si="227"/>
        <v>8.9543367119114935E-3</v>
      </c>
      <c r="AP139" s="11">
        <f t="shared" si="228"/>
        <v>1.1280102581743808E-2</v>
      </c>
      <c r="AQ139" s="11">
        <f t="shared" si="229"/>
        <v>1.0232476300530487E-2</v>
      </c>
      <c r="AR139" s="1">
        <f t="shared" si="235"/>
        <v>152879.67544678765</v>
      </c>
      <c r="AS139" s="1">
        <f t="shared" si="230"/>
        <v>53761.378684319337</v>
      </c>
      <c r="AT139" s="1">
        <f t="shared" si="231"/>
        <v>20583.409175610188</v>
      </c>
      <c r="AU139" s="1">
        <f t="shared" si="190"/>
        <v>30575.935089357532</v>
      </c>
      <c r="AV139" s="1">
        <f t="shared" si="191"/>
        <v>10752.275736863869</v>
      </c>
      <c r="AW139" s="1">
        <f t="shared" si="192"/>
        <v>4116.6818351220381</v>
      </c>
      <c r="AX139" s="1">
        <f t="shared" si="257"/>
        <v>105061.24408806552</v>
      </c>
      <c r="AY139" s="1">
        <f t="shared" si="238"/>
        <v>14541.284422962193</v>
      </c>
      <c r="AZ139" s="1">
        <f t="shared" si="239"/>
        <v>3784.9513459591681</v>
      </c>
      <c r="BA139" s="1">
        <f t="shared" si="258"/>
        <v>13459.886134350387</v>
      </c>
      <c r="BB139" s="1">
        <f t="shared" si="259"/>
        <v>28349.034520426885</v>
      </c>
      <c r="BC139" s="1">
        <f t="shared" si="260"/>
        <v>35843.493968260533</v>
      </c>
      <c r="BD139" s="1">
        <f t="shared" si="261"/>
        <v>7741.9691741682491</v>
      </c>
      <c r="BE139" s="2">
        <f t="shared" si="184"/>
        <v>0.42640676327742005</v>
      </c>
      <c r="BF139" s="2">
        <f t="shared" si="185"/>
        <v>0.3180625638800178</v>
      </c>
      <c r="BG139" s="2">
        <f t="shared" si="186"/>
        <v>-5.0634047993166097E-7</v>
      </c>
      <c r="BH139" s="2">
        <f t="shared" si="240"/>
        <v>0.17376171165562024</v>
      </c>
      <c r="BI139" s="2">
        <f t="shared" si="262"/>
        <v>1.8182272776872576E-2</v>
      </c>
      <c r="BJ139" s="2">
        <f t="shared" si="241"/>
        <v>1.0116379454193041E-2</v>
      </c>
      <c r="BK139" s="2">
        <f t="shared" si="242"/>
        <v>2.5638068161742476E-14</v>
      </c>
      <c r="BL139" s="2">
        <f t="shared" si="243"/>
        <v>2779.6999610132416</v>
      </c>
      <c r="BM139" s="2">
        <f t="shared" si="244"/>
        <v>543.87050675113983</v>
      </c>
      <c r="BN139" s="2">
        <f t="shared" si="245"/>
        <v>5.2771884744532946E-10</v>
      </c>
      <c r="BO139" s="2">
        <f t="shared" si="263"/>
        <v>1560.4197571697653</v>
      </c>
      <c r="BP139" s="2">
        <f t="shared" si="264"/>
        <v>145.83435164488006</v>
      </c>
      <c r="BQ139" s="2">
        <f t="shared" si="265"/>
        <v>-6.5915647976717999E-5</v>
      </c>
      <c r="BR139" s="11">
        <f t="shared" si="266"/>
        <v>3.8103050875079231E-2</v>
      </c>
      <c r="BS139" s="17">
        <f t="shared" si="236"/>
        <v>2.9348013088714302E-2</v>
      </c>
      <c r="BT139" s="17">
        <f t="shared" si="237"/>
        <v>9.9700301809692526E-2</v>
      </c>
      <c r="BU139" s="12">
        <f>BU$3*temperature!$I249+BU$4*temperature!$I249^2</f>
        <v>-7.244555181727133</v>
      </c>
      <c r="BV139" s="12">
        <f>BV$3*temperature!$I249+BV$4*temperature!$I249^2</f>
        <v>-8.0045606678328465</v>
      </c>
      <c r="BW139" s="12">
        <f>BW$3*temperature!$I249+BW$4*temperature!$I249^2</f>
        <v>-8.282756316765072</v>
      </c>
      <c r="BX139" s="12">
        <f>BX$4*temperature!$I249^2</f>
        <v>-13.517362564875851</v>
      </c>
      <c r="BY139" s="12">
        <f>BY$4*temperature!$I249^2</f>
        <v>-11.819256753789059</v>
      </c>
      <c r="BZ139" s="12">
        <f>BZ$4*temperature!$I249^2</f>
        <v>-10.376289702662916</v>
      </c>
      <c r="CA139" s="12">
        <f>CA$3*temperature!$I249</f>
        <v>-18.880933242894045</v>
      </c>
      <c r="CB139" s="12">
        <f>CB$3*temperature!$I249</f>
        <v>-17.450865801426449</v>
      </c>
      <c r="CC139" s="12">
        <f>CC$3*temperature!$I249</f>
        <v>-15.320357468358052</v>
      </c>
      <c r="CD139" s="12">
        <f t="shared" si="267"/>
        <v>-16.477273823986721</v>
      </c>
      <c r="CE139" s="12">
        <f t="shared" si="246"/>
        <v>-13.629689618795295</v>
      </c>
      <c r="CF139" s="12">
        <f t="shared" si="247"/>
        <v>-11.965693823950227</v>
      </c>
      <c r="CG139" s="19">
        <f t="shared" si="268"/>
        <v>0.12730617644718151</v>
      </c>
      <c r="CH139" s="19">
        <f t="shared" si="248"/>
        <v>0.21896771347120261</v>
      </c>
      <c r="CI139" s="19">
        <f t="shared" si="249"/>
        <v>0.21896771347120259</v>
      </c>
      <c r="CJ139" s="12">
        <f t="shared" si="269"/>
        <v>1.2018297094536621</v>
      </c>
      <c r="CK139" s="12">
        <f t="shared" si="250"/>
        <v>1.9105880913155775</v>
      </c>
      <c r="CL139" s="12">
        <f t="shared" si="251"/>
        <v>1.6773318222039122</v>
      </c>
      <c r="CM139" s="17">
        <f t="shared" si="270"/>
        <v>-17.679103533440383</v>
      </c>
      <c r="CN139" s="17">
        <f t="shared" si="252"/>
        <v>-15.540277710110873</v>
      </c>
      <c r="CO139" s="17">
        <f t="shared" si="253"/>
        <v>-13.64302564615414</v>
      </c>
      <c r="CP139" s="12">
        <f t="shared" si="254"/>
        <v>17.320087889428446</v>
      </c>
      <c r="CQ139" s="12">
        <f t="shared" si="255"/>
        <v>13.845996957386108</v>
      </c>
      <c r="CR139" s="12">
        <f t="shared" si="256"/>
        <v>10.671563724497494</v>
      </c>
      <c r="CS139" s="17">
        <f>CS$3*temperature!$I249+CS$4*temperature!$I249^2</f>
        <v>-17.679103533440383</v>
      </c>
      <c r="CT139" s="17">
        <f>CT$3*temperature!$I249+CT$4*temperature!$I249^2</f>
        <v>-15.540305395186376</v>
      </c>
      <c r="CU139" s="17">
        <f>CU$3*temperature!$I249+CU$4*temperature!$I249^2</f>
        <v>-13.643039777452479</v>
      </c>
      <c r="CV139" s="17"/>
      <c r="CW139" s="17"/>
      <c r="CX139" s="17"/>
    </row>
    <row r="140" spans="1:102">
      <c r="A140" s="2">
        <f t="shared" si="193"/>
        <v>2094</v>
      </c>
      <c r="B140" s="5">
        <f t="shared" si="194"/>
        <v>1164.1828527996317</v>
      </c>
      <c r="C140" s="5">
        <f t="shared" si="195"/>
        <v>2958.0457902175522</v>
      </c>
      <c r="D140" s="5">
        <f t="shared" si="196"/>
        <v>4351.5452370956973</v>
      </c>
      <c r="E140" s="15">
        <f t="shared" si="197"/>
        <v>5.5259991825894384E-5</v>
      </c>
      <c r="F140" s="15">
        <f t="shared" si="198"/>
        <v>1.0886588938232486E-4</v>
      </c>
      <c r="G140" s="15">
        <f t="shared" si="199"/>
        <v>2.2224584058154093E-4</v>
      </c>
      <c r="H140" s="5">
        <f t="shared" si="200"/>
        <v>153928.3749395374</v>
      </c>
      <c r="I140" s="5">
        <f t="shared" si="201"/>
        <v>54335.91724751109</v>
      </c>
      <c r="J140" s="5">
        <f t="shared" si="202"/>
        <v>20792.935791995613</v>
      </c>
      <c r="K140" s="5">
        <f t="shared" si="203"/>
        <v>132220.10148093989</v>
      </c>
      <c r="L140" s="5">
        <f t="shared" si="204"/>
        <v>18368.856028937571</v>
      </c>
      <c r="M140" s="5">
        <f t="shared" si="205"/>
        <v>4778.2878630656751</v>
      </c>
      <c r="N140" s="15">
        <f t="shared" si="206"/>
        <v>6.8040037303118694E-3</v>
      </c>
      <c r="O140" s="15">
        <f t="shared" si="207"/>
        <v>1.0576809841158052E-2</v>
      </c>
      <c r="P140" s="15">
        <f t="shared" si="208"/>
        <v>9.954934964645723E-3</v>
      </c>
      <c r="Q140" s="5">
        <f t="shared" si="209"/>
        <v>8745.5666556957713</v>
      </c>
      <c r="R140" s="5">
        <f t="shared" si="210"/>
        <v>11632.99563351962</v>
      </c>
      <c r="S140" s="5">
        <f t="shared" si="211"/>
        <v>6004.0170038001606</v>
      </c>
      <c r="T140" s="5">
        <f t="shared" si="212"/>
        <v>56.815818780202179</v>
      </c>
      <c r="U140" s="5">
        <f t="shared" si="213"/>
        <v>214.09403250761318</v>
      </c>
      <c r="V140" s="5">
        <f t="shared" si="214"/>
        <v>288.75273140176046</v>
      </c>
      <c r="W140" s="15">
        <f t="shared" si="215"/>
        <v>-1.0734613539272964E-2</v>
      </c>
      <c r="X140" s="15">
        <f t="shared" si="216"/>
        <v>-1.217998157191269E-2</v>
      </c>
      <c r="Y140" s="15">
        <f t="shared" si="217"/>
        <v>-9.7425357312937999E-3</v>
      </c>
      <c r="Z140" s="5">
        <f t="shared" si="232"/>
        <v>8290.327341410999</v>
      </c>
      <c r="AA140" s="5">
        <f t="shared" si="233"/>
        <v>23424.473873633666</v>
      </c>
      <c r="AB140" s="5">
        <f t="shared" si="234"/>
        <v>31949.477622585568</v>
      </c>
      <c r="AC140" s="16">
        <f t="shared" si="218"/>
        <v>1.6461198386065465</v>
      </c>
      <c r="AD140" s="16">
        <f t="shared" si="219"/>
        <v>2.9480047301015824</v>
      </c>
      <c r="AE140" s="16">
        <f t="shared" si="220"/>
        <v>5.3231445314410379</v>
      </c>
      <c r="AF140" s="15">
        <f t="shared" si="221"/>
        <v>-4.0504037456468023E-3</v>
      </c>
      <c r="AG140" s="15">
        <f t="shared" si="222"/>
        <v>2.9673830763510267E-4</v>
      </c>
      <c r="AH140" s="15">
        <f t="shared" si="223"/>
        <v>9.7937136394747881E-3</v>
      </c>
      <c r="AI140" s="1">
        <f t="shared" si="187"/>
        <v>283384.82592160354</v>
      </c>
      <c r="AJ140" s="1">
        <f t="shared" si="188"/>
        <v>96583.193224847579</v>
      </c>
      <c r="AK140" s="1">
        <f t="shared" si="189"/>
        <v>37174.423596816996</v>
      </c>
      <c r="AL140" s="14">
        <f t="shared" si="224"/>
        <v>48.448991990078916</v>
      </c>
      <c r="AM140" s="14">
        <f t="shared" si="225"/>
        <v>10.053995782126222</v>
      </c>
      <c r="AN140" s="14">
        <f t="shared" si="226"/>
        <v>3.3923540110199641</v>
      </c>
      <c r="AO140" s="11">
        <f t="shared" si="227"/>
        <v>8.864793344792378E-3</v>
      </c>
      <c r="AP140" s="11">
        <f t="shared" si="228"/>
        <v>1.116730155592637E-2</v>
      </c>
      <c r="AQ140" s="11">
        <f t="shared" si="229"/>
        <v>1.0130151537525181E-2</v>
      </c>
      <c r="AR140" s="1">
        <f t="shared" si="235"/>
        <v>153928.3749395374</v>
      </c>
      <c r="AS140" s="1">
        <f t="shared" si="230"/>
        <v>54335.91724751109</v>
      </c>
      <c r="AT140" s="1">
        <f t="shared" si="231"/>
        <v>20792.935791995613</v>
      </c>
      <c r="AU140" s="1">
        <f t="shared" si="190"/>
        <v>30785.674987907481</v>
      </c>
      <c r="AV140" s="1">
        <f t="shared" si="191"/>
        <v>10867.183449502219</v>
      </c>
      <c r="AW140" s="1">
        <f t="shared" si="192"/>
        <v>4158.5871583991229</v>
      </c>
      <c r="AX140" s="1">
        <f t="shared" si="257"/>
        <v>105776.08118475191</v>
      </c>
      <c r="AY140" s="1">
        <f t="shared" si="238"/>
        <v>14695.084823150059</v>
      </c>
      <c r="AZ140" s="1">
        <f t="shared" si="239"/>
        <v>3822.6302904525401</v>
      </c>
      <c r="BA140" s="1">
        <f t="shared" si="258"/>
        <v>13468.524206023221</v>
      </c>
      <c r="BB140" s="1">
        <f t="shared" si="259"/>
        <v>28383.243151925897</v>
      </c>
      <c r="BC140" s="1">
        <f t="shared" si="260"/>
        <v>35894.565185276122</v>
      </c>
      <c r="BD140" s="1">
        <f t="shared" si="261"/>
        <v>7525.5658438410437</v>
      </c>
      <c r="BE140" s="2">
        <f t="shared" ref="BE140:BE203" si="271">BE139</f>
        <v>0.42640676327742005</v>
      </c>
      <c r="BF140" s="2">
        <f t="shared" ref="BF140:BF203" si="272">BF139</f>
        <v>0.3180625638800178</v>
      </c>
      <c r="BG140" s="2">
        <f t="shared" ref="BG140:BG203" si="273">BG139</f>
        <v>-5.0634047993166097E-7</v>
      </c>
      <c r="BH140" s="2">
        <f t="shared" si="240"/>
        <v>0.17255333586128244</v>
      </c>
      <c r="BI140" s="2">
        <f t="shared" si="262"/>
        <v>1.8182272776872576E-2</v>
      </c>
      <c r="BJ140" s="2">
        <f t="shared" si="241"/>
        <v>1.0116379454193041E-2</v>
      </c>
      <c r="BK140" s="2">
        <f t="shared" si="242"/>
        <v>2.5638068161742476E-14</v>
      </c>
      <c r="BL140" s="2">
        <f t="shared" si="243"/>
        <v>2798.7677012513859</v>
      </c>
      <c r="BM140" s="2">
        <f t="shared" si="244"/>
        <v>549.68275686745449</v>
      </c>
      <c r="BN140" s="2">
        <f t="shared" si="245"/>
        <v>5.3309070511791832E-10</v>
      </c>
      <c r="BO140" s="2">
        <f t="shared" si="263"/>
        <v>1583.4380822736041</v>
      </c>
      <c r="BP140" s="2">
        <f t="shared" si="264"/>
        <v>147.5569632321052</v>
      </c>
      <c r="BQ140" s="2">
        <f t="shared" si="265"/>
        <v>-6.590596073260774E-5</v>
      </c>
      <c r="BR140" s="11">
        <f t="shared" si="266"/>
        <v>3.7904893998699868E-2</v>
      </c>
      <c r="BS140" s="17">
        <f t="shared" si="236"/>
        <v>2.8270809014553134E-2</v>
      </c>
      <c r="BT140" s="17">
        <f t="shared" si="237"/>
        <v>9.6796409523973323E-2</v>
      </c>
      <c r="BU140" s="12">
        <f>BU$3*temperature!$I250+BU$4*temperature!$I250^2</f>
        <v>-7.5957895778276487</v>
      </c>
      <c r="BV140" s="12">
        <f>BV$3*temperature!$I250+BV$4*temperature!$I250^2</f>
        <v>-8.2905875150143178</v>
      </c>
      <c r="BW140" s="12">
        <f>BW$3*temperature!$I250+BW$4*temperature!$I250^2</f>
        <v>-8.5180139880045882</v>
      </c>
      <c r="BX140" s="12">
        <f>BX$4*temperature!$I250^2</f>
        <v>-13.789406140096904</v>
      </c>
      <c r="BY140" s="12">
        <f>BY$4*temperature!$I250^2</f>
        <v>-12.057125113709454</v>
      </c>
      <c r="BZ140" s="12">
        <f>BZ$4*temperature!$I250^2</f>
        <v>-10.585117640412896</v>
      </c>
      <c r="CA140" s="12">
        <f>CA$3*temperature!$I250</f>
        <v>-19.069980849589413</v>
      </c>
      <c r="CB140" s="12">
        <f>CB$3*temperature!$I250</f>
        <v>-17.62559468649167</v>
      </c>
      <c r="CC140" s="12">
        <f>CC$3*temperature!$I250</f>
        <v>-15.47375438342848</v>
      </c>
      <c r="CD140" s="12">
        <f t="shared" si="267"/>
        <v>-16.617946601731919</v>
      </c>
      <c r="CE140" s="12">
        <f t="shared" si="246"/>
        <v>-13.727515452301205</v>
      </c>
      <c r="CF140" s="12">
        <f t="shared" si="247"/>
        <v>-12.051576481922886</v>
      </c>
      <c r="CG140" s="19">
        <f t="shared" si="268"/>
        <v>0.12858084479462326</v>
      </c>
      <c r="CH140" s="19">
        <f t="shared" si="248"/>
        <v>0.22116015394237837</v>
      </c>
      <c r="CI140" s="19">
        <f t="shared" si="249"/>
        <v>0.22116015394237834</v>
      </c>
      <c r="CJ140" s="12">
        <f t="shared" si="269"/>
        <v>1.226017123928747</v>
      </c>
      <c r="CK140" s="12">
        <f t="shared" si="250"/>
        <v>1.9490396170952322</v>
      </c>
      <c r="CL140" s="12">
        <f t="shared" si="251"/>
        <v>1.7110889507527971</v>
      </c>
      <c r="CM140" s="17">
        <f t="shared" si="270"/>
        <v>-17.843963725660664</v>
      </c>
      <c r="CN140" s="17">
        <f t="shared" si="252"/>
        <v>-15.676555069396438</v>
      </c>
      <c r="CO140" s="17">
        <f t="shared" si="253"/>
        <v>-13.762665432675684</v>
      </c>
      <c r="CP140" s="12">
        <f t="shared" si="254"/>
        <v>16.439437214652628</v>
      </c>
      <c r="CQ140" s="12">
        <f t="shared" si="255"/>
        <v>13.100273204124283</v>
      </c>
      <c r="CR140" s="12">
        <f t="shared" si="256"/>
        <v>10.096809972114116</v>
      </c>
      <c r="CS140" s="17">
        <f>CS$3*temperature!$I250+CS$4*temperature!$I250^2</f>
        <v>-17.843963725660664</v>
      </c>
      <c r="CT140" s="17">
        <f>CT$3*temperature!$I250+CT$4*temperature!$I250^2</f>
        <v>-15.676582953178903</v>
      </c>
      <c r="CU140" s="17">
        <f>CU$3*temperature!$I250+CU$4*temperature!$I250^2</f>
        <v>-13.762679665400075</v>
      </c>
      <c r="CV140" s="17"/>
      <c r="CW140" s="17"/>
      <c r="CX140" s="17"/>
    </row>
    <row r="141" spans="1:102">
      <c r="A141" s="2">
        <f t="shared" si="193"/>
        <v>2095</v>
      </c>
      <c r="B141" s="5">
        <f t="shared" si="194"/>
        <v>1164.243968897815</v>
      </c>
      <c r="C141" s="5">
        <f t="shared" si="195"/>
        <v>2958.3517189890485</v>
      </c>
      <c r="D141" s="5">
        <f t="shared" si="196"/>
        <v>4352.4639942832919</v>
      </c>
      <c r="E141" s="15">
        <f t="shared" si="197"/>
        <v>5.249699223459966E-5</v>
      </c>
      <c r="F141" s="15">
        <f t="shared" si="198"/>
        <v>1.0342259491320861E-4</v>
      </c>
      <c r="G141" s="15">
        <f t="shared" si="199"/>
        <v>2.1113354855246388E-4</v>
      </c>
      <c r="H141" s="5">
        <f t="shared" si="200"/>
        <v>154952.26342088101</v>
      </c>
      <c r="I141" s="5">
        <f t="shared" si="201"/>
        <v>54904.879439183314</v>
      </c>
      <c r="J141" s="5">
        <f t="shared" si="202"/>
        <v>21000.624307428479</v>
      </c>
      <c r="K141" s="5">
        <f t="shared" si="203"/>
        <v>133092.6056396699</v>
      </c>
      <c r="L141" s="5">
        <f t="shared" si="204"/>
        <v>18559.280523259025</v>
      </c>
      <c r="M141" s="5">
        <f t="shared" si="205"/>
        <v>4824.9966765978024</v>
      </c>
      <c r="N141" s="15">
        <f t="shared" si="206"/>
        <v>6.5988767892133371E-3</v>
      </c>
      <c r="O141" s="15">
        <f t="shared" si="207"/>
        <v>1.0366704057207965E-2</v>
      </c>
      <c r="P141" s="15">
        <f t="shared" si="208"/>
        <v>9.775219675057345E-3</v>
      </c>
      <c r="Q141" s="5">
        <f t="shared" si="209"/>
        <v>8709.2349745287429</v>
      </c>
      <c r="R141" s="5">
        <f t="shared" si="210"/>
        <v>11611.633710308131</v>
      </c>
      <c r="S141" s="5">
        <f t="shared" si="211"/>
        <v>6004.909013753635</v>
      </c>
      <c r="T141" s="5">
        <f t="shared" si="212"/>
        <v>56.205922922679342</v>
      </c>
      <c r="U141" s="5">
        <f t="shared" si="213"/>
        <v>211.48637113701398</v>
      </c>
      <c r="V141" s="5">
        <f t="shared" si="214"/>
        <v>285.93954759857013</v>
      </c>
      <c r="W141" s="15">
        <f t="shared" si="215"/>
        <v>-1.0734613539272964E-2</v>
      </c>
      <c r="X141" s="15">
        <f t="shared" si="216"/>
        <v>-1.217998157191269E-2</v>
      </c>
      <c r="Y141" s="15">
        <f t="shared" si="217"/>
        <v>-9.7425357312937999E-3</v>
      </c>
      <c r="Z141" s="5">
        <f t="shared" si="232"/>
        <v>8224.1454949866638</v>
      </c>
      <c r="AA141" s="5">
        <f t="shared" si="233"/>
        <v>23393.388117799681</v>
      </c>
      <c r="AB141" s="5">
        <f t="shared" si="234"/>
        <v>32273.276160808447</v>
      </c>
      <c r="AC141" s="16">
        <f t="shared" si="218"/>
        <v>1.6394523886464711</v>
      </c>
      <c r="AD141" s="16">
        <f t="shared" si="219"/>
        <v>2.9488795160360928</v>
      </c>
      <c r="AE141" s="16">
        <f t="shared" si="220"/>
        <v>5.3752778846435074</v>
      </c>
      <c r="AF141" s="15">
        <f t="shared" si="221"/>
        <v>-4.0504037456468023E-3</v>
      </c>
      <c r="AG141" s="15">
        <f t="shared" si="222"/>
        <v>2.9673830763510267E-4</v>
      </c>
      <c r="AH141" s="15">
        <f t="shared" si="223"/>
        <v>9.7937136394747881E-3</v>
      </c>
      <c r="AI141" s="1">
        <f t="shared" si="187"/>
        <v>285832.01831735065</v>
      </c>
      <c r="AJ141" s="1">
        <f t="shared" si="188"/>
        <v>97792.057351865049</v>
      </c>
      <c r="AK141" s="1">
        <f t="shared" si="189"/>
        <v>37615.568395534421</v>
      </c>
      <c r="AL141" s="14">
        <f t="shared" si="224"/>
        <v>48.874187388816907</v>
      </c>
      <c r="AM141" s="14">
        <f t="shared" si="225"/>
        <v>10.165149024839828</v>
      </c>
      <c r="AN141" s="14">
        <f t="shared" si="226"/>
        <v>3.426375420618522</v>
      </c>
      <c r="AO141" s="11">
        <f t="shared" si="227"/>
        <v>8.7761454113444541E-3</v>
      </c>
      <c r="AP141" s="11">
        <f t="shared" si="228"/>
        <v>1.1055628540367107E-2</v>
      </c>
      <c r="AQ141" s="11">
        <f t="shared" si="229"/>
        <v>1.0028850022149928E-2</v>
      </c>
      <c r="AR141" s="1">
        <f t="shared" si="235"/>
        <v>154952.26342088101</v>
      </c>
      <c r="AS141" s="1">
        <f t="shared" si="230"/>
        <v>54904.879439183314</v>
      </c>
      <c r="AT141" s="1">
        <f t="shared" si="231"/>
        <v>21000.624307428479</v>
      </c>
      <c r="AU141" s="1">
        <f t="shared" si="190"/>
        <v>30990.452684176202</v>
      </c>
      <c r="AV141" s="1">
        <f t="shared" si="191"/>
        <v>10980.975887836663</v>
      </c>
      <c r="AW141" s="1">
        <f t="shared" si="192"/>
        <v>4200.1248614856959</v>
      </c>
      <c r="AX141" s="1">
        <f t="shared" si="257"/>
        <v>106474.08451173593</v>
      </c>
      <c r="AY141" s="1">
        <f t="shared" si="238"/>
        <v>14847.424418607223</v>
      </c>
      <c r="AZ141" s="1">
        <f t="shared" si="239"/>
        <v>3859.9973412782419</v>
      </c>
      <c r="BA141" s="1">
        <f t="shared" si="258"/>
        <v>13476.888727899473</v>
      </c>
      <c r="BB141" s="1">
        <f t="shared" si="259"/>
        <v>28416.68910261969</v>
      </c>
      <c r="BC141" s="1">
        <f t="shared" si="260"/>
        <v>35944.483419506534</v>
      </c>
      <c r="BD141" s="1">
        <f t="shared" si="261"/>
        <v>7314.9950032132101</v>
      </c>
      <c r="BE141" s="2">
        <f t="shared" si="271"/>
        <v>0.42640676327742005</v>
      </c>
      <c r="BF141" s="2">
        <f t="shared" si="272"/>
        <v>0.3180625638800178</v>
      </c>
      <c r="BG141" s="2">
        <f t="shared" si="273"/>
        <v>-5.0634047993166097E-7</v>
      </c>
      <c r="BH141" s="2">
        <f t="shared" si="240"/>
        <v>0.17134508016653455</v>
      </c>
      <c r="BI141" s="2">
        <f t="shared" si="262"/>
        <v>1.8182272776872576E-2</v>
      </c>
      <c r="BJ141" s="2">
        <f t="shared" si="241"/>
        <v>1.0116379454193041E-2</v>
      </c>
      <c r="BK141" s="2">
        <f t="shared" si="242"/>
        <v>2.5638068161742476E-14</v>
      </c>
      <c r="BL141" s="2">
        <f t="shared" si="243"/>
        <v>2817.3843209122729</v>
      </c>
      <c r="BM141" s="2">
        <f t="shared" si="244"/>
        <v>555.43859429350005</v>
      </c>
      <c r="BN141" s="2">
        <f t="shared" si="245"/>
        <v>5.3841543743299721E-10</v>
      </c>
      <c r="BO141" s="2">
        <f t="shared" si="263"/>
        <v>1606.7977675756133</v>
      </c>
      <c r="BP141" s="2">
        <f t="shared" si="264"/>
        <v>149.30019231085592</v>
      </c>
      <c r="BQ141" s="2">
        <f t="shared" si="265"/>
        <v>-6.5896416203327737E-5</v>
      </c>
      <c r="BR141" s="11">
        <f t="shared" si="266"/>
        <v>3.7707743561192525E-2</v>
      </c>
      <c r="BS141" s="17">
        <f t="shared" si="236"/>
        <v>2.7238342528317E-2</v>
      </c>
      <c r="BT141" s="17">
        <f t="shared" si="237"/>
        <v>9.3977096625216819E-2</v>
      </c>
      <c r="BU141" s="12">
        <f>BU$3*temperature!$I251+BU$4*temperature!$I251^2</f>
        <v>-7.9523370495586896</v>
      </c>
      <c r="BV141" s="12">
        <f>BV$3*temperature!$I251+BV$4*temperature!$I251^2</f>
        <v>-8.5805235482209667</v>
      </c>
      <c r="BW141" s="12">
        <f>BW$3*temperature!$I251+BW$4*temperature!$I251^2</f>
        <v>-8.756149993021543</v>
      </c>
      <c r="BX141" s="12">
        <f>BX$4*temperature!$I251^2</f>
        <v>-14.06399675606376</v>
      </c>
      <c r="BY141" s="12">
        <f>BY$4*temperature!$I251^2</f>
        <v>-12.297220544805347</v>
      </c>
      <c r="BZ141" s="12">
        <f>BZ$4*temperature!$I251^2</f>
        <v>-10.795900754887338</v>
      </c>
      <c r="CA141" s="12">
        <f>CA$3*temperature!$I251</f>
        <v>-19.258916674656628</v>
      </c>
      <c r="CB141" s="12">
        <f>CB$3*temperature!$I251</f>
        <v>-17.800220256420562</v>
      </c>
      <c r="CC141" s="12">
        <f>CC$3*temperature!$I251</f>
        <v>-15.627060596705743</v>
      </c>
      <c r="CD141" s="12">
        <f t="shared" si="267"/>
        <v>-16.758054682685255</v>
      </c>
      <c r="CE141" s="12">
        <f t="shared" si="246"/>
        <v>-13.824517956586138</v>
      </c>
      <c r="CF141" s="12">
        <f t="shared" si="247"/>
        <v>-12.13673632773693</v>
      </c>
      <c r="CG141" s="19">
        <f t="shared" si="268"/>
        <v>0.12985475944565106</v>
      </c>
      <c r="CH141" s="19">
        <f t="shared" si="248"/>
        <v>0.22335129804926901</v>
      </c>
      <c r="CI141" s="19">
        <f t="shared" si="249"/>
        <v>0.22335129804926898</v>
      </c>
      <c r="CJ141" s="12">
        <f t="shared" si="269"/>
        <v>1.2504309959856872</v>
      </c>
      <c r="CK141" s="12">
        <f t="shared" si="250"/>
        <v>1.9878511499172125</v>
      </c>
      <c r="CL141" s="12">
        <f t="shared" si="251"/>
        <v>1.7451621344844057</v>
      </c>
      <c r="CM141" s="17">
        <f t="shared" si="270"/>
        <v>-18.008485678670944</v>
      </c>
      <c r="CN141" s="17">
        <f t="shared" si="252"/>
        <v>-15.81236910650335</v>
      </c>
      <c r="CO141" s="17">
        <f t="shared" si="253"/>
        <v>-13.881898462221336</v>
      </c>
      <c r="CP141" s="12">
        <f t="shared" si="254"/>
        <v>15.558992860570777</v>
      </c>
      <c r="CQ141" s="12">
        <f t="shared" si="255"/>
        <v>12.356269410807544</v>
      </c>
      <c r="CR141" s="12">
        <f t="shared" si="256"/>
        <v>9.5233818496706935</v>
      </c>
      <c r="CS141" s="17">
        <f>CS$3*temperature!$I251+CS$4*temperature!$I251^2</f>
        <v>-18.00848567867094</v>
      </c>
      <c r="CT141" s="17">
        <f>CT$3*temperature!$I251+CT$4*temperature!$I251^2</f>
        <v>-15.812397187320398</v>
      </c>
      <c r="CU141" s="17">
        <f>CU$3*temperature!$I251+CU$4*temperature!$I251^2</f>
        <v>-13.881912795518152</v>
      </c>
      <c r="CV141" s="17"/>
      <c r="CW141" s="17"/>
      <c r="CX141" s="17"/>
    </row>
    <row r="142" spans="1:102">
      <c r="A142" s="2">
        <f t="shared" si="193"/>
        <v>2096</v>
      </c>
      <c r="B142" s="5">
        <f t="shared" si="194"/>
        <v>1164.3020322390798</v>
      </c>
      <c r="C142" s="5">
        <f t="shared" si="195"/>
        <v>2958.6423813799202</v>
      </c>
      <c r="D142" s="5">
        <f t="shared" si="196"/>
        <v>4353.3369978929486</v>
      </c>
      <c r="E142" s="15">
        <f t="shared" si="197"/>
        <v>4.9872142622869677E-5</v>
      </c>
      <c r="F142" s="15">
        <f t="shared" si="198"/>
        <v>9.8251465167548176E-5</v>
      </c>
      <c r="G142" s="15">
        <f t="shared" si="199"/>
        <v>2.0057687112484069E-4</v>
      </c>
      <c r="H142" s="5">
        <f t="shared" si="200"/>
        <v>155950.92831680123</v>
      </c>
      <c r="I142" s="5">
        <f t="shared" si="201"/>
        <v>55468.062756674612</v>
      </c>
      <c r="J142" s="5">
        <f t="shared" si="202"/>
        <v>21206.422358271426</v>
      </c>
      <c r="K142" s="5">
        <f t="shared" si="203"/>
        <v>133943.70532609188</v>
      </c>
      <c r="L142" s="5">
        <f t="shared" si="204"/>
        <v>18747.809166041938</v>
      </c>
      <c r="M142" s="5">
        <f t="shared" si="205"/>
        <v>4871.302719852727</v>
      </c>
      <c r="N142" s="15">
        <f t="shared" si="206"/>
        <v>6.3947931767616151E-3</v>
      </c>
      <c r="O142" s="15">
        <f t="shared" si="207"/>
        <v>1.015818703460214E-2</v>
      </c>
      <c r="P142" s="15">
        <f t="shared" si="208"/>
        <v>9.5971140207242733E-3</v>
      </c>
      <c r="Q142" s="5">
        <f t="shared" si="209"/>
        <v>8671.2730416924696</v>
      </c>
      <c r="R142" s="5">
        <f t="shared" si="210"/>
        <v>11587.859117832293</v>
      </c>
      <c r="S142" s="5">
        <f t="shared" si="211"/>
        <v>6004.678467354388</v>
      </c>
      <c r="T142" s="5">
        <f t="shared" si="212"/>
        <v>55.602574061486216</v>
      </c>
      <c r="U142" s="5">
        <f t="shared" si="213"/>
        <v>208.91047103385446</v>
      </c>
      <c r="V142" s="5">
        <f t="shared" si="214"/>
        <v>283.15377133910107</v>
      </c>
      <c r="W142" s="15">
        <f t="shared" si="215"/>
        <v>-1.0734613539272964E-2</v>
      </c>
      <c r="X142" s="15">
        <f t="shared" si="216"/>
        <v>-1.217998157191269E-2</v>
      </c>
      <c r="Y142" s="15">
        <f t="shared" si="217"/>
        <v>-9.7425357312937999E-3</v>
      </c>
      <c r="Z142" s="5">
        <f t="shared" si="232"/>
        <v>8156.8072266990639</v>
      </c>
      <c r="AA142" s="5">
        <f t="shared" si="233"/>
        <v>23357.35929694396</v>
      </c>
      <c r="AB142" s="5">
        <f t="shared" si="234"/>
        <v>32594.193148474096</v>
      </c>
      <c r="AC142" s="16">
        <f t="shared" si="218"/>
        <v>1.6328119445506879</v>
      </c>
      <c r="AD142" s="16">
        <f t="shared" si="219"/>
        <v>2.9497545615531013</v>
      </c>
      <c r="AE142" s="16">
        <f t="shared" si="220"/>
        <v>5.4279218169783077</v>
      </c>
      <c r="AF142" s="15">
        <f t="shared" si="221"/>
        <v>-4.0504037456468023E-3</v>
      </c>
      <c r="AG142" s="15">
        <f t="shared" si="222"/>
        <v>2.9673830763510267E-4</v>
      </c>
      <c r="AH142" s="15">
        <f t="shared" si="223"/>
        <v>9.7937136394747881E-3</v>
      </c>
      <c r="AI142" s="1">
        <f t="shared" si="187"/>
        <v>288239.26916979178</v>
      </c>
      <c r="AJ142" s="1">
        <f t="shared" si="188"/>
        <v>98993.827504515211</v>
      </c>
      <c r="AK142" s="1">
        <f t="shared" si="189"/>
        <v>38054.136417466674</v>
      </c>
      <c r="AL142" s="14">
        <f t="shared" si="224"/>
        <v>49.298825094448603</v>
      </c>
      <c r="AM142" s="14">
        <f t="shared" si="225"/>
        <v>10.276407315399169</v>
      </c>
      <c r="AN142" s="14">
        <f t="shared" si="226"/>
        <v>3.4603943997793563</v>
      </c>
      <c r="AO142" s="11">
        <f t="shared" si="227"/>
        <v>8.6883839572310089E-3</v>
      </c>
      <c r="AP142" s="11">
        <f t="shared" si="228"/>
        <v>1.0945072254963436E-2</v>
      </c>
      <c r="AQ142" s="11">
        <f t="shared" si="229"/>
        <v>9.9285615219284282E-3</v>
      </c>
      <c r="AR142" s="1">
        <f t="shared" si="235"/>
        <v>155950.92831680123</v>
      </c>
      <c r="AS142" s="1">
        <f t="shared" si="230"/>
        <v>55468.062756674612</v>
      </c>
      <c r="AT142" s="1">
        <f t="shared" si="231"/>
        <v>21206.422358271426</v>
      </c>
      <c r="AU142" s="1">
        <f t="shared" si="190"/>
        <v>31190.185663360247</v>
      </c>
      <c r="AV142" s="1">
        <f t="shared" si="191"/>
        <v>11093.612551334923</v>
      </c>
      <c r="AW142" s="1">
        <f t="shared" si="192"/>
        <v>4241.284471654285</v>
      </c>
      <c r="AX142" s="1">
        <f t="shared" si="257"/>
        <v>107154.9642608735</v>
      </c>
      <c r="AY142" s="1">
        <f t="shared" si="238"/>
        <v>14998.247332833549</v>
      </c>
      <c r="AZ142" s="1">
        <f t="shared" si="239"/>
        <v>3897.0421758821817</v>
      </c>
      <c r="BA142" s="1">
        <f t="shared" si="258"/>
        <v>13484.982614790963</v>
      </c>
      <c r="BB142" s="1">
        <f t="shared" si="259"/>
        <v>28449.383903260699</v>
      </c>
      <c r="BC142" s="1">
        <f t="shared" si="260"/>
        <v>35993.273315419894</v>
      </c>
      <c r="BD142" s="1">
        <f t="shared" si="261"/>
        <v>7110.1100372866522</v>
      </c>
      <c r="BE142" s="2">
        <f t="shared" si="271"/>
        <v>0.42640676327742005</v>
      </c>
      <c r="BF142" s="2">
        <f t="shared" si="272"/>
        <v>0.3180625638800178</v>
      </c>
      <c r="BG142" s="2">
        <f t="shared" si="273"/>
        <v>-5.0634047993166097E-7</v>
      </c>
      <c r="BH142" s="2">
        <f t="shared" si="240"/>
        <v>0.17013698219222867</v>
      </c>
      <c r="BI142" s="2">
        <f t="shared" si="262"/>
        <v>1.8182272776872576E-2</v>
      </c>
      <c r="BJ142" s="2">
        <f t="shared" si="241"/>
        <v>1.0116379454193041E-2</v>
      </c>
      <c r="BK142" s="2">
        <f t="shared" si="242"/>
        <v>2.5638068161742476E-14</v>
      </c>
      <c r="BL142" s="2">
        <f t="shared" si="243"/>
        <v>2835.5423184625815</v>
      </c>
      <c r="BM142" s="2">
        <f t="shared" si="244"/>
        <v>561.13597043551329</v>
      </c>
      <c r="BN142" s="2">
        <f t="shared" si="245"/>
        <v>5.4369170188806243E-10</v>
      </c>
      <c r="BO142" s="2">
        <f t="shared" si="263"/>
        <v>1630.5039147182865</v>
      </c>
      <c r="BP142" s="2">
        <f t="shared" si="264"/>
        <v>151.0642879578767</v>
      </c>
      <c r="BQ142" s="2">
        <f t="shared" si="265"/>
        <v>-6.588701260747942E-5</v>
      </c>
      <c r="BR142" s="11">
        <f t="shared" si="266"/>
        <v>3.7511624180032149E-2</v>
      </c>
      <c r="BS142" s="17">
        <f t="shared" si="236"/>
        <v>2.6248568247973936E-2</v>
      </c>
      <c r="BT142" s="17">
        <f t="shared" si="237"/>
        <v>9.1239899636132826E-2</v>
      </c>
      <c r="BU142" s="12">
        <f>BU$3*temperature!$I252+BU$4*temperature!$I252^2</f>
        <v>-8.3141276524052579</v>
      </c>
      <c r="BV142" s="12">
        <f>BV$3*temperature!$I252+BV$4*temperature!$I252^2</f>
        <v>-8.8743127211355599</v>
      </c>
      <c r="BW142" s="12">
        <f>BW$3*temperature!$I252+BW$4*temperature!$I252^2</f>
        <v>-8.9971189703710266</v>
      </c>
      <c r="BX142" s="12">
        <f>BX$4*temperature!$I252^2</f>
        <v>-14.341083666775504</v>
      </c>
      <c r="BY142" s="12">
        <f>BY$4*temperature!$I252^2</f>
        <v>-12.539498675993904</v>
      </c>
      <c r="BZ142" s="12">
        <f>BZ$4*temperature!$I252^2</f>
        <v>-11.008600092096197</v>
      </c>
      <c r="CA142" s="12">
        <f>CA$3*temperature!$I252</f>
        <v>-19.447709568107129</v>
      </c>
      <c r="CB142" s="12">
        <f>CB$3*temperature!$I252</f>
        <v>-17.974713720566864</v>
      </c>
      <c r="CC142" s="12">
        <f>CC$3*temperature!$I252</f>
        <v>-15.780250832481606</v>
      </c>
      <c r="CD142" s="12">
        <f t="shared" si="267"/>
        <v>-16.897575940519587</v>
      </c>
      <c r="CE142" s="12">
        <f t="shared" si="246"/>
        <v>-13.920682686214231</v>
      </c>
      <c r="CF142" s="12">
        <f t="shared" si="247"/>
        <v>-12.221160679543589</v>
      </c>
      <c r="CG142" s="19">
        <f t="shared" si="268"/>
        <v>0.13112771036901863</v>
      </c>
      <c r="CH142" s="19">
        <f t="shared" si="248"/>
        <v>0.22554078453633269</v>
      </c>
      <c r="CI142" s="19">
        <f t="shared" si="249"/>
        <v>0.22554078453633267</v>
      </c>
      <c r="CJ142" s="12">
        <f t="shared" si="269"/>
        <v>1.275066813793772</v>
      </c>
      <c r="CK142" s="12">
        <f t="shared" si="250"/>
        <v>2.0270155171763173</v>
      </c>
      <c r="CL142" s="12">
        <f t="shared" si="251"/>
        <v>1.7795450764690091</v>
      </c>
      <c r="CM142" s="17">
        <f t="shared" si="270"/>
        <v>-18.172642754313358</v>
      </c>
      <c r="CN142" s="17">
        <f t="shared" si="252"/>
        <v>-15.947698203390548</v>
      </c>
      <c r="CO142" s="17">
        <f t="shared" si="253"/>
        <v>-14.000705756012598</v>
      </c>
      <c r="CP142" s="12">
        <f t="shared" si="254"/>
        <v>14.680845041293917</v>
      </c>
      <c r="CQ142" s="12">
        <f t="shared" si="255"/>
        <v>11.615824018546704</v>
      </c>
      <c r="CR142" s="12">
        <f t="shared" si="256"/>
        <v>8.9526963040406091</v>
      </c>
      <c r="CS142" s="17">
        <f>CS$3*temperature!$I252+CS$4*temperature!$I252^2</f>
        <v>-18.172642754313358</v>
      </c>
      <c r="CT142" s="17">
        <f>CT$3*temperature!$I252+CT$4*temperature!$I252^2</f>
        <v>-15.947726479540464</v>
      </c>
      <c r="CU142" s="17">
        <f>CU$3*temperature!$I252+CU$4*temperature!$I252^2</f>
        <v>-14.000720189013228</v>
      </c>
      <c r="CV142" s="17"/>
      <c r="CW142" s="17"/>
      <c r="CX142" s="17"/>
    </row>
    <row r="143" spans="1:102">
      <c r="A143" s="2">
        <f t="shared" si="193"/>
        <v>2097</v>
      </c>
      <c r="B143" s="5">
        <f t="shared" si="194"/>
        <v>1164.3571951642373</v>
      </c>
      <c r="C143" s="5">
        <f t="shared" si="195"/>
        <v>2958.9185377813533</v>
      </c>
      <c r="D143" s="5">
        <f t="shared" si="196"/>
        <v>4354.1665176712386</v>
      </c>
      <c r="E143" s="15">
        <f t="shared" si="197"/>
        <v>4.737853549172619E-5</v>
      </c>
      <c r="F143" s="15">
        <f t="shared" si="198"/>
        <v>9.3338891909170766E-5</v>
      </c>
      <c r="G143" s="15">
        <f t="shared" si="199"/>
        <v>1.9054802756859865E-4</v>
      </c>
      <c r="H143" s="5">
        <f t="shared" si="200"/>
        <v>156923.97462593936</v>
      </c>
      <c r="I143" s="5">
        <f t="shared" si="201"/>
        <v>56025.269080307131</v>
      </c>
      <c r="J143" s="5">
        <f t="shared" si="202"/>
        <v>21410.278919280401</v>
      </c>
      <c r="K143" s="5">
        <f t="shared" si="203"/>
        <v>134773.05355922552</v>
      </c>
      <c r="L143" s="5">
        <f t="shared" si="204"/>
        <v>18934.373611487063</v>
      </c>
      <c r="M143" s="5">
        <f t="shared" si="205"/>
        <v>4917.193412881089</v>
      </c>
      <c r="N143" s="15">
        <f t="shared" si="206"/>
        <v>6.1917671391467088E-3</v>
      </c>
      <c r="O143" s="15">
        <f t="shared" si="207"/>
        <v>9.951266507611578E-3</v>
      </c>
      <c r="P143" s="15">
        <f t="shared" si="208"/>
        <v>9.4206202462714383E-3</v>
      </c>
      <c r="Q143" s="5">
        <f t="shared" si="209"/>
        <v>8631.7133719284157</v>
      </c>
      <c r="R143" s="5">
        <f t="shared" si="210"/>
        <v>11561.707617048638</v>
      </c>
      <c r="S143" s="5">
        <f t="shared" si="211"/>
        <v>6003.3380608992111</v>
      </c>
      <c r="T143" s="5">
        <f t="shared" si="212"/>
        <v>55.005701917147356</v>
      </c>
      <c r="U143" s="5">
        <f t="shared" si="213"/>
        <v>206.3659453464825</v>
      </c>
      <c r="V143" s="5">
        <f t="shared" si="214"/>
        <v>280.39513560437928</v>
      </c>
      <c r="W143" s="15">
        <f t="shared" si="215"/>
        <v>-1.0734613539272964E-2</v>
      </c>
      <c r="X143" s="15">
        <f t="shared" si="216"/>
        <v>-1.217998157191269E-2</v>
      </c>
      <c r="Y143" s="15">
        <f t="shared" si="217"/>
        <v>-9.7425357312937999E-3</v>
      </c>
      <c r="Z143" s="5">
        <f t="shared" si="232"/>
        <v>8088.3588690296119</v>
      </c>
      <c r="AA143" s="5">
        <f t="shared" si="233"/>
        <v>23316.452393637497</v>
      </c>
      <c r="AB143" s="5">
        <f t="shared" si="234"/>
        <v>32912.147698275789</v>
      </c>
      <c r="AC143" s="16">
        <f t="shared" si="218"/>
        <v>1.626198396934543</v>
      </c>
      <c r="AD143" s="16">
        <f t="shared" si="219"/>
        <v>2.9506298667296353</v>
      </c>
      <c r="AE143" s="16">
        <f t="shared" si="220"/>
        <v>5.4810813289112508</v>
      </c>
      <c r="AF143" s="15">
        <f t="shared" si="221"/>
        <v>-4.0504037456468023E-3</v>
      </c>
      <c r="AG143" s="15">
        <f t="shared" si="222"/>
        <v>2.9673830763510267E-4</v>
      </c>
      <c r="AH143" s="15">
        <f t="shared" si="223"/>
        <v>9.7937136394747881E-3</v>
      </c>
      <c r="AI143" s="1">
        <f t="shared" si="187"/>
        <v>290605.52791617287</v>
      </c>
      <c r="AJ143" s="1">
        <f t="shared" si="188"/>
        <v>100188.05730539862</v>
      </c>
      <c r="AK143" s="1">
        <f t="shared" si="189"/>
        <v>38490.007247374291</v>
      </c>
      <c r="AL143" s="14">
        <f t="shared" si="224"/>
        <v>49.722868944298938</v>
      </c>
      <c r="AM143" s="14">
        <f t="shared" si="225"/>
        <v>10.387758575781763</v>
      </c>
      <c r="AN143" s="14">
        <f t="shared" si="226"/>
        <v>3.4944075710808185</v>
      </c>
      <c r="AO143" s="11">
        <f t="shared" si="227"/>
        <v>8.6015001176586985E-3</v>
      </c>
      <c r="AP143" s="11">
        <f t="shared" si="228"/>
        <v>1.0835621532413801E-2</v>
      </c>
      <c r="AQ143" s="11">
        <f t="shared" si="229"/>
        <v>9.8292759067091437E-3</v>
      </c>
      <c r="AR143" s="1">
        <f t="shared" si="235"/>
        <v>156923.97462593936</v>
      </c>
      <c r="AS143" s="1">
        <f t="shared" si="230"/>
        <v>56025.269080307131</v>
      </c>
      <c r="AT143" s="1">
        <f t="shared" si="231"/>
        <v>21410.278919280401</v>
      </c>
      <c r="AU143" s="1">
        <f t="shared" si="190"/>
        <v>31384.794925187874</v>
      </c>
      <c r="AV143" s="1">
        <f t="shared" si="191"/>
        <v>11205.053816061427</v>
      </c>
      <c r="AW143" s="1">
        <f t="shared" si="192"/>
        <v>4282.0557838560808</v>
      </c>
      <c r="AX143" s="1">
        <f t="shared" si="257"/>
        <v>107818.44284738041</v>
      </c>
      <c r="AY143" s="1">
        <f t="shared" si="238"/>
        <v>15147.498889189648</v>
      </c>
      <c r="AZ143" s="1">
        <f t="shared" si="239"/>
        <v>3933.7547303048705</v>
      </c>
      <c r="BA143" s="1">
        <f t="shared" si="258"/>
        <v>13492.808714291932</v>
      </c>
      <c r="BB143" s="1">
        <f t="shared" si="259"/>
        <v>28481.338781476923</v>
      </c>
      <c r="BC143" s="1">
        <f t="shared" si="260"/>
        <v>36040.958704877579</v>
      </c>
      <c r="BD143" s="1">
        <f t="shared" si="261"/>
        <v>6910.7674367468198</v>
      </c>
      <c r="BE143" s="2">
        <f t="shared" si="271"/>
        <v>0.42640676327742005</v>
      </c>
      <c r="BF143" s="2">
        <f t="shared" si="272"/>
        <v>0.3180625638800178</v>
      </c>
      <c r="BG143" s="2">
        <f t="shared" si="273"/>
        <v>-5.0634047993166097E-7</v>
      </c>
      <c r="BH143" s="2">
        <f t="shared" si="240"/>
        <v>0.16892908286166128</v>
      </c>
      <c r="BI143" s="2">
        <f t="shared" si="262"/>
        <v>1.8182272776872576E-2</v>
      </c>
      <c r="BJ143" s="2">
        <f t="shared" si="241"/>
        <v>1.0116379454193041E-2</v>
      </c>
      <c r="BK143" s="2">
        <f t="shared" si="242"/>
        <v>2.5638068161742476E-14</v>
      </c>
      <c r="BL143" s="2">
        <f t="shared" si="243"/>
        <v>2853.2345118798598</v>
      </c>
      <c r="BM143" s="2">
        <f t="shared" si="244"/>
        <v>566.77288103965566</v>
      </c>
      <c r="BN143" s="2">
        <f t="shared" si="245"/>
        <v>5.4891819029442895E-10</v>
      </c>
      <c r="BO143" s="2">
        <f t="shared" si="263"/>
        <v>1654.5617024261101</v>
      </c>
      <c r="BP143" s="2">
        <f t="shared" si="264"/>
        <v>152.84950235922599</v>
      </c>
      <c r="BQ143" s="2">
        <f t="shared" si="265"/>
        <v>-6.5877748257839159E-5</v>
      </c>
      <c r="BR143" s="11">
        <f t="shared" si="266"/>
        <v>3.7316559636064034E-2</v>
      </c>
      <c r="BS143" s="17">
        <f t="shared" si="236"/>
        <v>2.5299541360530534E-2</v>
      </c>
      <c r="BT143" s="17">
        <f t="shared" si="237"/>
        <v>8.8582426831196923E-2</v>
      </c>
      <c r="BU143" s="12">
        <f>BU$3*temperature!$I253+BU$4*temperature!$I253^2</f>
        <v>-8.6810886499152069</v>
      </c>
      <c r="BV143" s="12">
        <f>BV$3*temperature!$I253+BV$4*temperature!$I253^2</f>
        <v>-9.171896984958007</v>
      </c>
      <c r="BW143" s="12">
        <f>BW$3*temperature!$I253+BW$4*temperature!$I253^2</f>
        <v>-9.2408741303942517</v>
      </c>
      <c r="BX143" s="12">
        <f>BX$4*temperature!$I253^2</f>
        <v>-14.620614982106702</v>
      </c>
      <c r="BY143" s="12">
        <f>BY$4*temperature!$I253^2</f>
        <v>-12.783914135797335</v>
      </c>
      <c r="BZ143" s="12">
        <f>BZ$4*temperature!$I253^2</f>
        <v>-11.223175819788795</v>
      </c>
      <c r="CA143" s="12">
        <f>CA$3*temperature!$I253</f>
        <v>-19.636328806885185</v>
      </c>
      <c r="CB143" s="12">
        <f>CB$3*temperature!$I253</f>
        <v>-18.149046682880677</v>
      </c>
      <c r="CC143" s="12">
        <f>CC$3*temperature!$I253</f>
        <v>-15.933300161469459</v>
      </c>
      <c r="CD143" s="12">
        <f t="shared" si="267"/>
        <v>-17.036488879288992</v>
      </c>
      <c r="CE143" s="12">
        <f t="shared" si="246"/>
        <v>-14.01599591377456</v>
      </c>
      <c r="CF143" s="12">
        <f t="shared" si="247"/>
        <v>-12.30483748585814</v>
      </c>
      <c r="CG143" s="19">
        <f t="shared" si="268"/>
        <v>0.13239949041210783</v>
      </c>
      <c r="CH143" s="19">
        <f t="shared" si="248"/>
        <v>0.22772825709929265</v>
      </c>
      <c r="CI143" s="19">
        <f t="shared" si="249"/>
        <v>0.22772825709929265</v>
      </c>
      <c r="CJ143" s="12">
        <f t="shared" si="269"/>
        <v>1.2999199637980958</v>
      </c>
      <c r="CK143" s="12">
        <f t="shared" si="250"/>
        <v>2.0665253845530573</v>
      </c>
      <c r="CL143" s="12">
        <f t="shared" si="251"/>
        <v>1.8142313378056591</v>
      </c>
      <c r="CM143" s="17">
        <f t="shared" si="270"/>
        <v>-18.336408843087089</v>
      </c>
      <c r="CN143" s="17">
        <f t="shared" si="252"/>
        <v>-16.082521298327617</v>
      </c>
      <c r="CO143" s="17">
        <f t="shared" si="253"/>
        <v>-14.119068823663799</v>
      </c>
      <c r="CP143" s="12">
        <f t="shared" si="254"/>
        <v>13.807124017299532</v>
      </c>
      <c r="CQ143" s="12">
        <f t="shared" si="255"/>
        <v>10.880809212696073</v>
      </c>
      <c r="CR143" s="12">
        <f t="shared" si="256"/>
        <v>8.3861962898921956</v>
      </c>
      <c r="CS143" s="17">
        <f>CS$3*temperature!$I253+CS$4*temperature!$I253^2</f>
        <v>-18.336408843087089</v>
      </c>
      <c r="CT143" s="17">
        <f>CT$3*temperature!$I253+CT$4*temperature!$I253^2</f>
        <v>-16.082549768080803</v>
      </c>
      <c r="CU143" s="17">
        <f>CU$3*temperature!$I253+CU$4*temperature!$I253^2</f>
        <v>-14.119083355485408</v>
      </c>
      <c r="CV143" s="17"/>
      <c r="CW143" s="17"/>
      <c r="CX143" s="17"/>
    </row>
    <row r="144" spans="1:102">
      <c r="A144" s="2">
        <f t="shared" si="193"/>
        <v>2098</v>
      </c>
      <c r="B144" s="5">
        <f t="shared" si="194"/>
        <v>1164.4096024259986</v>
      </c>
      <c r="C144" s="5">
        <f t="shared" si="195"/>
        <v>2959.1809108500406</v>
      </c>
      <c r="D144" s="5">
        <f t="shared" si="196"/>
        <v>4354.9547116208032</v>
      </c>
      <c r="E144" s="15">
        <f t="shared" si="197"/>
        <v>4.5009608717139881E-5</v>
      </c>
      <c r="F144" s="15">
        <f t="shared" si="198"/>
        <v>8.8671947313712221E-5</v>
      </c>
      <c r="G144" s="15">
        <f t="shared" si="199"/>
        <v>1.8102062619016873E-4</v>
      </c>
      <c r="H144" s="5">
        <f t="shared" si="200"/>
        <v>157871.02521519089</v>
      </c>
      <c r="I144" s="5">
        <f t="shared" si="201"/>
        <v>56576.304838499695</v>
      </c>
      <c r="J144" s="5">
        <f t="shared" si="202"/>
        <v>21612.144338507795</v>
      </c>
      <c r="K144" s="5">
        <f t="shared" si="203"/>
        <v>135580.31888973885</v>
      </c>
      <c r="L144" s="5">
        <f t="shared" si="204"/>
        <v>19118.907070216213</v>
      </c>
      <c r="M144" s="5">
        <f t="shared" si="205"/>
        <v>4962.6565072738276</v>
      </c>
      <c r="N144" s="15">
        <f t="shared" si="206"/>
        <v>5.9898125715358574E-3</v>
      </c>
      <c r="O144" s="15">
        <f t="shared" si="207"/>
        <v>9.7459500121619413E-3</v>
      </c>
      <c r="P144" s="15">
        <f t="shared" si="208"/>
        <v>9.2457405221531008E-3</v>
      </c>
      <c r="Q144" s="5">
        <f t="shared" si="209"/>
        <v>8590.5892469305836</v>
      </c>
      <c r="R144" s="5">
        <f t="shared" si="210"/>
        <v>11533.216199703178</v>
      </c>
      <c r="S144" s="5">
        <f t="shared" si="211"/>
        <v>6000.9009591295298</v>
      </c>
      <c r="T144" s="5">
        <f t="shared" si="212"/>
        <v>54.41523696461033</v>
      </c>
      <c r="U144" s="5">
        <f t="shared" si="213"/>
        <v>203.85241193509199</v>
      </c>
      <c r="V144" s="5">
        <f t="shared" si="214"/>
        <v>277.66337597687266</v>
      </c>
      <c r="W144" s="15">
        <f t="shared" si="215"/>
        <v>-1.0734613539272964E-2</v>
      </c>
      <c r="X144" s="15">
        <f t="shared" si="216"/>
        <v>-1.217998157191269E-2</v>
      </c>
      <c r="Y144" s="15">
        <f t="shared" si="217"/>
        <v>-9.7425357312937999E-3</v>
      </c>
      <c r="Z144" s="5">
        <f t="shared" si="232"/>
        <v>8018.8468847619115</v>
      </c>
      <c r="AA144" s="5">
        <f t="shared" si="233"/>
        <v>23270.735053048</v>
      </c>
      <c r="AB144" s="5">
        <f t="shared" si="234"/>
        <v>33227.061014334249</v>
      </c>
      <c r="AC144" s="16">
        <f t="shared" si="218"/>
        <v>1.6196116368564346</v>
      </c>
      <c r="AD144" s="16">
        <f t="shared" si="219"/>
        <v>2.9515054316427465</v>
      </c>
      <c r="AE144" s="16">
        <f t="shared" si="220"/>
        <v>5.5347614698812793</v>
      </c>
      <c r="AF144" s="15">
        <f t="shared" si="221"/>
        <v>-4.0504037456468023E-3</v>
      </c>
      <c r="AG144" s="15">
        <f t="shared" si="222"/>
        <v>2.9673830763510267E-4</v>
      </c>
      <c r="AH144" s="15">
        <f t="shared" si="223"/>
        <v>9.7937136394747881E-3</v>
      </c>
      <c r="AI144" s="1">
        <f t="shared" si="187"/>
        <v>292929.77004974347</v>
      </c>
      <c r="AJ144" s="1">
        <f t="shared" si="188"/>
        <v>101374.30539092018</v>
      </c>
      <c r="AK144" s="1">
        <f t="shared" si="189"/>
        <v>38923.062306492939</v>
      </c>
      <c r="AL144" s="14">
        <f t="shared" si="224"/>
        <v>50.146283294742908</v>
      </c>
      <c r="AM144" s="14">
        <f t="shared" si="225"/>
        <v>10.499190818074046</v>
      </c>
      <c r="AN144" s="14">
        <f t="shared" si="226"/>
        <v>3.5284115922659987</v>
      </c>
      <c r="AO144" s="11">
        <f t="shared" si="227"/>
        <v>8.5154851164821119E-3</v>
      </c>
      <c r="AP144" s="11">
        <f t="shared" si="228"/>
        <v>1.0727265317089663E-2</v>
      </c>
      <c r="AQ144" s="11">
        <f t="shared" si="229"/>
        <v>9.7309831476420517E-3</v>
      </c>
      <c r="AR144" s="1">
        <f t="shared" si="235"/>
        <v>157871.02521519089</v>
      </c>
      <c r="AS144" s="1">
        <f t="shared" si="230"/>
        <v>56576.304838499695</v>
      </c>
      <c r="AT144" s="1">
        <f t="shared" si="231"/>
        <v>21612.144338507795</v>
      </c>
      <c r="AU144" s="1">
        <f t="shared" si="190"/>
        <v>31574.205043038179</v>
      </c>
      <c r="AV144" s="1">
        <f t="shared" si="191"/>
        <v>11315.26096769994</v>
      </c>
      <c r="AW144" s="1">
        <f t="shared" si="192"/>
        <v>4322.4288677015593</v>
      </c>
      <c r="AX144" s="1">
        <f t="shared" si="257"/>
        <v>108464.25511179106</v>
      </c>
      <c r="AY144" s="1">
        <f t="shared" si="238"/>
        <v>15295.12565617297</v>
      </c>
      <c r="AZ144" s="1">
        <f t="shared" si="239"/>
        <v>3970.1252058190626</v>
      </c>
      <c r="BA144" s="1">
        <f t="shared" si="258"/>
        <v>13500.369810386701</v>
      </c>
      <c r="BB144" s="1">
        <f t="shared" si="259"/>
        <v>28512.564676227885</v>
      </c>
      <c r="BC144" s="1">
        <f t="shared" si="260"/>
        <v>36087.562643610603</v>
      </c>
      <c r="BD144" s="1">
        <f t="shared" si="261"/>
        <v>6716.8267694352198</v>
      </c>
      <c r="BE144" s="2">
        <f t="shared" si="271"/>
        <v>0.42640676327742005</v>
      </c>
      <c r="BF144" s="2">
        <f t="shared" si="272"/>
        <v>0.3180625638800178</v>
      </c>
      <c r="BG144" s="2">
        <f t="shared" si="273"/>
        <v>-5.0634047993166097E-7</v>
      </c>
      <c r="BH144" s="2">
        <f t="shared" si="240"/>
        <v>0.16772142629172487</v>
      </c>
      <c r="BI144" s="2">
        <f t="shared" si="262"/>
        <v>1.8182272776872576E-2</v>
      </c>
      <c r="BJ144" s="2">
        <f t="shared" si="241"/>
        <v>1.0116379454193041E-2</v>
      </c>
      <c r="BK144" s="2">
        <f t="shared" si="242"/>
        <v>2.5638068161742476E-14</v>
      </c>
      <c r="BL144" s="2">
        <f t="shared" si="243"/>
        <v>2870.4540440271294</v>
      </c>
      <c r="BM144" s="2">
        <f t="shared" si="244"/>
        <v>572.34736786236067</v>
      </c>
      <c r="BN144" s="2">
        <f t="shared" si="245"/>
        <v>5.5409362967207959E-10</v>
      </c>
      <c r="BO144" s="2">
        <f t="shared" si="263"/>
        <v>1678.9763876205061</v>
      </c>
      <c r="BP144" s="2">
        <f t="shared" si="264"/>
        <v>154.65609084345371</v>
      </c>
      <c r="BQ144" s="2">
        <f t="shared" si="265"/>
        <v>-6.5868621555132314E-5</v>
      </c>
      <c r="BR144" s="11">
        <f t="shared" si="266"/>
        <v>3.7122572881664623E-2</v>
      </c>
      <c r="BS144" s="17">
        <f t="shared" si="236"/>
        <v>2.4389412398281501E-2</v>
      </c>
      <c r="BT144" s="17">
        <f t="shared" si="237"/>
        <v>8.6002356146793121E-2</v>
      </c>
      <c r="BU144" s="12">
        <f>BU$3*temperature!$I254+BU$4*temperature!$I254^2</f>
        <v>-9.0531446167945475</v>
      </c>
      <c r="BV144" s="12">
        <f>BV$3*temperature!$I254+BV$4*temperature!$I254^2</f>
        <v>-9.4732163669146185</v>
      </c>
      <c r="BW144" s="12">
        <f>BW$3*temperature!$I254+BW$4*temperature!$I254^2</f>
        <v>-9.4873673153968685</v>
      </c>
      <c r="BX144" s="12">
        <f>BX$4*temperature!$I254^2</f>
        <v>-14.902537727202988</v>
      </c>
      <c r="BY144" s="12">
        <f>BY$4*temperature!$I254^2</f>
        <v>-13.030420604276946</v>
      </c>
      <c r="BZ144" s="12">
        <f>BZ$4*temperature!$I254^2</f>
        <v>-11.439587273047461</v>
      </c>
      <c r="CA144" s="12">
        <f>CA$3*temperature!$I254</f>
        <v>-19.824744111596235</v>
      </c>
      <c r="CB144" s="12">
        <f>CB$3*temperature!$I254</f>
        <v>-18.32319115736977</v>
      </c>
      <c r="CC144" s="12">
        <f>CC$3*temperature!$I254</f>
        <v>-16.086184014378016</v>
      </c>
      <c r="CD144" s="12">
        <f t="shared" si="267"/>
        <v>-17.174772639595389</v>
      </c>
      <c r="CE144" s="12">
        <f t="shared" si="246"/>
        <v>-14.110444628552127</v>
      </c>
      <c r="CF144" s="12">
        <f t="shared" si="247"/>
        <v>-12.387755324393179</v>
      </c>
      <c r="CG144" s="19">
        <f t="shared" si="268"/>
        <v>0.13366989541372087</v>
      </c>
      <c r="CH144" s="19">
        <f t="shared" si="248"/>
        <v>0.22991336457914069</v>
      </c>
      <c r="CI144" s="19">
        <f t="shared" si="249"/>
        <v>0.22991336457914063</v>
      </c>
      <c r="CJ144" s="12">
        <f t="shared" si="269"/>
        <v>1.3249857360004238</v>
      </c>
      <c r="CK144" s="12">
        <f t="shared" si="250"/>
        <v>2.1063732644088216</v>
      </c>
      <c r="CL144" s="12">
        <f t="shared" si="251"/>
        <v>1.8492143449924183</v>
      </c>
      <c r="CM144" s="17">
        <f t="shared" si="270"/>
        <v>-18.499758375595814</v>
      </c>
      <c r="CN144" s="17">
        <f t="shared" si="252"/>
        <v>-16.216817892960947</v>
      </c>
      <c r="CO144" s="17">
        <f t="shared" si="253"/>
        <v>-14.236969669385598</v>
      </c>
      <c r="CP144" s="12">
        <f t="shared" si="254"/>
        <v>12.939996393223701</v>
      </c>
      <c r="CQ144" s="12">
        <f t="shared" si="255"/>
        <v>10.15312768133275</v>
      </c>
      <c r="CR144" s="12">
        <f t="shared" si="256"/>
        <v>7.8253482713424942</v>
      </c>
      <c r="CS144" s="17">
        <f>CS$3*temperature!$I254+CS$4*temperature!$I254^2</f>
        <v>-18.49975837559581</v>
      </c>
      <c r="CT144" s="17">
        <f>CT$3*temperature!$I254+CT$4*temperature!$I254^2</f>
        <v>-16.216846554561371</v>
      </c>
      <c r="CU144" s="17">
        <f>CU$3*temperature!$I254+CU$4*temperature!$I254^2</f>
        <v>-14.23698429913185</v>
      </c>
      <c r="CV144" s="17"/>
      <c r="CW144" s="17"/>
      <c r="CX144" s="17"/>
    </row>
    <row r="145" spans="1:102">
      <c r="A145" s="2">
        <f t="shared" si="193"/>
        <v>2099</v>
      </c>
      <c r="B145" s="5">
        <f t="shared" si="194"/>
        <v>1164.4593915655607</v>
      </c>
      <c r="C145" s="5">
        <f t="shared" si="195"/>
        <v>2959.4301873671679</v>
      </c>
      <c r="D145" s="5">
        <f t="shared" si="196"/>
        <v>4355.7036314182842</v>
      </c>
      <c r="E145" s="15">
        <f t="shared" si="197"/>
        <v>4.2759128281282883E-5</v>
      </c>
      <c r="F145" s="15">
        <f t="shared" si="198"/>
        <v>8.42383499480266E-5</v>
      </c>
      <c r="G145" s="15">
        <f t="shared" si="199"/>
        <v>1.7196959488066028E-4</v>
      </c>
      <c r="H145" s="5">
        <f t="shared" si="200"/>
        <v>158791.72108648339</v>
      </c>
      <c r="I145" s="5">
        <f t="shared" si="201"/>
        <v>57120.981164859557</v>
      </c>
      <c r="J145" s="5">
        <f t="shared" si="202"/>
        <v>21811.970370088104</v>
      </c>
      <c r="K145" s="5">
        <f t="shared" si="203"/>
        <v>136365.18562746566</v>
      </c>
      <c r="L145" s="5">
        <f t="shared" si="204"/>
        <v>19301.344363077122</v>
      </c>
      <c r="M145" s="5">
        <f t="shared" si="205"/>
        <v>5007.680093924524</v>
      </c>
      <c r="N145" s="15">
        <f t="shared" si="206"/>
        <v>5.7889429981730078E-3</v>
      </c>
      <c r="O145" s="15">
        <f t="shared" si="207"/>
        <v>9.542244867391636E-3</v>
      </c>
      <c r="P145" s="15">
        <f t="shared" si="208"/>
        <v>9.072476925353401E-3</v>
      </c>
      <c r="Q145" s="5">
        <f t="shared" si="209"/>
        <v>8547.9346724056759</v>
      </c>
      <c r="R145" s="5">
        <f t="shared" si="210"/>
        <v>11502.423034785306</v>
      </c>
      <c r="S145" s="5">
        <f t="shared" si="211"/>
        <v>5997.3807791894224</v>
      </c>
      <c r="T145" s="5">
        <f t="shared" si="212"/>
        <v>53.83111042514728</v>
      </c>
      <c r="U145" s="5">
        <f t="shared" si="213"/>
        <v>201.36949331433263</v>
      </c>
      <c r="V145" s="5">
        <f t="shared" si="214"/>
        <v>274.95823061514631</v>
      </c>
      <c r="W145" s="15">
        <f t="shared" si="215"/>
        <v>-1.0734613539272964E-2</v>
      </c>
      <c r="X145" s="15">
        <f t="shared" si="216"/>
        <v>-1.217998157191269E-2</v>
      </c>
      <c r="Y145" s="15">
        <f t="shared" si="217"/>
        <v>-9.7425357312937999E-3</v>
      </c>
      <c r="Z145" s="5">
        <f t="shared" si="232"/>
        <v>7948.3178184753397</v>
      </c>
      <c r="AA145" s="5">
        <f t="shared" si="233"/>
        <v>23220.277481204892</v>
      </c>
      <c r="AB145" s="5">
        <f t="shared" si="234"/>
        <v>33538.856445901154</v>
      </c>
      <c r="AC145" s="16">
        <f t="shared" si="218"/>
        <v>1.6130515558160181</v>
      </c>
      <c r="AD145" s="16">
        <f t="shared" si="219"/>
        <v>2.9523812563695078</v>
      </c>
      <c r="AE145" s="16">
        <f t="shared" si="220"/>
        <v>5.5889673387800949</v>
      </c>
      <c r="AF145" s="15">
        <f t="shared" si="221"/>
        <v>-4.0504037456468023E-3</v>
      </c>
      <c r="AG145" s="15">
        <f t="shared" si="222"/>
        <v>2.9673830763510267E-4</v>
      </c>
      <c r="AH145" s="15">
        <f t="shared" si="223"/>
        <v>9.7937136394747881E-3</v>
      </c>
      <c r="AI145" s="1">
        <f t="shared" si="187"/>
        <v>295210.99808780733</v>
      </c>
      <c r="AJ145" s="1">
        <f t="shared" si="188"/>
        <v>102552.13581952811</v>
      </c>
      <c r="AK145" s="1">
        <f t="shared" si="189"/>
        <v>39353.184943545202</v>
      </c>
      <c r="AL145" s="14">
        <f t="shared" si="224"/>
        <v>50.569033024495752</v>
      </c>
      <c r="AM145" s="14">
        <f t="shared" si="225"/>
        <v>10.610692147539076</v>
      </c>
      <c r="AN145" s="14">
        <f t="shared" si="226"/>
        <v>3.5624031568708614</v>
      </c>
      <c r="AO145" s="11">
        <f t="shared" si="227"/>
        <v>8.4303302653172905E-3</v>
      </c>
      <c r="AP145" s="11">
        <f t="shared" si="228"/>
        <v>1.0619992663918767E-2</v>
      </c>
      <c r="AQ145" s="11">
        <f t="shared" si="229"/>
        <v>9.6336733161656307E-3</v>
      </c>
      <c r="AR145" s="1">
        <f t="shared" si="235"/>
        <v>158791.72108648339</v>
      </c>
      <c r="AS145" s="1">
        <f t="shared" si="230"/>
        <v>57120.981164859557</v>
      </c>
      <c r="AT145" s="1">
        <f t="shared" si="231"/>
        <v>21811.970370088104</v>
      </c>
      <c r="AU145" s="1">
        <f t="shared" si="190"/>
        <v>31758.344217296679</v>
      </c>
      <c r="AV145" s="1">
        <f t="shared" si="191"/>
        <v>11424.196232971912</v>
      </c>
      <c r="AW145" s="1">
        <f t="shared" si="192"/>
        <v>4362.3940740176213</v>
      </c>
      <c r="AX145" s="1">
        <f t="shared" si="257"/>
        <v>109092.14850197252</v>
      </c>
      <c r="AY145" s="1">
        <f t="shared" si="238"/>
        <v>15441.075490461697</v>
      </c>
      <c r="AZ145" s="1">
        <f t="shared" si="239"/>
        <v>4006.144075139619</v>
      </c>
      <c r="BA145" s="1">
        <f t="shared" si="258"/>
        <v>13507.668626847673</v>
      </c>
      <c r="BB145" s="1">
        <f t="shared" si="259"/>
        <v>28543.072251546084</v>
      </c>
      <c r="BC145" s="1">
        <f t="shared" si="260"/>
        <v>36133.10744608815</v>
      </c>
      <c r="BD145" s="1">
        <f t="shared" si="261"/>
        <v>6528.1506490572301</v>
      </c>
      <c r="BE145" s="2">
        <f t="shared" si="271"/>
        <v>0.42640676327742005</v>
      </c>
      <c r="BF145" s="2">
        <f t="shared" si="272"/>
        <v>0.3180625638800178</v>
      </c>
      <c r="BG145" s="2">
        <f t="shared" si="273"/>
        <v>-5.0634047993166097E-7</v>
      </c>
      <c r="BH145" s="2">
        <f t="shared" si="240"/>
        <v>0.16651405968569727</v>
      </c>
      <c r="BI145" s="2">
        <f t="shared" si="262"/>
        <v>1.8182272776872576E-2</v>
      </c>
      <c r="BJ145" s="2">
        <f t="shared" si="241"/>
        <v>1.0116379454193041E-2</v>
      </c>
      <c r="BK145" s="2">
        <f t="shared" si="242"/>
        <v>2.5638068161742476E-14</v>
      </c>
      <c r="BL145" s="2">
        <f t="shared" si="243"/>
        <v>2887.1943875035099</v>
      </c>
      <c r="BM145" s="2">
        <f t="shared" si="244"/>
        <v>577.85752025953286</v>
      </c>
      <c r="BN145" s="2">
        <f t="shared" si="245"/>
        <v>5.5921678309022609E-10</v>
      </c>
      <c r="BO145" s="2">
        <f t="shared" si="263"/>
        <v>1703.7533065512589</v>
      </c>
      <c r="BP145" s="2">
        <f t="shared" si="264"/>
        <v>156.48431191524853</v>
      </c>
      <c r="BQ145" s="2">
        <f t="shared" si="265"/>
        <v>-6.5859630982113124E-5</v>
      </c>
      <c r="BR145" s="11">
        <f t="shared" si="266"/>
        <v>3.6929686048804616E-2</v>
      </c>
      <c r="BS145" s="17">
        <f t="shared" si="236"/>
        <v>2.3516422297622023E-2</v>
      </c>
      <c r="BT145" s="17">
        <f t="shared" si="237"/>
        <v>8.3497433152226325E-2</v>
      </c>
      <c r="BU145" s="12">
        <f>BU$3*temperature!$I255+BU$4*temperature!$I255^2</f>
        <v>-9.430217543801529</v>
      </c>
      <c r="BV145" s="12">
        <f>BV$3*temperature!$I255+BV$4*temperature!$I255^2</f>
        <v>-9.7782090499299041</v>
      </c>
      <c r="BW145" s="12">
        <f>BW$3*temperature!$I255+BW$4*temperature!$I255^2</f>
        <v>-9.73654906053941</v>
      </c>
      <c r="BX145" s="12">
        <f>BX$4*temperature!$I255^2</f>
        <v>-15.18679790213433</v>
      </c>
      <c r="BY145" s="12">
        <f>BY$4*temperature!$I255^2</f>
        <v>-13.278970865192536</v>
      </c>
      <c r="BZ145" s="12">
        <f>BZ$4*temperature!$I255^2</f>
        <v>-11.65779300007897</v>
      </c>
      <c r="CA145" s="12">
        <f>CA$3*temperature!$I255</f>
        <v>-20.012925662051625</v>
      </c>
      <c r="CB145" s="12">
        <f>CB$3*temperature!$I255</f>
        <v>-18.49711958246694</v>
      </c>
      <c r="CC145" s="12">
        <f>CC$3*temperature!$I255</f>
        <v>-16.23887819452462</v>
      </c>
      <c r="CD145" s="12">
        <f t="shared" si="267"/>
        <v>-17.312407003525692</v>
      </c>
      <c r="CE145" s="12">
        <f t="shared" si="246"/>
        <v>-14.204016534032027</v>
      </c>
      <c r="CF145" s="12">
        <f t="shared" si="247"/>
        <v>-12.469903399867482</v>
      </c>
      <c r="CG145" s="19">
        <f t="shared" si="268"/>
        <v>0.13493872430889184</v>
      </c>
      <c r="CH145" s="19">
        <f t="shared" si="248"/>
        <v>0.23209576114241387</v>
      </c>
      <c r="CI145" s="19">
        <f t="shared" si="249"/>
        <v>0.23209576114241384</v>
      </c>
      <c r="CJ145" s="12">
        <f t="shared" si="269"/>
        <v>1.3502593292629654</v>
      </c>
      <c r="CK145" s="12">
        <f t="shared" si="250"/>
        <v>2.1465515242174567</v>
      </c>
      <c r="CL145" s="12">
        <f t="shared" si="251"/>
        <v>1.8844873973285694</v>
      </c>
      <c r="CM145" s="17">
        <f t="shared" si="270"/>
        <v>-18.662666332788657</v>
      </c>
      <c r="CN145" s="17">
        <f t="shared" si="252"/>
        <v>-16.350568058249483</v>
      </c>
      <c r="CO145" s="17">
        <f t="shared" si="253"/>
        <v>-14.354390797196052</v>
      </c>
      <c r="CP145" s="12">
        <f t="shared" si="254"/>
        <v>12.081661347219372</v>
      </c>
      <c r="CQ145" s="12">
        <f t="shared" si="255"/>
        <v>9.4347093163953151</v>
      </c>
      <c r="CR145" s="12">
        <f t="shared" si="256"/>
        <v>7.2716396794167011</v>
      </c>
      <c r="CS145" s="17">
        <f>CS$3*temperature!$I255+CS$4*temperature!$I255^2</f>
        <v>-18.66266633278866</v>
      </c>
      <c r="CT145" s="17">
        <f>CT$3*temperature!$I255+CT$4*temperature!$I255^2</f>
        <v>-16.350596909916135</v>
      </c>
      <c r="CU145" s="17">
        <f>CU$3*temperature!$I255+CU$4*temperature!$I255^2</f>
        <v>-14.354405523957869</v>
      </c>
      <c r="CV145" s="17"/>
      <c r="CW145" s="17"/>
      <c r="CX145" s="17"/>
    </row>
    <row r="146" spans="1:102">
      <c r="A146" s="2">
        <f t="shared" si="193"/>
        <v>2100</v>
      </c>
      <c r="B146" s="5">
        <f t="shared" si="194"/>
        <v>1164.5066932706379</v>
      </c>
      <c r="C146" s="5">
        <f t="shared" si="195"/>
        <v>2959.6670200071494</v>
      </c>
      <c r="D146" s="5">
        <f t="shared" si="196"/>
        <v>4356.4152275777533</v>
      </c>
      <c r="E146" s="15">
        <f t="shared" si="197"/>
        <v>4.0621171867218736E-5</v>
      </c>
      <c r="F146" s="15">
        <f t="shared" si="198"/>
        <v>8.0026432450625273E-5</v>
      </c>
      <c r="G146" s="15">
        <f t="shared" si="199"/>
        <v>1.6337111513662725E-4</v>
      </c>
      <c r="H146" s="5">
        <f t="shared" si="200"/>
        <v>159685.72161463968</v>
      </c>
      <c r="I146" s="5">
        <f t="shared" si="201"/>
        <v>57659.114047060008</v>
      </c>
      <c r="J146" s="5">
        <f t="shared" si="202"/>
        <v>22009.710204868614</v>
      </c>
      <c r="K146" s="5">
        <f t="shared" si="203"/>
        <v>137127.35404392204</v>
      </c>
      <c r="L146" s="5">
        <f t="shared" si="204"/>
        <v>19481.62197209628</v>
      </c>
      <c r="M146" s="5">
        <f t="shared" si="205"/>
        <v>5052.2526102513921</v>
      </c>
      <c r="N146" s="15">
        <f t="shared" si="206"/>
        <v>5.5891715539371223E-3</v>
      </c>
      <c r="O146" s="15">
        <f t="shared" si="207"/>
        <v>9.3401581583105742E-3</v>
      </c>
      <c r="P146" s="15">
        <f t="shared" si="208"/>
        <v>8.900831421109423E-3</v>
      </c>
      <c r="Q146" s="5">
        <f t="shared" si="209"/>
        <v>8503.7843345714482</v>
      </c>
      <c r="R146" s="5">
        <f t="shared" si="210"/>
        <v>11469.367414022556</v>
      </c>
      <c r="S146" s="5">
        <f t="shared" si="211"/>
        <v>5992.7915741789611</v>
      </c>
      <c r="T146" s="5">
        <f t="shared" si="212"/>
        <v>53.253254258343397</v>
      </c>
      <c r="U146" s="5">
        <f t="shared" si="213"/>
        <v>198.91681659661867</v>
      </c>
      <c r="V146" s="5">
        <f t="shared" si="214"/>
        <v>272.27944022876494</v>
      </c>
      <c r="W146" s="15">
        <f t="shared" si="215"/>
        <v>-1.0734613539272964E-2</v>
      </c>
      <c r="X146" s="15">
        <f t="shared" si="216"/>
        <v>-1.217998157191269E-2</v>
      </c>
      <c r="Y146" s="15">
        <f t="shared" si="217"/>
        <v>-9.7425357312937999E-3</v>
      </c>
      <c r="Z146" s="5">
        <f t="shared" si="232"/>
        <v>7876.8182485167081</v>
      </c>
      <c r="AA146" s="5">
        <f t="shared" si="233"/>
        <v>23165.152340899593</v>
      </c>
      <c r="AB146" s="5">
        <f t="shared" si="234"/>
        <v>33847.459537762443</v>
      </c>
      <c r="AC146" s="16">
        <f t="shared" si="218"/>
        <v>1.6065180457524195</v>
      </c>
      <c r="AD146" s="16">
        <f t="shared" si="219"/>
        <v>2.9532573409870166</v>
      </c>
      <c r="AE146" s="16">
        <f t="shared" si="220"/>
        <v>5.643704084436485</v>
      </c>
      <c r="AF146" s="15">
        <f t="shared" si="221"/>
        <v>-4.0504037456468023E-3</v>
      </c>
      <c r="AG146" s="15">
        <f t="shared" si="222"/>
        <v>2.9673830763510267E-4</v>
      </c>
      <c r="AH146" s="15">
        <f t="shared" si="223"/>
        <v>9.7937136394747881E-3</v>
      </c>
      <c r="AI146" s="1">
        <f t="shared" si="187"/>
        <v>297448.24249632331</v>
      </c>
      <c r="AJ146" s="1">
        <f t="shared" si="188"/>
        <v>103721.11847054721</v>
      </c>
      <c r="AK146" s="1">
        <f t="shared" si="189"/>
        <v>39780.260523208301</v>
      </c>
      <c r="AL146" s="14">
        <f t="shared" si="224"/>
        <v>50.991083537594044</v>
      </c>
      <c r="AM146" s="14">
        <f t="shared" si="225"/>
        <v>10.722250765577382</v>
      </c>
      <c r="AN146" s="14">
        <f t="shared" si="226"/>
        <v>3.5963789948222948</v>
      </c>
      <c r="AO146" s="11">
        <f t="shared" si="227"/>
        <v>8.346026962664118E-3</v>
      </c>
      <c r="AP146" s="11">
        <f t="shared" si="228"/>
        <v>1.0513792737279579E-2</v>
      </c>
      <c r="AQ146" s="11">
        <f t="shared" si="229"/>
        <v>9.5373365830039736E-3</v>
      </c>
      <c r="AR146" s="1">
        <f t="shared" si="235"/>
        <v>159685.72161463968</v>
      </c>
      <c r="AS146" s="1">
        <f t="shared" si="230"/>
        <v>57659.114047060008</v>
      </c>
      <c r="AT146" s="1">
        <f t="shared" si="231"/>
        <v>22009.710204868614</v>
      </c>
      <c r="AU146" s="1">
        <f t="shared" si="190"/>
        <v>31937.144322927939</v>
      </c>
      <c r="AV146" s="1">
        <f t="shared" si="191"/>
        <v>11531.822809412002</v>
      </c>
      <c r="AW146" s="1">
        <f t="shared" si="192"/>
        <v>4401.9420409737231</v>
      </c>
      <c r="AX146" s="1">
        <f t="shared" si="257"/>
        <v>109701.88323513762</v>
      </c>
      <c r="AY146" s="1">
        <f t="shared" si="238"/>
        <v>15585.297577677027</v>
      </c>
      <c r="AZ146" s="1">
        <f t="shared" si="239"/>
        <v>4041.8020882011137</v>
      </c>
      <c r="BA146" s="1">
        <f t="shared" si="258"/>
        <v>13514.707830433688</v>
      </c>
      <c r="BB146" s="1">
        <f t="shared" si="259"/>
        <v>28572.871909593887</v>
      </c>
      <c r="BC146" s="1">
        <f t="shared" si="260"/>
        <v>36177.61471883543</v>
      </c>
      <c r="BD146" s="1">
        <f t="shared" si="261"/>
        <v>6344.6047014319483</v>
      </c>
      <c r="BE146" s="2">
        <f t="shared" si="271"/>
        <v>0.42640676327742005</v>
      </c>
      <c r="BF146" s="2">
        <f t="shared" si="272"/>
        <v>0.3180625638800178</v>
      </c>
      <c r="BG146" s="2">
        <f t="shared" si="273"/>
        <v>-5.0634047993166097E-7</v>
      </c>
      <c r="BH146" s="2">
        <f t="shared" si="240"/>
        <v>0.16530703322759654</v>
      </c>
      <c r="BI146" s="2">
        <f t="shared" si="262"/>
        <v>1.8182272776872576E-2</v>
      </c>
      <c r="BJ146" s="2">
        <f t="shared" si="241"/>
        <v>1.0116379454193041E-2</v>
      </c>
      <c r="BK146" s="2">
        <f t="shared" si="242"/>
        <v>2.5638068161742476E-14</v>
      </c>
      <c r="BL146" s="2">
        <f t="shared" si="243"/>
        <v>2903.4493489691158</v>
      </c>
      <c r="BM146" s="2">
        <f t="shared" si="244"/>
        <v>583.30147669265125</v>
      </c>
      <c r="BN146" s="2">
        <f t="shared" si="245"/>
        <v>5.6428645045262044E-10</v>
      </c>
      <c r="BO146" s="2">
        <f t="shared" si="263"/>
        <v>1728.8978759447693</v>
      </c>
      <c r="BP146" s="2">
        <f t="shared" si="264"/>
        <v>158.33442728955589</v>
      </c>
      <c r="BQ146" s="2">
        <f t="shared" si="265"/>
        <v>-6.5850775097945071E-5</v>
      </c>
      <c r="BR146" s="11">
        <f t="shared" si="266"/>
        <v>3.6737920457108969E-2</v>
      </c>
      <c r="BS146" s="17">
        <f t="shared" si="236"/>
        <v>2.2678897724715336E-2</v>
      </c>
      <c r="BT146" s="17">
        <f t="shared" si="237"/>
        <v>8.1065469079831379E-2</v>
      </c>
      <c r="BU146" s="12">
        <f>BU$3*temperature!$I256+BU$4*temperature!$I256^2</f>
        <v>-9.8122269441991996</v>
      </c>
      <c r="BV146" s="12">
        <f>BV$3*temperature!$I256+BV$4*temperature!$I256^2</f>
        <v>-10.086811453289116</v>
      </c>
      <c r="BW146" s="12">
        <f>BW$3*temperature!$I256+BW$4*temperature!$I256^2</f>
        <v>-9.9883686553179878</v>
      </c>
      <c r="BX146" s="12">
        <f>BX$4*temperature!$I256^2</f>
        <v>-15.473340541709884</v>
      </c>
      <c r="BY146" s="12">
        <f>BY$4*temperature!$I256^2</f>
        <v>-13.529516858303065</v>
      </c>
      <c r="BZ146" s="12">
        <f>BZ$4*temperature!$I256^2</f>
        <v>-11.87775080813004</v>
      </c>
      <c r="CA146" s="12">
        <f>CA$3*temperature!$I256</f>
        <v>-20.200844111671081</v>
      </c>
      <c r="CB146" s="12">
        <f>CB$3*temperature!$I256</f>
        <v>-18.670804834341631</v>
      </c>
      <c r="CC146" s="12">
        <f>CC$3*temperature!$I256</f>
        <v>-16.391358889521687</v>
      </c>
      <c r="CD146" s="12">
        <f t="shared" si="267"/>
        <v>-17.449372398418038</v>
      </c>
      <c r="CE146" s="12">
        <f t="shared" si="246"/>
        <v>-14.29670004430222</v>
      </c>
      <c r="CF146" s="12">
        <f t="shared" si="247"/>
        <v>-12.551271540847944</v>
      </c>
      <c r="CG146" s="19">
        <f t="shared" si="268"/>
        <v>0.13620577922599658</v>
      </c>
      <c r="CH146" s="19">
        <f t="shared" si="248"/>
        <v>0.23427510644822455</v>
      </c>
      <c r="CI146" s="19">
        <f t="shared" si="249"/>
        <v>0.23427510644822452</v>
      </c>
      <c r="CJ146" s="12">
        <f t="shared" si="269"/>
        <v>1.3757358566265223</v>
      </c>
      <c r="CK146" s="12">
        <f t="shared" si="250"/>
        <v>2.1870523950197054</v>
      </c>
      <c r="CL146" s="12">
        <f t="shared" si="251"/>
        <v>1.9200436743368721</v>
      </c>
      <c r="CM146" s="17">
        <f t="shared" si="270"/>
        <v>-18.825108255044562</v>
      </c>
      <c r="CN146" s="17">
        <f t="shared" si="252"/>
        <v>-16.483752439321925</v>
      </c>
      <c r="CO146" s="17">
        <f t="shared" si="253"/>
        <v>-14.471315215184816</v>
      </c>
      <c r="CP146" s="12">
        <f t="shared" si="254"/>
        <v>11.234346804152771</v>
      </c>
      <c r="CQ146" s="12">
        <f t="shared" si="255"/>
        <v>8.7275078681578435</v>
      </c>
      <c r="CR146" s="12">
        <f t="shared" si="256"/>
        <v>6.7265763335413933</v>
      </c>
      <c r="CS146" s="17">
        <f>CS$3*temperature!$I256+CS$4*temperature!$I256^2</f>
        <v>-18.825108255044558</v>
      </c>
      <c r="CT146" s="17">
        <f>CT$3*temperature!$I256+CT$4*temperature!$I256^2</f>
        <v>-16.483781479250272</v>
      </c>
      <c r="CU146" s="17">
        <f>CU$3*temperature!$I256+CU$4*temperature!$I256^2</f>
        <v>-14.471330038041108</v>
      </c>
      <c r="CV146" s="17"/>
      <c r="CW146" s="17"/>
      <c r="CX146" s="17"/>
    </row>
    <row r="147" spans="1:102">
      <c r="A147" s="2">
        <f t="shared" si="193"/>
        <v>2101</v>
      </c>
      <c r="B147" s="5">
        <f t="shared" si="194"/>
        <v>1164.5516317158392</v>
      </c>
      <c r="C147" s="5">
        <f t="shared" si="195"/>
        <v>2959.8920290203596</v>
      </c>
      <c r="D147" s="5">
        <f t="shared" si="196"/>
        <v>4357.0913543707948</v>
      </c>
      <c r="E147" s="15">
        <f t="shared" si="197"/>
        <v>3.8590113273857797E-5</v>
      </c>
      <c r="F147" s="15">
        <f t="shared" si="198"/>
        <v>7.6025110828094008E-5</v>
      </c>
      <c r="G147" s="15">
        <f t="shared" si="199"/>
        <v>1.5520255937979588E-4</v>
      </c>
      <c r="H147" s="5">
        <f t="shared" si="200"/>
        <v>160552.70475629694</v>
      </c>
      <c r="I147" s="5">
        <f t="shared" si="201"/>
        <v>58190.524467336458</v>
      </c>
      <c r="J147" s="5">
        <f t="shared" si="202"/>
        <v>22205.318498852765</v>
      </c>
      <c r="K147" s="5">
        <f t="shared" si="203"/>
        <v>137866.54054980809</v>
      </c>
      <c r="L147" s="5">
        <f t="shared" si="204"/>
        <v>19659.678088526722</v>
      </c>
      <c r="M147" s="5">
        <f t="shared" si="205"/>
        <v>5096.3628468743509</v>
      </c>
      <c r="N147" s="15">
        <f t="shared" si="206"/>
        <v>5.3905109672669482E-3</v>
      </c>
      <c r="O147" s="15">
        <f t="shared" si="207"/>
        <v>9.1396967195787049E-3</v>
      </c>
      <c r="P147" s="15">
        <f t="shared" si="208"/>
        <v>8.7308058455857207E-3</v>
      </c>
      <c r="Q147" s="5">
        <f t="shared" si="209"/>
        <v>8458.1735561946807</v>
      </c>
      <c r="R147" s="5">
        <f t="shared" si="210"/>
        <v>11434.089696540164</v>
      </c>
      <c r="S147" s="5">
        <f t="shared" si="211"/>
        <v>5987.1478163365546</v>
      </c>
      <c r="T147" s="5">
        <f t="shared" si="212"/>
        <v>52.681601154171439</v>
      </c>
      <c r="U147" s="5">
        <f t="shared" si="213"/>
        <v>196.49401343612831</v>
      </c>
      <c r="V147" s="5">
        <f t="shared" si="214"/>
        <v>269.62674805343954</v>
      </c>
      <c r="W147" s="15">
        <f t="shared" si="215"/>
        <v>-1.0734613539272964E-2</v>
      </c>
      <c r="X147" s="15">
        <f t="shared" si="216"/>
        <v>-1.217998157191269E-2</v>
      </c>
      <c r="Y147" s="15">
        <f t="shared" si="217"/>
        <v>-9.7425357312937999E-3</v>
      </c>
      <c r="Z147" s="5">
        <f t="shared" si="232"/>
        <v>7804.3947395465311</v>
      </c>
      <c r="AA147" s="5">
        <f t="shared" si="233"/>
        <v>23105.434645464789</v>
      </c>
      <c r="AB147" s="5">
        <f t="shared" si="234"/>
        <v>34152.798077284278</v>
      </c>
      <c r="AC147" s="16">
        <f t="shared" si="218"/>
        <v>1.6000109990424547</v>
      </c>
      <c r="AD147" s="16">
        <f t="shared" si="219"/>
        <v>2.9541336855723919</v>
      </c>
      <c r="AE147" s="16">
        <f t="shared" si="220"/>
        <v>5.6989769061053899</v>
      </c>
      <c r="AF147" s="15">
        <f t="shared" si="221"/>
        <v>-4.0504037456468023E-3</v>
      </c>
      <c r="AG147" s="15">
        <f t="shared" si="222"/>
        <v>2.9673830763510267E-4</v>
      </c>
      <c r="AH147" s="15">
        <f t="shared" si="223"/>
        <v>9.7937136394747881E-3</v>
      </c>
      <c r="AI147" s="1">
        <f t="shared" si="187"/>
        <v>299640.56256961892</v>
      </c>
      <c r="AJ147" s="1">
        <f t="shared" si="188"/>
        <v>104880.82943290449</v>
      </c>
      <c r="AK147" s="1">
        <f t="shared" si="189"/>
        <v>40204.176511861195</v>
      </c>
      <c r="AL147" s="14">
        <f t="shared" si="224"/>
        <v>51.412400766073652</v>
      </c>
      <c r="AM147" s="14">
        <f t="shared" si="225"/>
        <v>10.833854972581534</v>
      </c>
      <c r="AN147" s="14">
        <f t="shared" si="226"/>
        <v>3.6303358730064237</v>
      </c>
      <c r="AO147" s="11">
        <f t="shared" si="227"/>
        <v>8.2625666930374771E-3</v>
      </c>
      <c r="AP147" s="11">
        <f t="shared" si="228"/>
        <v>1.0408654809906782E-2</v>
      </c>
      <c r="AQ147" s="11">
        <f t="shared" si="229"/>
        <v>9.4419632171739345E-3</v>
      </c>
      <c r="AR147" s="1">
        <f t="shared" si="235"/>
        <v>160552.70475629694</v>
      </c>
      <c r="AS147" s="1">
        <f t="shared" si="230"/>
        <v>58190.524467336458</v>
      </c>
      <c r="AT147" s="1">
        <f t="shared" si="231"/>
        <v>22205.318498852765</v>
      </c>
      <c r="AU147" s="1">
        <f t="shared" si="190"/>
        <v>32110.540951259391</v>
      </c>
      <c r="AV147" s="1">
        <f t="shared" si="191"/>
        <v>11638.104893467293</v>
      </c>
      <c r="AW147" s="1">
        <f t="shared" si="192"/>
        <v>4441.0636997705533</v>
      </c>
      <c r="AX147" s="1">
        <f t="shared" si="257"/>
        <v>110293.23243984648</v>
      </c>
      <c r="AY147" s="1">
        <f t="shared" si="238"/>
        <v>15727.742470821377</v>
      </c>
      <c r="AZ147" s="1">
        <f t="shared" si="239"/>
        <v>4077.0902774994811</v>
      </c>
      <c r="BA147" s="1">
        <f t="shared" si="258"/>
        <v>13521.490033898302</v>
      </c>
      <c r="BB147" s="1">
        <f t="shared" si="259"/>
        <v>28601.97380306476</v>
      </c>
      <c r="BC147" s="1">
        <f t="shared" si="260"/>
        <v>36221.105392256948</v>
      </c>
      <c r="BD147" s="1">
        <f t="shared" si="261"/>
        <v>6166.0575285670329</v>
      </c>
      <c r="BE147" s="2">
        <f t="shared" si="271"/>
        <v>0.42640676327742005</v>
      </c>
      <c r="BF147" s="2">
        <f t="shared" si="272"/>
        <v>0.3180625638800178</v>
      </c>
      <c r="BG147" s="2">
        <f t="shared" si="273"/>
        <v>-5.0634047993166097E-7</v>
      </c>
      <c r="BH147" s="2">
        <f t="shared" si="240"/>
        <v>0.16410039997802456</v>
      </c>
      <c r="BI147" s="2">
        <f t="shared" si="262"/>
        <v>1.8182272776872576E-2</v>
      </c>
      <c r="BJ147" s="2">
        <f t="shared" si="241"/>
        <v>1.0116379454193041E-2</v>
      </c>
      <c r="BK147" s="2">
        <f t="shared" si="242"/>
        <v>2.5638068161742476E-14</v>
      </c>
      <c r="BL147" s="2">
        <f t="shared" si="243"/>
        <v>2919.2130729436781</v>
      </c>
      <c r="BM147" s="2">
        <f t="shared" si="244"/>
        <v>588.67742615008001</v>
      </c>
      <c r="BN147" s="2">
        <f t="shared" si="245"/>
        <v>5.6930146922678829E-10</v>
      </c>
      <c r="BO147" s="2">
        <f t="shared" si="263"/>
        <v>1754.4155941693357</v>
      </c>
      <c r="BP147" s="2">
        <f t="shared" si="264"/>
        <v>160.20670192617905</v>
      </c>
      <c r="BQ147" s="2">
        <f t="shared" si="265"/>
        <v>-6.584205253286552E-5</v>
      </c>
      <c r="BR147" s="11">
        <f t="shared" si="266"/>
        <v>3.6547296621902453E-2</v>
      </c>
      <c r="BS147" s="17">
        <f t="shared" si="236"/>
        <v>2.1875246653190773E-2</v>
      </c>
      <c r="BT147" s="17">
        <f t="shared" si="237"/>
        <v>7.870433891245765E-2</v>
      </c>
      <c r="BU147" s="12">
        <f>BU$3*temperature!$I257+BU$4*temperature!$I257^2</f>
        <v>-10.199089961531353</v>
      </c>
      <c r="BV147" s="12">
        <f>BV$3*temperature!$I257+BV$4*temperature!$I257^2</f>
        <v>-10.398958314123592</v>
      </c>
      <c r="BW147" s="12">
        <f>BW$3*temperature!$I257+BW$4*temperature!$I257^2</f>
        <v>-10.242774205515982</v>
      </c>
      <c r="BX147" s="12">
        <f>BX$4*temperature!$I257^2</f>
        <v>-15.762109775360374</v>
      </c>
      <c r="BY147" s="12">
        <f>BY$4*temperature!$I257^2</f>
        <v>-13.782009731726363</v>
      </c>
      <c r="BZ147" s="12">
        <f>BZ$4*temperature!$I257^2</f>
        <v>-12.099417809454639</v>
      </c>
      <c r="CA147" s="12">
        <f>CA$3*temperature!$I257</f>
        <v>-20.38847060078302</v>
      </c>
      <c r="CB147" s="12">
        <f>CB$3*temperature!$I257</f>
        <v>-18.844220239192847</v>
      </c>
      <c r="CC147" s="12">
        <f>CC$3*temperature!$I257</f>
        <v>-16.543602682068844</v>
      </c>
      <c r="CD147" s="12">
        <f t="shared" si="267"/>
        <v>-17.585649899513761</v>
      </c>
      <c r="CE147" s="12">
        <f t="shared" si="246"/>
        <v>-14.388484279418513</v>
      </c>
      <c r="CF147" s="12">
        <f t="shared" si="247"/>
        <v>-12.631850195680443</v>
      </c>
      <c r="CG147" s="19">
        <f t="shared" si="268"/>
        <v>0.13747086557643104</v>
      </c>
      <c r="CH147" s="19">
        <f t="shared" si="248"/>
        <v>0.23645106580250769</v>
      </c>
      <c r="CI147" s="19">
        <f t="shared" si="249"/>
        <v>0.23645106580250766</v>
      </c>
      <c r="CJ147" s="12">
        <f t="shared" si="269"/>
        <v>1.4014103506346294</v>
      </c>
      <c r="CK147" s="12">
        <f t="shared" si="250"/>
        <v>2.2278679798871672</v>
      </c>
      <c r="CL147" s="12">
        <f t="shared" si="251"/>
        <v>1.9558762431942012</v>
      </c>
      <c r="CM147" s="17">
        <f t="shared" si="270"/>
        <v>-18.987060250148392</v>
      </c>
      <c r="CN147" s="17">
        <f t="shared" si="252"/>
        <v>-16.616352259305682</v>
      </c>
      <c r="CO147" s="17">
        <f t="shared" si="253"/>
        <v>-14.587726438874643</v>
      </c>
      <c r="CP147" s="12">
        <f t="shared" si="254"/>
        <v>10.400305564835465</v>
      </c>
      <c r="CQ147" s="12">
        <f t="shared" si="255"/>
        <v>8.033497563644719</v>
      </c>
      <c r="CR147" s="12">
        <f t="shared" si="256"/>
        <v>6.1916798352460596</v>
      </c>
      <c r="CS147" s="17">
        <f>CS$3*temperature!$I257+CS$4*temperature!$I257^2</f>
        <v>-18.987060250148389</v>
      </c>
      <c r="CT147" s="17">
        <f>CT$3*temperature!$I257+CT$4*temperature!$I257^2</f>
        <v>-16.616381485669077</v>
      </c>
      <c r="CU147" s="17">
        <f>CU$3*temperature!$I257+CU$4*temperature!$I257^2</f>
        <v>-14.587741356893043</v>
      </c>
      <c r="CV147" s="17"/>
      <c r="CW147" s="17"/>
      <c r="CX147" s="17"/>
    </row>
    <row r="148" spans="1:102">
      <c r="A148" s="2">
        <f t="shared" si="193"/>
        <v>2102</v>
      </c>
      <c r="B148" s="5">
        <f t="shared" si="194"/>
        <v>1164.5943248862513</v>
      </c>
      <c r="C148" s="5">
        <f t="shared" si="195"/>
        <v>2960.1058038339274</v>
      </c>
      <c r="D148" s="5">
        <f t="shared" si="196"/>
        <v>4357.7337745139621</v>
      </c>
      <c r="E148" s="15">
        <f t="shared" si="197"/>
        <v>3.6660607610164905E-5</v>
      </c>
      <c r="F148" s="15">
        <f t="shared" si="198"/>
        <v>7.2223855286689307E-5</v>
      </c>
      <c r="G148" s="15">
        <f t="shared" si="199"/>
        <v>1.4744243141080607E-4</v>
      </c>
      <c r="H148" s="5">
        <f t="shared" si="200"/>
        <v>161392.36722992558</v>
      </c>
      <c r="I148" s="5">
        <f t="shared" si="201"/>
        <v>58715.038534455423</v>
      </c>
      <c r="J148" s="5">
        <f t="shared" si="202"/>
        <v>22398.751399431028</v>
      </c>
      <c r="K148" s="5">
        <f t="shared" si="203"/>
        <v>138582.47784754503</v>
      </c>
      <c r="L148" s="5">
        <f t="shared" si="204"/>
        <v>19835.45265794477</v>
      </c>
      <c r="M148" s="5">
        <f t="shared" si="205"/>
        <v>5139.9999537441363</v>
      </c>
      <c r="N148" s="15">
        <f t="shared" si="206"/>
        <v>5.1929735444278258E-3</v>
      </c>
      <c r="O148" s="15">
        <f t="shared" si="207"/>
        <v>8.9408671203334844E-3</v>
      </c>
      <c r="P148" s="15">
        <f t="shared" si="208"/>
        <v>8.5624018895256171E-3</v>
      </c>
      <c r="Q148" s="5">
        <f t="shared" si="209"/>
        <v>8411.1382522690601</v>
      </c>
      <c r="R148" s="5">
        <f t="shared" si="210"/>
        <v>11396.63125280872</v>
      </c>
      <c r="S148" s="5">
        <f t="shared" si="211"/>
        <v>5980.4643798848883</v>
      </c>
      <c r="T148" s="5">
        <f t="shared" si="212"/>
        <v>52.116084525151294</v>
      </c>
      <c r="U148" s="5">
        <f t="shared" si="213"/>
        <v>194.1007199734851</v>
      </c>
      <c r="V148" s="5">
        <f t="shared" si="214"/>
        <v>266.99989982641637</v>
      </c>
      <c r="W148" s="15">
        <f t="shared" si="215"/>
        <v>-1.0734613539272964E-2</v>
      </c>
      <c r="X148" s="15">
        <f t="shared" si="216"/>
        <v>-1.217998157191269E-2</v>
      </c>
      <c r="Y148" s="15">
        <f t="shared" si="217"/>
        <v>-9.7425357312937999E-3</v>
      </c>
      <c r="Z148" s="5">
        <f t="shared" si="232"/>
        <v>7731.0937957522729</v>
      </c>
      <c r="AA148" s="5">
        <f t="shared" si="233"/>
        <v>23041.201650678453</v>
      </c>
      <c r="AB148" s="5">
        <f t="shared" si="234"/>
        <v>34454.802138052539</v>
      </c>
      <c r="AC148" s="16">
        <f t="shared" si="218"/>
        <v>1.593530308498857</v>
      </c>
      <c r="AD148" s="16">
        <f t="shared" si="219"/>
        <v>2.9550102902027766</v>
      </c>
      <c r="AE148" s="16">
        <f t="shared" si="220"/>
        <v>5.7547910539617657</v>
      </c>
      <c r="AF148" s="15">
        <f t="shared" si="221"/>
        <v>-4.0504037456468023E-3</v>
      </c>
      <c r="AG148" s="15">
        <f t="shared" si="222"/>
        <v>2.9673830763510267E-4</v>
      </c>
      <c r="AH148" s="15">
        <f t="shared" si="223"/>
        <v>9.7937136394747881E-3</v>
      </c>
      <c r="AI148" s="1">
        <f t="shared" si="187"/>
        <v>301787.04726391641</v>
      </c>
      <c r="AJ148" s="1">
        <f t="shared" si="188"/>
        <v>106030.85138308133</v>
      </c>
      <c r="AK148" s="1">
        <f t="shared" si="189"/>
        <v>40624.822560445631</v>
      </c>
      <c r="AL148" s="14">
        <f t="shared" si="224"/>
        <v>51.832951172350725</v>
      </c>
      <c r="AM148" s="14">
        <f t="shared" si="225"/>
        <v>10.945493170685026</v>
      </c>
      <c r="AN148" s="14">
        <f t="shared" si="226"/>
        <v>3.6642705958075479</v>
      </c>
      <c r="AO148" s="11">
        <f t="shared" si="227"/>
        <v>8.1799410261071022E-3</v>
      </c>
      <c r="AP148" s="11">
        <f t="shared" si="228"/>
        <v>1.0304568261807714E-2</v>
      </c>
      <c r="AQ148" s="11">
        <f t="shared" si="229"/>
        <v>9.3475435850021958E-3</v>
      </c>
      <c r="AR148" s="1">
        <f t="shared" si="235"/>
        <v>161392.36722992558</v>
      </c>
      <c r="AS148" s="1">
        <f t="shared" si="230"/>
        <v>58715.038534455423</v>
      </c>
      <c r="AT148" s="1">
        <f t="shared" si="231"/>
        <v>22398.751399431028</v>
      </c>
      <c r="AU148" s="1">
        <f t="shared" si="190"/>
        <v>32278.473445985117</v>
      </c>
      <c r="AV148" s="1">
        <f t="shared" si="191"/>
        <v>11743.007706891085</v>
      </c>
      <c r="AW148" s="1">
        <f t="shared" si="192"/>
        <v>4479.750279886206</v>
      </c>
      <c r="AX148" s="1">
        <f t="shared" si="257"/>
        <v>110865.98227803603</v>
      </c>
      <c r="AY148" s="1">
        <f t="shared" si="238"/>
        <v>15868.362126355818</v>
      </c>
      <c r="AZ148" s="1">
        <f t="shared" si="239"/>
        <v>4111.9999629953099</v>
      </c>
      <c r="BA148" s="1">
        <f t="shared" si="258"/>
        <v>13528.017798817229</v>
      </c>
      <c r="BB148" s="1">
        <f t="shared" si="259"/>
        <v>28630.387846956768</v>
      </c>
      <c r="BC148" s="1">
        <f t="shared" si="260"/>
        <v>36263.599751020316</v>
      </c>
      <c r="BD148" s="1">
        <f t="shared" si="261"/>
        <v>5992.3806708193033</v>
      </c>
      <c r="BE148" s="2">
        <f t="shared" si="271"/>
        <v>0.42640676327742005</v>
      </c>
      <c r="BF148" s="2">
        <f t="shared" si="272"/>
        <v>0.3180625638800178</v>
      </c>
      <c r="BG148" s="2">
        <f t="shared" si="273"/>
        <v>-5.0634047993166097E-7</v>
      </c>
      <c r="BH148" s="2">
        <f t="shared" si="240"/>
        <v>0.16289421577143259</v>
      </c>
      <c r="BI148" s="2">
        <f t="shared" si="262"/>
        <v>1.8182272776872576E-2</v>
      </c>
      <c r="BJ148" s="2">
        <f t="shared" si="241"/>
        <v>1.0116379454193041E-2</v>
      </c>
      <c r="BK148" s="2">
        <f t="shared" si="242"/>
        <v>2.5638068161742476E-14</v>
      </c>
      <c r="BL148" s="2">
        <f t="shared" si="243"/>
        <v>2934.4800450796974</v>
      </c>
      <c r="BM148" s="2">
        <f t="shared" si="244"/>
        <v>593.98360948211746</v>
      </c>
      <c r="BN148" s="2">
        <f t="shared" si="245"/>
        <v>5.7426071511653736E-10</v>
      </c>
      <c r="BO148" s="2">
        <f t="shared" si="263"/>
        <v>1780.3120424177166</v>
      </c>
      <c r="BP148" s="2">
        <f t="shared" si="264"/>
        <v>162.10140406486173</v>
      </c>
      <c r="BQ148" s="2">
        <f t="shared" si="265"/>
        <v>-6.5833461983124951E-5</v>
      </c>
      <c r="BR148" s="11">
        <f t="shared" si="266"/>
        <v>3.6357834262282535E-2</v>
      </c>
      <c r="BS148" s="17">
        <f t="shared" si="236"/>
        <v>2.1103954179883533E-2</v>
      </c>
      <c r="BT148" s="17">
        <f t="shared" si="237"/>
        <v>7.6411979526657917E-2</v>
      </c>
      <c r="BU148" s="12">
        <f>BU$3*temperature!$I258+BU$4*temperature!$I258^2</f>
        <v>-10.59072147849243</v>
      </c>
      <c r="BV148" s="12">
        <f>BV$3*temperature!$I258+BV$4*temperature!$I258^2</f>
        <v>-10.7145827695548</v>
      </c>
      <c r="BW148" s="12">
        <f>BW$3*temperature!$I258+BW$4*temperature!$I258^2</f>
        <v>-10.499712695510144</v>
      </c>
      <c r="BX148" s="12">
        <f>BX$4*temperature!$I258^2</f>
        <v>-16.053048886995896</v>
      </c>
      <c r="BY148" s="12">
        <f>BY$4*temperature!$I258^2</f>
        <v>-14.036399894277359</v>
      </c>
      <c r="BZ148" s="12">
        <f>BZ$4*temperature!$I258^2</f>
        <v>-12.322750467262452</v>
      </c>
      <c r="CA148" s="12">
        <f>CA$3*temperature!$I258</f>
        <v>-20.575776768861623</v>
      </c>
      <c r="CB148" s="12">
        <f>CB$3*temperature!$I258</f>
        <v>-19.017339584559384</v>
      </c>
      <c r="CC148" s="12">
        <f>CC$3*temperature!$I258</f>
        <v>-16.695586559882329</v>
      </c>
      <c r="CD148" s="12">
        <f t="shared" si="267"/>
        <v>-17.721221231550576</v>
      </c>
      <c r="CE148" s="12">
        <f t="shared" si="246"/>
        <v>-14.479359059793778</v>
      </c>
      <c r="CF148" s="12">
        <f t="shared" si="247"/>
        <v>-12.711630427564057</v>
      </c>
      <c r="CG148" s="19">
        <f t="shared" si="268"/>
        <v>0.13873379213712075</v>
      </c>
      <c r="CH148" s="19">
        <f t="shared" si="248"/>
        <v>0.23862331029993791</v>
      </c>
      <c r="CI148" s="19">
        <f t="shared" si="249"/>
        <v>0.23862331029993791</v>
      </c>
      <c r="CJ148" s="12">
        <f t="shared" si="269"/>
        <v>1.4272777686555231</v>
      </c>
      <c r="CK148" s="12">
        <f t="shared" si="250"/>
        <v>2.2689902623828031</v>
      </c>
      <c r="CL148" s="12">
        <f t="shared" si="251"/>
        <v>1.9919780661591369</v>
      </c>
      <c r="CM148" s="17">
        <f t="shared" si="270"/>
        <v>-19.148499000206098</v>
      </c>
      <c r="CN148" s="17">
        <f t="shared" si="252"/>
        <v>-16.74834932217658</v>
      </c>
      <c r="CO148" s="17">
        <f t="shared" si="253"/>
        <v>-14.703608493723193</v>
      </c>
      <c r="CP148" s="12">
        <f t="shared" si="254"/>
        <v>9.5818114033730506</v>
      </c>
      <c r="CQ148" s="12">
        <f t="shared" si="255"/>
        <v>7.3546696994829102</v>
      </c>
      <c r="CR148" s="12">
        <f t="shared" si="256"/>
        <v>5.668484942162535</v>
      </c>
      <c r="CS148" s="17">
        <f>CS$3*temperature!$I258+CS$4*temperature!$I258^2</f>
        <v>-19.148499000206101</v>
      </c>
      <c r="CT148" s="17">
        <f>CT$3*temperature!$I258+CT$4*temperature!$I258^2</f>
        <v>-16.748378733127716</v>
      </c>
      <c r="CU148" s="17">
        <f>CU$3*temperature!$I258+CU$4*temperature!$I258^2</f>
        <v>-14.703623505960769</v>
      </c>
      <c r="CV148" s="17"/>
      <c r="CW148" s="17"/>
      <c r="CX148" s="17"/>
    </row>
    <row r="149" spans="1:102">
      <c r="A149" s="2">
        <f t="shared" si="193"/>
        <v>2103</v>
      </c>
      <c r="B149" s="5">
        <f t="shared" si="194"/>
        <v>1164.6348848850425</v>
      </c>
      <c r="C149" s="5">
        <f t="shared" si="195"/>
        <v>2960.3089045744769</v>
      </c>
      <c r="D149" s="5">
        <f t="shared" si="196"/>
        <v>4358.3441636339594</v>
      </c>
      <c r="E149" s="15">
        <f t="shared" si="197"/>
        <v>3.4827577229656655E-5</v>
      </c>
      <c r="F149" s="15">
        <f t="shared" si="198"/>
        <v>6.8612662522354835E-5</v>
      </c>
      <c r="G149" s="15">
        <f t="shared" si="199"/>
        <v>1.4007030984026575E-4</v>
      </c>
      <c r="H149" s="5">
        <f t="shared" si="200"/>
        <v>162204.42466706177</v>
      </c>
      <c r="I149" s="5">
        <f t="shared" si="201"/>
        <v>59232.48760703647</v>
      </c>
      <c r="J149" s="5">
        <f t="shared" si="202"/>
        <v>22589.966569379307</v>
      </c>
      <c r="K149" s="5">
        <f t="shared" si="203"/>
        <v>139274.91505895639</v>
      </c>
      <c r="L149" s="5">
        <f t="shared" si="204"/>
        <v>20008.887422358617</v>
      </c>
      <c r="M149" s="5">
        <f t="shared" si="205"/>
        <v>5183.1534457214457</v>
      </c>
      <c r="N149" s="15">
        <f t="shared" si="206"/>
        <v>4.9965711550714609E-3</v>
      </c>
      <c r="O149" s="15">
        <f t="shared" si="207"/>
        <v>8.7436756500931523E-3</v>
      </c>
      <c r="P149" s="15">
        <f t="shared" si="208"/>
        <v>8.3956210828124433E-3</v>
      </c>
      <c r="Q149" s="5">
        <f t="shared" si="209"/>
        <v>8362.7148854320803</v>
      </c>
      <c r="R149" s="5">
        <f t="shared" si="210"/>
        <v>11357.034408002875</v>
      </c>
      <c r="S149" s="5">
        <f t="shared" si="211"/>
        <v>5972.7565235751945</v>
      </c>
      <c r="T149" s="5">
        <f t="shared" si="212"/>
        <v>51.556638498593713</v>
      </c>
      <c r="U149" s="5">
        <f t="shared" si="213"/>
        <v>191.73657678111306</v>
      </c>
      <c r="V149" s="5">
        <f t="shared" si="214"/>
        <v>264.39864376210562</v>
      </c>
      <c r="W149" s="15">
        <f t="shared" si="215"/>
        <v>-1.0734613539272964E-2</v>
      </c>
      <c r="X149" s="15">
        <f t="shared" si="216"/>
        <v>-1.217998157191269E-2</v>
      </c>
      <c r="Y149" s="15">
        <f t="shared" si="217"/>
        <v>-9.7425357312937999E-3</v>
      </c>
      <c r="Z149" s="5">
        <f t="shared" si="232"/>
        <v>7656.9618148168065</v>
      </c>
      <c r="AA149" s="5">
        <f t="shared" si="233"/>
        <v>22972.532745037224</v>
      </c>
      <c r="AB149" s="5">
        <f t="shared" si="234"/>
        <v>34753.404120067797</v>
      </c>
      <c r="AC149" s="16">
        <f t="shared" si="218"/>
        <v>1.5870758673685115</v>
      </c>
      <c r="AD149" s="16">
        <f t="shared" si="219"/>
        <v>2.9558871549553358</v>
      </c>
      <c r="AE149" s="16">
        <f t="shared" si="220"/>
        <v>5.8111518295992788</v>
      </c>
      <c r="AF149" s="15">
        <f t="shared" si="221"/>
        <v>-4.0504037456468023E-3</v>
      </c>
      <c r="AG149" s="15">
        <f t="shared" si="222"/>
        <v>2.9673830763510267E-4</v>
      </c>
      <c r="AH149" s="15">
        <f t="shared" si="223"/>
        <v>9.7937136394747881E-3</v>
      </c>
      <c r="AI149" s="1">
        <f t="shared" si="187"/>
        <v>303886.81598350988</v>
      </c>
      <c r="AJ149" s="1">
        <f t="shared" si="188"/>
        <v>107170.77395166429</v>
      </c>
      <c r="AK149" s="1">
        <f t="shared" si="189"/>
        <v>41042.090584287274</v>
      </c>
      <c r="AL149" s="14">
        <f t="shared" si="224"/>
        <v>52.252701751311655</v>
      </c>
      <c r="AM149" s="14">
        <f t="shared" si="225"/>
        <v>11.057153866406136</v>
      </c>
      <c r="AN149" s="14">
        <f t="shared" si="226"/>
        <v>3.6981800056180854</v>
      </c>
      <c r="AO149" s="11">
        <f t="shared" si="227"/>
        <v>8.0981416158460318E-3</v>
      </c>
      <c r="AP149" s="11">
        <f t="shared" si="228"/>
        <v>1.0201522579189637E-2</v>
      </c>
      <c r="AQ149" s="11">
        <f t="shared" si="229"/>
        <v>9.254068149152174E-3</v>
      </c>
      <c r="AR149" s="1">
        <f t="shared" si="235"/>
        <v>162204.42466706177</v>
      </c>
      <c r="AS149" s="1">
        <f t="shared" si="230"/>
        <v>59232.48760703647</v>
      </c>
      <c r="AT149" s="1">
        <f t="shared" si="231"/>
        <v>22589.966569379307</v>
      </c>
      <c r="AU149" s="1">
        <f t="shared" si="190"/>
        <v>32440.884933412355</v>
      </c>
      <c r="AV149" s="1">
        <f t="shared" si="191"/>
        <v>11846.497521407295</v>
      </c>
      <c r="AW149" s="1">
        <f t="shared" si="192"/>
        <v>4517.9933138758615</v>
      </c>
      <c r="AX149" s="1">
        <f t="shared" si="257"/>
        <v>111419.93204716513</v>
      </c>
      <c r="AY149" s="1">
        <f t="shared" si="238"/>
        <v>16007.109937886895</v>
      </c>
      <c r="AZ149" s="1">
        <f t="shared" si="239"/>
        <v>4146.5227565771565</v>
      </c>
      <c r="BA149" s="1">
        <f t="shared" si="258"/>
        <v>13534.293638243678</v>
      </c>
      <c r="BB149" s="1">
        <f t="shared" si="259"/>
        <v>28658.123729745552</v>
      </c>
      <c r="BC149" s="1">
        <f t="shared" si="260"/>
        <v>36305.117463054485</v>
      </c>
      <c r="BD149" s="1">
        <f t="shared" si="261"/>
        <v>5823.448567381387</v>
      </c>
      <c r="BE149" s="2">
        <f t="shared" si="271"/>
        <v>0.42640676327742005</v>
      </c>
      <c r="BF149" s="2">
        <f t="shared" si="272"/>
        <v>0.3180625638800178</v>
      </c>
      <c r="BG149" s="2">
        <f t="shared" si="273"/>
        <v>-5.0634047993166097E-7</v>
      </c>
      <c r="BH149" s="2">
        <f t="shared" si="240"/>
        <v>0.16168853911474146</v>
      </c>
      <c r="BI149" s="2">
        <f t="shared" si="262"/>
        <v>1.8182272776872576E-2</v>
      </c>
      <c r="BJ149" s="2">
        <f t="shared" si="241"/>
        <v>1.0116379454193041E-2</v>
      </c>
      <c r="BK149" s="2">
        <f t="shared" si="242"/>
        <v>2.5638068161742476E-14</v>
      </c>
      <c r="BL149" s="2">
        <f t="shared" si="243"/>
        <v>2949.2450949121958</v>
      </c>
      <c r="BM149" s="2">
        <f t="shared" si="244"/>
        <v>599.21832064856767</v>
      </c>
      <c r="BN149" s="2">
        <f t="shared" si="245"/>
        <v>5.7916310267723049E-10</v>
      </c>
      <c r="BO149" s="2">
        <f t="shared" si="263"/>
        <v>1806.5928859072601</v>
      </c>
      <c r="BP149" s="2">
        <f t="shared" si="264"/>
        <v>164.01880526086393</v>
      </c>
      <c r="BQ149" s="2">
        <f t="shared" si="265"/>
        <v>-6.5825002206186081E-5</v>
      </c>
      <c r="BR149" s="11">
        <f t="shared" si="266"/>
        <v>3.6169552309238212E-2</v>
      </c>
      <c r="BS149" s="17">
        <f t="shared" si="236"/>
        <v>2.0363578565415198E-2</v>
      </c>
      <c r="BT149" s="17">
        <f t="shared" si="237"/>
        <v>7.4186387889959141E-2</v>
      </c>
      <c r="BU149" s="12">
        <f>BU$3*temperature!$I259+BU$4*temperature!$I259^2</f>
        <v>-10.987034226667834</v>
      </c>
      <c r="BV149" s="12">
        <f>BV$3*temperature!$I259+BV$4*temperature!$I259^2</f>
        <v>-11.033616439337358</v>
      </c>
      <c r="BW149" s="12">
        <f>BW$3*temperature!$I259+BW$4*temperature!$I259^2</f>
        <v>-10.759130050817683</v>
      </c>
      <c r="BX149" s="12">
        <f>BX$4*temperature!$I259^2</f>
        <v>-16.346100374749533</v>
      </c>
      <c r="BY149" s="12">
        <f>BY$4*temperature!$I259^2</f>
        <v>-14.29263706770646</v>
      </c>
      <c r="BZ149" s="12">
        <f>BZ$4*temperature!$I259^2</f>
        <v>-12.547704641579671</v>
      </c>
      <c r="CA149" s="12">
        <f>CA$3*temperature!$I259</f>
        <v>-20.762734765738426</v>
      </c>
      <c r="CB149" s="12">
        <f>CB$3*temperature!$I259</f>
        <v>-19.190137129682238</v>
      </c>
      <c r="CC149" s="12">
        <f>CC$3*temperature!$I259</f>
        <v>-16.847287924792283</v>
      </c>
      <c r="CD149" s="12">
        <f t="shared" si="267"/>
        <v>-17.856068769350532</v>
      </c>
      <c r="CE149" s="12">
        <f t="shared" si="246"/>
        <v>-14.569314899671662</v>
      </c>
      <c r="CF149" s="12">
        <f t="shared" si="247"/>
        <v>-12.790603908821524</v>
      </c>
      <c r="CG149" s="19">
        <f t="shared" si="268"/>
        <v>0.13999437112611576</v>
      </c>
      <c r="CH149" s="19">
        <f t="shared" si="248"/>
        <v>0.24079151695395365</v>
      </c>
      <c r="CI149" s="19">
        <f t="shared" si="249"/>
        <v>0.24079151695395362</v>
      </c>
      <c r="CJ149" s="12">
        <f t="shared" si="269"/>
        <v>1.4533329981939456</v>
      </c>
      <c r="CK149" s="12">
        <f t="shared" si="250"/>
        <v>2.3104111150052882</v>
      </c>
      <c r="CL149" s="12">
        <f t="shared" si="251"/>
        <v>2.0283420079853793</v>
      </c>
      <c r="CM149" s="17">
        <f t="shared" si="270"/>
        <v>-19.309401767544479</v>
      </c>
      <c r="CN149" s="17">
        <f t="shared" si="252"/>
        <v>-16.879726014676951</v>
      </c>
      <c r="CO149" s="17">
        <f t="shared" si="253"/>
        <v>-14.818945916806904</v>
      </c>
      <c r="CP149" s="12">
        <f t="shared" si="254"/>
        <v>8.7811551445404685</v>
      </c>
      <c r="CQ149" s="12">
        <f t="shared" si="255"/>
        <v>6.6930292195368839</v>
      </c>
      <c r="CR149" s="12">
        <f t="shared" si="256"/>
        <v>5.1585369302958268</v>
      </c>
      <c r="CS149" s="17">
        <f>CS$3*temperature!$I259+CS$4*temperature!$I259^2</f>
        <v>-19.309401767544479</v>
      </c>
      <c r="CT149" s="17">
        <f>CT$3*temperature!$I259+CT$4*temperature!$I259^2</f>
        <v>-16.879755608349239</v>
      </c>
      <c r="CU149" s="17">
        <f>CU$3*temperature!$I259+CU$4*temperature!$I259^2</f>
        <v>-14.8189610223109</v>
      </c>
      <c r="CV149" s="17"/>
      <c r="CW149" s="17"/>
      <c r="CX149" s="17"/>
    </row>
    <row r="150" spans="1:102">
      <c r="A150" s="2">
        <f t="shared" si="193"/>
        <v>2104</v>
      </c>
      <c r="B150" s="5">
        <f t="shared" si="194"/>
        <v>1164.6734182258704</v>
      </c>
      <c r="C150" s="5">
        <f t="shared" si="195"/>
        <v>2960.5018635165166</v>
      </c>
      <c r="D150" s="5">
        <f t="shared" si="196"/>
        <v>4358.9241145204805</v>
      </c>
      <c r="E150" s="15">
        <f t="shared" si="197"/>
        <v>3.3086198368173824E-5</v>
      </c>
      <c r="F150" s="15">
        <f t="shared" si="198"/>
        <v>6.5182029396237086E-5</v>
      </c>
      <c r="G150" s="15">
        <f t="shared" si="199"/>
        <v>1.3306679434825245E-4</v>
      </c>
      <c r="H150" s="5">
        <f t="shared" si="200"/>
        <v>162988.61173493584</v>
      </c>
      <c r="I150" s="5">
        <f t="shared" si="201"/>
        <v>59742.708408129191</v>
      </c>
      <c r="J150" s="5">
        <f t="shared" si="202"/>
        <v>22778.923208612843</v>
      </c>
      <c r="K150" s="5">
        <f t="shared" si="203"/>
        <v>139943.61782826122</v>
      </c>
      <c r="L150" s="5">
        <f t="shared" si="204"/>
        <v>20179.925959298722</v>
      </c>
      <c r="M150" s="5">
        <f t="shared" si="205"/>
        <v>5225.8132076058691</v>
      </c>
      <c r="N150" s="15">
        <f t="shared" si="206"/>
        <v>4.8013152190526931E-3</v>
      </c>
      <c r="O150" s="15">
        <f t="shared" si="207"/>
        <v>8.5481283056738633E-3</v>
      </c>
      <c r="P150" s="15">
        <f t="shared" si="208"/>
        <v>8.2304647800148789E-3</v>
      </c>
      <c r="Q150" s="5">
        <f t="shared" si="209"/>
        <v>8312.9404212182435</v>
      </c>
      <c r="R150" s="5">
        <f t="shared" si="210"/>
        <v>11315.342384892827</v>
      </c>
      <c r="S150" s="5">
        <f t="shared" si="211"/>
        <v>5964.0398729654535</v>
      </c>
      <c r="T150" s="5">
        <f t="shared" si="212"/>
        <v>51.003197908927305</v>
      </c>
      <c r="U150" s="5">
        <f t="shared" si="213"/>
        <v>189.40122880925747</v>
      </c>
      <c r="V150" s="5">
        <f t="shared" si="214"/>
        <v>261.82273052794767</v>
      </c>
      <c r="W150" s="15">
        <f t="shared" si="215"/>
        <v>-1.0734613539272964E-2</v>
      </c>
      <c r="X150" s="15">
        <f t="shared" si="216"/>
        <v>-1.217998157191269E-2</v>
      </c>
      <c r="Y150" s="15">
        <f t="shared" si="217"/>
        <v>-9.7425357312937999E-3</v>
      </c>
      <c r="Z150" s="5">
        <f t="shared" si="232"/>
        <v>7582.0450427262858</v>
      </c>
      <c r="AA150" s="5">
        <f t="shared" si="233"/>
        <v>22899.509338644049</v>
      </c>
      <c r="AB150" s="5">
        <f t="shared" si="234"/>
        <v>35048.538786465804</v>
      </c>
      <c r="AC150" s="16">
        <f t="shared" si="218"/>
        <v>1.5806475693306965</v>
      </c>
      <c r="AD150" s="16">
        <f t="shared" si="219"/>
        <v>2.9567642799072575</v>
      </c>
      <c r="AE150" s="16">
        <f t="shared" si="220"/>
        <v>5.8680645865338841</v>
      </c>
      <c r="AF150" s="15">
        <f t="shared" si="221"/>
        <v>-4.0504037456468023E-3</v>
      </c>
      <c r="AG150" s="15">
        <f t="shared" si="222"/>
        <v>2.9673830763510267E-4</v>
      </c>
      <c r="AH150" s="15">
        <f t="shared" si="223"/>
        <v>9.7937136394747881E-3</v>
      </c>
      <c r="AI150" s="1">
        <f t="shared" si="187"/>
        <v>305939.01931857126</v>
      </c>
      <c r="AJ150" s="1">
        <f t="shared" si="188"/>
        <v>108300.19407790515</v>
      </c>
      <c r="AK150" s="1">
        <f t="shared" si="189"/>
        <v>41455.87483973441</v>
      </c>
      <c r="AL150" s="14">
        <f t="shared" si="224"/>
        <v>52.671620032118419</v>
      </c>
      <c r="AM150" s="14">
        <f t="shared" si="225"/>
        <v>11.168825673187555</v>
      </c>
      <c r="AN150" s="14">
        <f t="shared" si="226"/>
        <v>3.7320609833199088</v>
      </c>
      <c r="AO150" s="11">
        <f t="shared" si="227"/>
        <v>8.0171601996875709E-3</v>
      </c>
      <c r="AP150" s="11">
        <f t="shared" si="228"/>
        <v>1.0099507353397741E-2</v>
      </c>
      <c r="AQ150" s="11">
        <f t="shared" si="229"/>
        <v>9.1615274676606524E-3</v>
      </c>
      <c r="AR150" s="1">
        <f t="shared" si="235"/>
        <v>162988.61173493584</v>
      </c>
      <c r="AS150" s="1">
        <f t="shared" si="230"/>
        <v>59742.708408129191</v>
      </c>
      <c r="AT150" s="1">
        <f t="shared" si="231"/>
        <v>22778.923208612843</v>
      </c>
      <c r="AU150" s="1">
        <f t="shared" si="190"/>
        <v>32597.722346987168</v>
      </c>
      <c r="AV150" s="1">
        <f t="shared" si="191"/>
        <v>11948.541681625838</v>
      </c>
      <c r="AW150" s="1">
        <f t="shared" si="192"/>
        <v>4555.7846417225692</v>
      </c>
      <c r="AX150" s="1">
        <f t="shared" si="257"/>
        <v>111954.89426260897</v>
      </c>
      <c r="AY150" s="1">
        <f t="shared" si="238"/>
        <v>16143.940767438977</v>
      </c>
      <c r="AZ150" s="1">
        <f t="shared" si="239"/>
        <v>4180.6505660846942</v>
      </c>
      <c r="BA150" s="1">
        <f t="shared" si="258"/>
        <v>13540.320019200171</v>
      </c>
      <c r="BB150" s="1">
        <f t="shared" si="259"/>
        <v>28685.190923982762</v>
      </c>
      <c r="BC150" s="1">
        <f t="shared" si="260"/>
        <v>36345.677607215686</v>
      </c>
      <c r="BD150" s="1">
        <f t="shared" si="261"/>
        <v>5659.1385153155234</v>
      </c>
      <c r="BE150" s="2">
        <f t="shared" si="271"/>
        <v>0.42640676327742005</v>
      </c>
      <c r="BF150" s="2">
        <f t="shared" si="272"/>
        <v>0.3180625638800178</v>
      </c>
      <c r="BG150" s="2">
        <f t="shared" si="273"/>
        <v>-5.0634047993166097E-7</v>
      </c>
      <c r="BH150" s="2">
        <f t="shared" si="240"/>
        <v>0.16048343108725929</v>
      </c>
      <c r="BI150" s="2">
        <f t="shared" si="262"/>
        <v>1.8182272776872576E-2</v>
      </c>
      <c r="BJ150" s="2">
        <f t="shared" si="241"/>
        <v>1.0116379454193041E-2</v>
      </c>
      <c r="BK150" s="2">
        <f t="shared" si="242"/>
        <v>2.5638068161742476E-14</v>
      </c>
      <c r="BL150" s="2">
        <f t="shared" si="243"/>
        <v>2963.5033980883782</v>
      </c>
      <c r="BM150" s="2">
        <f t="shared" si="244"/>
        <v>604.37990787784395</v>
      </c>
      <c r="BN150" s="2">
        <f t="shared" si="245"/>
        <v>5.8400758587351372E-10</v>
      </c>
      <c r="BO150" s="2">
        <f t="shared" si="263"/>
        <v>1833.2638750978488</v>
      </c>
      <c r="BP150" s="2">
        <f t="shared" si="264"/>
        <v>165.95918042103369</v>
      </c>
      <c r="BQ150" s="2">
        <f t="shared" si="265"/>
        <v>-6.5816672016177509E-5</v>
      </c>
      <c r="BR150" s="11">
        <f t="shared" si="266"/>
        <v>3.5982468913849236E-2</v>
      </c>
      <c r="BS150" s="17">
        <f t="shared" si="236"/>
        <v>1.965274748715818E-2</v>
      </c>
      <c r="BT150" s="17">
        <f t="shared" si="237"/>
        <v>7.2025619310639943E-2</v>
      </c>
      <c r="BU150" s="12">
        <f>BU$3*temperature!$I260+BU$4*temperature!$I260^2</f>
        <v>-11.387938896927398</v>
      </c>
      <c r="BV150" s="12">
        <f>BV$3*temperature!$I260+BV$4*temperature!$I260^2</f>
        <v>-11.35598950884553</v>
      </c>
      <c r="BW150" s="12">
        <f>BW$3*temperature!$I260+BW$4*temperature!$I260^2</f>
        <v>-11.020971200773893</v>
      </c>
      <c r="BX150" s="12">
        <f>BX$4*temperature!$I260^2</f>
        <v>-16.641206010519529</v>
      </c>
      <c r="BY150" s="12">
        <f>BY$4*temperature!$I260^2</f>
        <v>-14.550670338761787</v>
      </c>
      <c r="BZ150" s="12">
        <f>BZ$4*temperature!$I260^2</f>
        <v>-12.774235634955161</v>
      </c>
      <c r="CA150" s="12">
        <f>CA$3*temperature!$I260</f>
        <v>-20.94931726182519</v>
      </c>
      <c r="CB150" s="12">
        <f>CB$3*temperature!$I260</f>
        <v>-19.362587614953178</v>
      </c>
      <c r="CC150" s="12">
        <f>CC$3*temperature!$I260</f>
        <v>-16.998684601037805</v>
      </c>
      <c r="CD150" s="12">
        <f t="shared" si="267"/>
        <v>-17.990175537455098</v>
      </c>
      <c r="CE150" s="12">
        <f t="shared" si="246"/>
        <v>-14.658342999743384</v>
      </c>
      <c r="CF150" s="12">
        <f t="shared" si="247"/>
        <v>-12.868762914417458</v>
      </c>
      <c r="CG150" s="19">
        <f t="shared" si="268"/>
        <v>0.1412524182715193</v>
      </c>
      <c r="CH150" s="19">
        <f t="shared" si="248"/>
        <v>0.24295536881531463</v>
      </c>
      <c r="CI150" s="19">
        <f t="shared" si="249"/>
        <v>0.2429553688153146</v>
      </c>
      <c r="CJ150" s="12">
        <f t="shared" si="269"/>
        <v>1.4795708621850456</v>
      </c>
      <c r="CK150" s="12">
        <f t="shared" si="250"/>
        <v>2.3521223076048963</v>
      </c>
      <c r="CL150" s="12">
        <f t="shared" si="251"/>
        <v>2.0649608433101747</v>
      </c>
      <c r="CM150" s="17">
        <f t="shared" si="270"/>
        <v>-19.469746399640144</v>
      </c>
      <c r="CN150" s="17">
        <f t="shared" si="252"/>
        <v>-17.01046530734828</v>
      </c>
      <c r="CO150" s="17">
        <f t="shared" si="253"/>
        <v>-14.933723757727632</v>
      </c>
      <c r="CP150" s="12">
        <f t="shared" si="254"/>
        <v>8.0006407328866</v>
      </c>
      <c r="CQ150" s="12">
        <f t="shared" si="255"/>
        <v>6.0505912874834271</v>
      </c>
      <c r="CR150" s="12">
        <f t="shared" si="256"/>
        <v>4.6633889523953709</v>
      </c>
      <c r="CS150" s="17">
        <f>CS$3*temperature!$I260+CS$4*temperature!$I260^2</f>
        <v>-19.469746399640144</v>
      </c>
      <c r="CT150" s="17">
        <f>CT$3*temperature!$I260+CT$4*temperature!$I260^2</f>
        <v>-17.010495081857265</v>
      </c>
      <c r="CU150" s="17">
        <f>CU$3*temperature!$I260+CU$4*temperature!$I260^2</f>
        <v>-14.933738955536159</v>
      </c>
      <c r="CV150" s="17"/>
      <c r="CW150" s="17"/>
      <c r="CX150" s="17"/>
    </row>
    <row r="151" spans="1:102">
      <c r="A151" s="2">
        <f t="shared" si="193"/>
        <v>2105</v>
      </c>
      <c r="B151" s="5">
        <f t="shared" si="194"/>
        <v>1164.7100261108324</v>
      </c>
      <c r="C151" s="5">
        <f t="shared" si="195"/>
        <v>2960.6851864600371</v>
      </c>
      <c r="D151" s="5">
        <f t="shared" si="196"/>
        <v>4359.4751411762709</v>
      </c>
      <c r="E151" s="15">
        <f t="shared" si="197"/>
        <v>3.143188844976513E-5</v>
      </c>
      <c r="F151" s="15">
        <f t="shared" si="198"/>
        <v>6.1922927926425227E-5</v>
      </c>
      <c r="G151" s="15">
        <f t="shared" si="199"/>
        <v>1.2641345463083981E-4</v>
      </c>
      <c r="H151" s="5">
        <f t="shared" si="200"/>
        <v>163744.68223074015</v>
      </c>
      <c r="I151" s="5">
        <f t="shared" si="201"/>
        <v>60245.543130970967</v>
      </c>
      <c r="J151" s="5">
        <f t="shared" si="202"/>
        <v>22965.58207368755</v>
      </c>
      <c r="K151" s="5">
        <f t="shared" si="203"/>
        <v>140588.36840059829</v>
      </c>
      <c r="L151" s="5">
        <f t="shared" si="204"/>
        <v>20348.513717868107</v>
      </c>
      <c r="M151" s="5">
        <f t="shared" si="205"/>
        <v>5267.9694986151453</v>
      </c>
      <c r="N151" s="15">
        <f t="shared" si="206"/>
        <v>4.6072166944284287E-3</v>
      </c>
      <c r="O151" s="15">
        <f t="shared" si="207"/>
        <v>8.3542307791124593E-3</v>
      </c>
      <c r="P151" s="15">
        <f t="shared" si="208"/>
        <v>8.0669341468080358E-3</v>
      </c>
      <c r="Q151" s="5">
        <f t="shared" si="209"/>
        <v>8261.8522832438193</v>
      </c>
      <c r="R151" s="5">
        <f t="shared" si="210"/>
        <v>11271.599246388867</v>
      </c>
      <c r="S151" s="5">
        <f t="shared" si="211"/>
        <v>5954.3304024677163</v>
      </c>
      <c r="T151" s="5">
        <f t="shared" si="212"/>
        <v>50.455698290107918</v>
      </c>
      <c r="U151" s="5">
        <f t="shared" si="213"/>
        <v>187.09432533266309</v>
      </c>
      <c r="V151" s="5">
        <f t="shared" si="214"/>
        <v>259.27191322051425</v>
      </c>
      <c r="W151" s="15">
        <f t="shared" si="215"/>
        <v>-1.0734613539272964E-2</v>
      </c>
      <c r="X151" s="15">
        <f t="shared" si="216"/>
        <v>-1.217998157191269E-2</v>
      </c>
      <c r="Y151" s="15">
        <f t="shared" si="217"/>
        <v>-9.7425357312937999E-3</v>
      </c>
      <c r="Z151" s="5">
        <f t="shared" si="232"/>
        <v>7506.3895294970253</v>
      </c>
      <c r="AA151" s="5">
        <f t="shared" si="233"/>
        <v>22822.21475095288</v>
      </c>
      <c r="AB151" s="5">
        <f t="shared" si="234"/>
        <v>35340.143296746064</v>
      </c>
      <c r="AC151" s="16">
        <f t="shared" si="218"/>
        <v>1.5742453084953318</v>
      </c>
      <c r="AD151" s="16">
        <f t="shared" si="219"/>
        <v>2.9576416651357533</v>
      </c>
      <c r="AE151" s="16">
        <f t="shared" si="220"/>
        <v>5.9255347307123403</v>
      </c>
      <c r="AF151" s="15">
        <f t="shared" si="221"/>
        <v>-4.0504037456468023E-3</v>
      </c>
      <c r="AG151" s="15">
        <f t="shared" si="222"/>
        <v>2.9673830763510267E-4</v>
      </c>
      <c r="AH151" s="15">
        <f t="shared" si="223"/>
        <v>9.7937136394747881E-3</v>
      </c>
      <c r="AI151" s="1">
        <f t="shared" si="187"/>
        <v>307942.83973370132</v>
      </c>
      <c r="AJ151" s="1">
        <f t="shared" si="188"/>
        <v>109418.71635174047</v>
      </c>
      <c r="AK151" s="1">
        <f t="shared" si="189"/>
        <v>41866.071997483537</v>
      </c>
      <c r="AL151" s="14">
        <f t="shared" si="224"/>
        <v>53.089674079735246</v>
      </c>
      <c r="AM151" s="14">
        <f t="shared" si="225"/>
        <v>11.28049731383258</v>
      </c>
      <c r="AN151" s="14">
        <f t="shared" si="226"/>
        <v>3.7659104487374822</v>
      </c>
      <c r="AO151" s="11">
        <f t="shared" si="227"/>
        <v>7.9369885976906945E-3</v>
      </c>
      <c r="AP151" s="11">
        <f t="shared" si="228"/>
        <v>9.9985122798637634E-3</v>
      </c>
      <c r="AQ151" s="11">
        <f t="shared" si="229"/>
        <v>9.0699121929840466E-3</v>
      </c>
      <c r="AR151" s="1">
        <f t="shared" si="235"/>
        <v>163744.68223074015</v>
      </c>
      <c r="AS151" s="1">
        <f t="shared" si="230"/>
        <v>60245.543130970967</v>
      </c>
      <c r="AT151" s="1">
        <f t="shared" si="231"/>
        <v>22965.58207368755</v>
      </c>
      <c r="AU151" s="1">
        <f t="shared" si="190"/>
        <v>32748.936446148029</v>
      </c>
      <c r="AV151" s="1">
        <f t="shared" si="191"/>
        <v>12049.108626194195</v>
      </c>
      <c r="AW151" s="1">
        <f t="shared" si="192"/>
        <v>4593.1164147375102</v>
      </c>
      <c r="AX151" s="1">
        <f t="shared" si="257"/>
        <v>112470.69472047863</v>
      </c>
      <c r="AY151" s="1">
        <f t="shared" si="238"/>
        <v>16278.810974294487</v>
      </c>
      <c r="AZ151" s="1">
        <f t="shared" si="239"/>
        <v>4214.3755988921166</v>
      </c>
      <c r="BA151" s="1">
        <f t="shared" si="258"/>
        <v>13546.099365014839</v>
      </c>
      <c r="BB151" s="1">
        <f t="shared" si="259"/>
        <v>28711.598696345478</v>
      </c>
      <c r="BC151" s="1">
        <f t="shared" si="260"/>
        <v>36385.298699672334</v>
      </c>
      <c r="BD151" s="1">
        <f t="shared" si="261"/>
        <v>5499.3306273378903</v>
      </c>
      <c r="BE151" s="2">
        <f t="shared" si="271"/>
        <v>0.42640676327742005</v>
      </c>
      <c r="BF151" s="2">
        <f t="shared" si="272"/>
        <v>0.3180625638800178</v>
      </c>
      <c r="BG151" s="2">
        <f t="shared" si="273"/>
        <v>-5.0634047993166097E-7</v>
      </c>
      <c r="BH151" s="2">
        <f t="shared" si="240"/>
        <v>0.15927895524183655</v>
      </c>
      <c r="BI151" s="2">
        <f t="shared" si="262"/>
        <v>1.8182272776872576E-2</v>
      </c>
      <c r="BJ151" s="2">
        <f t="shared" si="241"/>
        <v>1.0116379454193041E-2</v>
      </c>
      <c r="BK151" s="2">
        <f t="shared" si="242"/>
        <v>2.5638068161742476E-14</v>
      </c>
      <c r="BL151" s="2">
        <f t="shared" si="243"/>
        <v>2977.2504780816371</v>
      </c>
      <c r="BM151" s="2">
        <f t="shared" si="244"/>
        <v>609.46677473685543</v>
      </c>
      <c r="BN151" s="2">
        <f t="shared" si="245"/>
        <v>5.8879315857929249E-10</v>
      </c>
      <c r="BO151" s="2">
        <f t="shared" si="263"/>
        <v>1860.3308469278993</v>
      </c>
      <c r="BP151" s="2">
        <f t="shared" si="264"/>
        <v>167.92280784038078</v>
      </c>
      <c r="BQ151" s="2">
        <f t="shared" si="265"/>
        <v>-6.5808470279584796E-5</v>
      </c>
      <c r="BR151" s="11">
        <f t="shared" si="266"/>
        <v>3.5796601455556604E-2</v>
      </c>
      <c r="BS151" s="17">
        <f t="shared" si="236"/>
        <v>1.8970154492829041E-2</v>
      </c>
      <c r="BT151" s="17">
        <f t="shared" si="237"/>
        <v>6.9927785738485376E-2</v>
      </c>
      <c r="BU151" s="12">
        <f>BU$3*temperature!$I261+BU$4*temperature!$I261^2</f>
        <v>-11.79334425026104</v>
      </c>
      <c r="BV151" s="12">
        <f>BV$3*temperature!$I261+BV$4*temperature!$I261^2</f>
        <v>-11.681630812252575</v>
      </c>
      <c r="BW151" s="12">
        <f>BW$3*temperature!$I261+BW$4*temperature!$I261^2</f>
        <v>-11.285180141233306</v>
      </c>
      <c r="BX151" s="12">
        <f>BX$4*temperature!$I261^2</f>
        <v>-16.938306899225413</v>
      </c>
      <c r="BY151" s="12">
        <f>BY$4*temperature!$I261^2</f>
        <v>-14.810448211001319</v>
      </c>
      <c r="BZ151" s="12">
        <f>BZ$4*temperature!$I261^2</f>
        <v>-13.002298237947063</v>
      </c>
      <c r="CA151" s="12">
        <f>CA$3*temperature!$I261</f>
        <v>-21.135497457383732</v>
      </c>
      <c r="CB151" s="12">
        <f>CB$3*temperature!$I261</f>
        <v>-19.534666270482468</v>
      </c>
      <c r="CC151" s="12">
        <f>CC$3*temperature!$I261</f>
        <v>-17.149754842788656</v>
      </c>
      <c r="CD151" s="12">
        <f t="shared" si="267"/>
        <v>-18.123525208858045</v>
      </c>
      <c r="CE151" s="12">
        <f t="shared" si="246"/>
        <v>-14.746435238964555</v>
      </c>
      <c r="CF151" s="12">
        <f t="shared" si="247"/>
        <v>-12.946100314774183</v>
      </c>
      <c r="CG151" s="19">
        <f t="shared" si="268"/>
        <v>0.14250775287399012</v>
      </c>
      <c r="CH151" s="19">
        <f t="shared" si="248"/>
        <v>0.24511455507960686</v>
      </c>
      <c r="CI151" s="19">
        <f t="shared" si="249"/>
        <v>0.24511455507960683</v>
      </c>
      <c r="CJ151" s="12">
        <f t="shared" si="269"/>
        <v>1.5059861242628438</v>
      </c>
      <c r="CK151" s="12">
        <f t="shared" si="250"/>
        <v>2.3941155157589566</v>
      </c>
      <c r="CL151" s="12">
        <f t="shared" si="251"/>
        <v>2.1018272640072371</v>
      </c>
      <c r="CM151" s="17">
        <f t="shared" si="270"/>
        <v>-19.629511333120888</v>
      </c>
      <c r="CN151" s="17">
        <f t="shared" si="252"/>
        <v>-17.140550754723513</v>
      </c>
      <c r="CO151" s="17">
        <f t="shared" si="253"/>
        <v>-15.047927578781421</v>
      </c>
      <c r="CP151" s="12">
        <f t="shared" si="254"/>
        <v>7.242581305018664</v>
      </c>
      <c r="CQ151" s="12">
        <f t="shared" si="255"/>
        <v>5.4293778642606414</v>
      </c>
      <c r="CR151" s="12">
        <f t="shared" si="256"/>
        <v>4.1845994000824103</v>
      </c>
      <c r="CS151" s="17">
        <f>CS$3*temperature!$I261+CS$4*temperature!$I261^2</f>
        <v>-19.629511333120888</v>
      </c>
      <c r="CT151" s="17">
        <f>CT$3*temperature!$I261+CT$4*temperature!$I261^2</f>
        <v>-17.140580708168237</v>
      </c>
      <c r="CU151" s="17">
        <f>CU$3*temperature!$I261+CU$4*temperature!$I261^2</f>
        <v>-15.047942867924181</v>
      </c>
      <c r="CV151" s="17"/>
      <c r="CW151" s="17"/>
      <c r="CX151" s="17"/>
    </row>
    <row r="152" spans="1:102">
      <c r="A152" s="2">
        <f t="shared" si="193"/>
        <v>2106</v>
      </c>
      <c r="B152" s="5">
        <f t="shared" si="194"/>
        <v>1164.7448046946683</v>
      </c>
      <c r="C152" s="5">
        <f t="shared" si="195"/>
        <v>2960.85935404068</v>
      </c>
      <c r="D152" s="5">
        <f t="shared" si="196"/>
        <v>4359.9986826735958</v>
      </c>
      <c r="E152" s="15">
        <f t="shared" si="197"/>
        <v>2.9860294027276873E-5</v>
      </c>
      <c r="F152" s="15">
        <f t="shared" si="198"/>
        <v>5.8826781530103961E-5</v>
      </c>
      <c r="G152" s="15">
        <f t="shared" si="199"/>
        <v>1.2009278189929781E-4</v>
      </c>
      <c r="H152" s="5">
        <f t="shared" si="200"/>
        <v>164472.40914784677</v>
      </c>
      <c r="I152" s="5">
        <f t="shared" si="201"/>
        <v>60740.839535873776</v>
      </c>
      <c r="J152" s="5">
        <f t="shared" si="202"/>
        <v>23149.905495047951</v>
      </c>
      <c r="K152" s="5">
        <f t="shared" si="203"/>
        <v>141208.9656763589</v>
      </c>
      <c r="L152" s="5">
        <f t="shared" si="204"/>
        <v>20514.598051738205</v>
      </c>
      <c r="M152" s="5">
        <f t="shared" si="205"/>
        <v>5309.6129563168115</v>
      </c>
      <c r="N152" s="15">
        <f t="shared" si="206"/>
        <v>4.4142860666271933E-3</v>
      </c>
      <c r="O152" s="15">
        <f t="shared" si="207"/>
        <v>8.161988446569346E-3</v>
      </c>
      <c r="P152" s="15">
        <f t="shared" si="208"/>
        <v>7.9050301473106988E-3</v>
      </c>
      <c r="Q152" s="5">
        <f t="shared" si="209"/>
        <v>8209.488308416363</v>
      </c>
      <c r="R152" s="5">
        <f t="shared" si="210"/>
        <v>11225.84983785754</v>
      </c>
      <c r="S152" s="5">
        <f t="shared" si="211"/>
        <v>5943.6444172002111</v>
      </c>
      <c r="T152" s="5">
        <f t="shared" si="212"/>
        <v>49.914075868109457</v>
      </c>
      <c r="U152" s="5">
        <f t="shared" si="213"/>
        <v>184.81551989790182</v>
      </c>
      <c r="V152" s="5">
        <f t="shared" si="214"/>
        <v>256.74594734184251</v>
      </c>
      <c r="W152" s="15">
        <f t="shared" si="215"/>
        <v>-1.0734613539272964E-2</v>
      </c>
      <c r="X152" s="15">
        <f t="shared" si="216"/>
        <v>-1.217998157191269E-2</v>
      </c>
      <c r="Y152" s="15">
        <f t="shared" si="217"/>
        <v>-9.7425357312937999E-3</v>
      </c>
      <c r="Z152" s="5">
        <f t="shared" si="232"/>
        <v>7430.0410858964506</v>
      </c>
      <c r="AA152" s="5">
        <f t="shared" si="233"/>
        <v>22740.734097610883</v>
      </c>
      <c r="AB152" s="5">
        <f t="shared" si="234"/>
        <v>35628.157236496889</v>
      </c>
      <c r="AC152" s="16">
        <f t="shared" si="218"/>
        <v>1.5678689794012355</v>
      </c>
      <c r="AD152" s="16">
        <f t="shared" si="219"/>
        <v>2.958519310718057</v>
      </c>
      <c r="AE152" s="16">
        <f t="shared" si="220"/>
        <v>5.9835677210256994</v>
      </c>
      <c r="AF152" s="15">
        <f t="shared" si="221"/>
        <v>-4.0504037456468023E-3</v>
      </c>
      <c r="AG152" s="15">
        <f t="shared" si="222"/>
        <v>2.9673830763510267E-4</v>
      </c>
      <c r="AH152" s="15">
        <f t="shared" si="223"/>
        <v>9.7937136394747881E-3</v>
      </c>
      <c r="AI152" s="1">
        <f t="shared" si="187"/>
        <v>309897.49220647925</v>
      </c>
      <c r="AJ152" s="1">
        <f t="shared" si="188"/>
        <v>110525.95334276062</v>
      </c>
      <c r="AK152" s="1">
        <f t="shared" si="189"/>
        <v>42272.581212472694</v>
      </c>
      <c r="AL152" s="14">
        <f t="shared" si="224"/>
        <v>53.506832496182966</v>
      </c>
      <c r="AM152" s="14">
        <f t="shared" si="225"/>
        <v>11.39215762283875</v>
      </c>
      <c r="AN152" s="14">
        <f t="shared" si="226"/>
        <v>3.7997253610632056</v>
      </c>
      <c r="AO152" s="11">
        <f t="shared" si="227"/>
        <v>7.8576187117137871E-3</v>
      </c>
      <c r="AP152" s="11">
        <f t="shared" si="228"/>
        <v>9.8985271570651255E-3</v>
      </c>
      <c r="AQ152" s="11">
        <f t="shared" si="229"/>
        <v>8.9792130710542057E-3</v>
      </c>
      <c r="AR152" s="1">
        <f t="shared" si="235"/>
        <v>164472.40914784677</v>
      </c>
      <c r="AS152" s="1">
        <f t="shared" si="230"/>
        <v>60740.839535873776</v>
      </c>
      <c r="AT152" s="1">
        <f t="shared" si="231"/>
        <v>23149.905495047951</v>
      </c>
      <c r="AU152" s="1">
        <f t="shared" si="190"/>
        <v>32894.481829569355</v>
      </c>
      <c r="AV152" s="1">
        <f t="shared" si="191"/>
        <v>12148.167907174757</v>
      </c>
      <c r="AW152" s="1">
        <f t="shared" si="192"/>
        <v>4629.9810990095903</v>
      </c>
      <c r="AX152" s="1">
        <f t="shared" si="257"/>
        <v>112967.17254108713</v>
      </c>
      <c r="AY152" s="1">
        <f t="shared" si="238"/>
        <v>16411.678441390563</v>
      </c>
      <c r="AZ152" s="1">
        <f t="shared" si="239"/>
        <v>4247.6903650534487</v>
      </c>
      <c r="BA152" s="1">
        <f t="shared" si="258"/>
        <v>13551.634057509993</v>
      </c>
      <c r="BB152" s="1">
        <f t="shared" si="259"/>
        <v>28737.356117160714</v>
      </c>
      <c r="BC152" s="1">
        <f t="shared" si="260"/>
        <v>36423.998719059564</v>
      </c>
      <c r="BD152" s="1">
        <f t="shared" si="261"/>
        <v>5343.9077885403394</v>
      </c>
      <c r="BE152" s="2">
        <f t="shared" si="271"/>
        <v>0.42640676327742005</v>
      </c>
      <c r="BF152" s="2">
        <f t="shared" si="272"/>
        <v>0.3180625638800178</v>
      </c>
      <c r="BG152" s="2">
        <f t="shared" si="273"/>
        <v>-5.0634047993166097E-7</v>
      </c>
      <c r="BH152" s="2">
        <f t="shared" si="240"/>
        <v>0.15807517750720843</v>
      </c>
      <c r="BI152" s="2">
        <f t="shared" si="262"/>
        <v>1.8182272776872576E-2</v>
      </c>
      <c r="BJ152" s="2">
        <f t="shared" si="241"/>
        <v>1.0116379454193041E-2</v>
      </c>
      <c r="BK152" s="2">
        <f t="shared" si="242"/>
        <v>2.5638068161742476E-14</v>
      </c>
      <c r="BL152" s="2">
        <f t="shared" si="243"/>
        <v>2990.4822073955424</v>
      </c>
      <c r="BM152" s="2">
        <f t="shared" si="244"/>
        <v>614.47738111114984</v>
      </c>
      <c r="BN152" s="2">
        <f t="shared" si="245"/>
        <v>5.9351885501993609E-10</v>
      </c>
      <c r="BO152" s="2">
        <f t="shared" si="263"/>
        <v>1887.7997260687093</v>
      </c>
      <c r="BP152" s="2">
        <f t="shared" si="264"/>
        <v>169.90996923915873</v>
      </c>
      <c r="BQ152" s="2">
        <f t="shared" si="265"/>
        <v>-6.5800395911173474E-5</v>
      </c>
      <c r="BR152" s="11">
        <f t="shared" si="266"/>
        <v>3.5611966550534974E-2</v>
      </c>
      <c r="BS152" s="17">
        <f t="shared" si="236"/>
        <v>1.8314555643618804E-2</v>
      </c>
      <c r="BT152" s="17">
        <f t="shared" si="237"/>
        <v>6.7891054115034349E-2</v>
      </c>
      <c r="BU152" s="12">
        <f>BU$3*temperature!$I262+BU$4*temperature!$I262^2</f>
        <v>-12.203157228852334</v>
      </c>
      <c r="BV152" s="12">
        <f>BV$3*temperature!$I262+BV$4*temperature!$I262^2</f>
        <v>-12.010467915756772</v>
      </c>
      <c r="BW152" s="12">
        <f>BW$3*temperature!$I262+BW$4*temperature!$I262^2</f>
        <v>-11.551699997190591</v>
      </c>
      <c r="BX152" s="12">
        <f>BX$4*temperature!$I262^2</f>
        <v>-17.237343537696219</v>
      </c>
      <c r="BY152" s="12">
        <f>BY$4*temperature!$I262^2</f>
        <v>-15.07191865628333</v>
      </c>
      <c r="BZ152" s="12">
        <f>BZ$4*temperature!$I262^2</f>
        <v>-13.231846774326952</v>
      </c>
      <c r="CA152" s="12">
        <f>CA$3*temperature!$I262</f>
        <v>-21.321249090877419</v>
      </c>
      <c r="CB152" s="12">
        <f>CB$3*temperature!$I262</f>
        <v>-19.706348823817805</v>
      </c>
      <c r="CC152" s="12">
        <f>CC$3*temperature!$I262</f>
        <v>-17.300477340921834</v>
      </c>
      <c r="CD152" s="12">
        <f t="shared" si="267"/>
        <v>-18.256102102885436</v>
      </c>
      <c r="CE152" s="12">
        <f t="shared" si="246"/>
        <v>-14.833584165627194</v>
      </c>
      <c r="CF152" s="12">
        <f t="shared" si="247"/>
        <v>-13.02260956793377</v>
      </c>
      <c r="CG152" s="19">
        <f t="shared" si="268"/>
        <v>0.1437601978630533</v>
      </c>
      <c r="CH152" s="19">
        <f t="shared" si="248"/>
        <v>0.24726877118409743</v>
      </c>
      <c r="CI152" s="19">
        <f t="shared" si="249"/>
        <v>0.2472687711840974</v>
      </c>
      <c r="CJ152" s="12">
        <f t="shared" si="269"/>
        <v>1.5325734939959914</v>
      </c>
      <c r="CK152" s="12">
        <f t="shared" si="250"/>
        <v>2.4363823290953062</v>
      </c>
      <c r="CL152" s="12">
        <f t="shared" si="251"/>
        <v>2.1389338864940313</v>
      </c>
      <c r="CM152" s="17">
        <f t="shared" si="270"/>
        <v>-19.788675596881426</v>
      </c>
      <c r="CN152" s="17">
        <f t="shared" si="252"/>
        <v>-17.2699664947225</v>
      </c>
      <c r="CO152" s="17">
        <f t="shared" si="253"/>
        <v>-15.161543454427802</v>
      </c>
      <c r="CP152" s="12">
        <f t="shared" si="254"/>
        <v>6.5092952762262257</v>
      </c>
      <c r="CQ152" s="12">
        <f t="shared" si="255"/>
        <v>4.831414300067105</v>
      </c>
      <c r="CR152" s="12">
        <f t="shared" si="256"/>
        <v>3.723729277192243</v>
      </c>
      <c r="CS152" s="17">
        <f>CS$3*temperature!$I262+CS$4*temperature!$I262^2</f>
        <v>-19.788675596881426</v>
      </c>
      <c r="CT152" s="17">
        <f>CT$3*temperature!$I262+CT$4*temperature!$I262^2</f>
        <v>-17.269996625186877</v>
      </c>
      <c r="CU152" s="17">
        <f>CU$3*temperature!$I262+CU$4*temperature!$I262^2</f>
        <v>-15.161558833926762</v>
      </c>
      <c r="CV152" s="17"/>
      <c r="CW152" s="17"/>
      <c r="CX152" s="17"/>
    </row>
    <row r="153" spans="1:102">
      <c r="A153" s="2">
        <f t="shared" si="193"/>
        <v>2107</v>
      </c>
      <c r="B153" s="5">
        <f t="shared" si="194"/>
        <v>1164.7778453358867</v>
      </c>
      <c r="C153" s="5">
        <f t="shared" si="195"/>
        <v>2961.0248229757231</v>
      </c>
      <c r="D153" s="5">
        <f t="shared" si="196"/>
        <v>4360.4961068259317</v>
      </c>
      <c r="E153" s="15">
        <f t="shared" si="197"/>
        <v>2.8367279325913028E-5</v>
      </c>
      <c r="F153" s="15">
        <f t="shared" si="198"/>
        <v>5.5885442453598761E-5</v>
      </c>
      <c r="G153" s="15">
        <f t="shared" si="199"/>
        <v>1.1408814280433292E-4</v>
      </c>
      <c r="H153" s="5">
        <f t="shared" si="200"/>
        <v>165171.58471434377</v>
      </c>
      <c r="I153" s="5">
        <f t="shared" si="201"/>
        <v>61228.451038210733</v>
      </c>
      <c r="J153" s="5">
        <f t="shared" si="202"/>
        <v>23331.857392025977</v>
      </c>
      <c r="K153" s="5">
        <f t="shared" si="203"/>
        <v>141805.22524165394</v>
      </c>
      <c r="L153" s="5">
        <f t="shared" si="204"/>
        <v>20678.128249083151</v>
      </c>
      <c r="M153" s="5">
        <f t="shared" si="205"/>
        <v>5350.7346000154039</v>
      </c>
      <c r="N153" s="15">
        <f t="shared" si="206"/>
        <v>4.2225333387231334E-3</v>
      </c>
      <c r="O153" s="15">
        <f t="shared" si="207"/>
        <v>7.9714063581708405E-3</v>
      </c>
      <c r="P153" s="15">
        <f t="shared" si="208"/>
        <v>7.7447535323023065E-3</v>
      </c>
      <c r="Q153" s="5">
        <f t="shared" si="209"/>
        <v>8155.8867022596896</v>
      </c>
      <c r="R153" s="5">
        <f t="shared" si="210"/>
        <v>11178.139729325738</v>
      </c>
      <c r="S153" s="5">
        <f t="shared" si="211"/>
        <v>5931.9985346796293</v>
      </c>
      <c r="T153" s="5">
        <f t="shared" si="212"/>
        <v>49.378267553495348</v>
      </c>
      <c r="U153" s="5">
        <f t="shared" si="213"/>
        <v>182.56447027134192</v>
      </c>
      <c r="V153" s="5">
        <f t="shared" si="214"/>
        <v>254.24459077599974</v>
      </c>
      <c r="W153" s="15">
        <f t="shared" si="215"/>
        <v>-1.0734613539272964E-2</v>
      </c>
      <c r="X153" s="15">
        <f t="shared" si="216"/>
        <v>-1.217998157191269E-2</v>
      </c>
      <c r="Y153" s="15">
        <f t="shared" si="217"/>
        <v>-9.7425357312937999E-3</v>
      </c>
      <c r="Z153" s="5">
        <f t="shared" si="232"/>
        <v>7353.0452412285495</v>
      </c>
      <c r="AA153" s="5">
        <f t="shared" si="233"/>
        <v>22655.154176635802</v>
      </c>
      <c r="AB153" s="5">
        <f t="shared" si="234"/>
        <v>35912.522643616721</v>
      </c>
      <c r="AC153" s="16">
        <f t="shared" si="218"/>
        <v>1.5615184770143853</v>
      </c>
      <c r="AD153" s="16">
        <f t="shared" si="219"/>
        <v>2.9593972167314253</v>
      </c>
      <c r="AE153" s="16">
        <f t="shared" si="220"/>
        <v>6.0421690698278301</v>
      </c>
      <c r="AF153" s="15">
        <f t="shared" si="221"/>
        <v>-4.0504037456468023E-3</v>
      </c>
      <c r="AG153" s="15">
        <f t="shared" si="222"/>
        <v>2.9673830763510267E-4</v>
      </c>
      <c r="AH153" s="15">
        <f t="shared" si="223"/>
        <v>9.7937136394747881E-3</v>
      </c>
      <c r="AI153" s="1">
        <f t="shared" si="187"/>
        <v>311802.22481540067</v>
      </c>
      <c r="AJ153" s="1">
        <f t="shared" si="188"/>
        <v>111621.52591565932</v>
      </c>
      <c r="AK153" s="1">
        <f t="shared" si="189"/>
        <v>42675.304190235023</v>
      </c>
      <c r="AL153" s="14">
        <f t="shared" si="224"/>
        <v>53.923064421527243</v>
      </c>
      <c r="AM153" s="14">
        <f t="shared" si="225"/>
        <v>11.503795548629913</v>
      </c>
      <c r="AN153" s="14">
        <f t="shared" si="226"/>
        <v>3.8335027192553954</v>
      </c>
      <c r="AO153" s="11">
        <f t="shared" si="227"/>
        <v>7.779042524596649E-3</v>
      </c>
      <c r="AP153" s="11">
        <f t="shared" si="228"/>
        <v>9.7995418854944748E-3</v>
      </c>
      <c r="AQ153" s="11">
        <f t="shared" si="229"/>
        <v>8.8894209403436644E-3</v>
      </c>
      <c r="AR153" s="1">
        <f t="shared" si="235"/>
        <v>165171.58471434377</v>
      </c>
      <c r="AS153" s="1">
        <f t="shared" si="230"/>
        <v>61228.451038210733</v>
      </c>
      <c r="AT153" s="1">
        <f t="shared" si="231"/>
        <v>23331.857392025977</v>
      </c>
      <c r="AU153" s="1">
        <f t="shared" si="190"/>
        <v>33034.316942868754</v>
      </c>
      <c r="AV153" s="1">
        <f t="shared" si="191"/>
        <v>12245.690207642147</v>
      </c>
      <c r="AW153" s="1">
        <f t="shared" si="192"/>
        <v>4666.3714784051954</v>
      </c>
      <c r="AX153" s="1">
        <f t="shared" si="257"/>
        <v>113444.18019332315</v>
      </c>
      <c r="AY153" s="1">
        <f t="shared" si="238"/>
        <v>16542.502599266521</v>
      </c>
      <c r="AZ153" s="1">
        <f t="shared" si="239"/>
        <v>4280.5876800123224</v>
      </c>
      <c r="BA153" s="1">
        <f t="shared" si="258"/>
        <v>13556.926439050425</v>
      </c>
      <c r="BB153" s="1">
        <f t="shared" si="259"/>
        <v>28762.472069428793</v>
      </c>
      <c r="BC153" s="1">
        <f t="shared" si="260"/>
        <v>36461.795130452418</v>
      </c>
      <c r="BD153" s="1">
        <f t="shared" si="261"/>
        <v>5192.7556122210763</v>
      </c>
      <c r="BE153" s="2">
        <f t="shared" si="271"/>
        <v>0.42640676327742005</v>
      </c>
      <c r="BF153" s="2">
        <f t="shared" si="272"/>
        <v>0.3180625638800178</v>
      </c>
      <c r="BG153" s="2">
        <f t="shared" si="273"/>
        <v>-5.0634047993166097E-7</v>
      </c>
      <c r="BH153" s="2">
        <f t="shared" si="240"/>
        <v>0.15687216609147514</v>
      </c>
      <c r="BI153" s="2">
        <f t="shared" si="262"/>
        <v>1.8182272776872576E-2</v>
      </c>
      <c r="BJ153" s="2">
        <f t="shared" si="241"/>
        <v>1.0116379454193041E-2</v>
      </c>
      <c r="BK153" s="2">
        <f t="shared" si="242"/>
        <v>2.5638068161742476E-14</v>
      </c>
      <c r="BL153" s="2">
        <f t="shared" si="243"/>
        <v>3003.1948082645154</v>
      </c>
      <c r="BM153" s="2">
        <f t="shared" si="244"/>
        <v>619.41024409501961</v>
      </c>
      <c r="BN153" s="2">
        <f t="shared" si="245"/>
        <v>5.9818375015681706E-10</v>
      </c>
      <c r="BO153" s="2">
        <f t="shared" si="263"/>
        <v>1915.6765261974103</v>
      </c>
      <c r="BP153" s="2">
        <f t="shared" si="264"/>
        <v>171.92094980046016</v>
      </c>
      <c r="BQ153" s="2">
        <f t="shared" si="265"/>
        <v>-6.5792447870132361E-5</v>
      </c>
      <c r="BR153" s="11">
        <f t="shared" si="266"/>
        <v>3.5428580060177656E-2</v>
      </c>
      <c r="BS153" s="17">
        <f t="shared" si="236"/>
        <v>1.7684766336393144E-2</v>
      </c>
      <c r="BT153" s="17">
        <f t="shared" si="237"/>
        <v>6.5913644771878013E-2</v>
      </c>
      <c r="BU153" s="12">
        <f>BU$3*temperature!$I263+BU$4*temperature!$I263^2</f>
        <v>-12.617283067192719</v>
      </c>
      <c r="BV153" s="12">
        <f>BV$3*temperature!$I263+BV$4*temperature!$I263^2</f>
        <v>-12.342427200713155</v>
      </c>
      <c r="BW153" s="12">
        <f>BW$3*temperature!$I263+BW$4*temperature!$I263^2</f>
        <v>-11.82047308522108</v>
      </c>
      <c r="BX153" s="12">
        <f>BX$4*temperature!$I263^2</f>
        <v>-17.538255873111769</v>
      </c>
      <c r="BY153" s="12">
        <f>BY$4*temperature!$I263^2</f>
        <v>-15.335029165866034</v>
      </c>
      <c r="BZ153" s="12">
        <f>BZ$4*temperature!$I263^2</f>
        <v>-13.462835145940945</v>
      </c>
      <c r="CA153" s="12">
        <f>CA$3*temperature!$I263</f>
        <v>-21.506546446438069</v>
      </c>
      <c r="CB153" s="12">
        <f>CB$3*temperature!$I263</f>
        <v>-19.877611506845671</v>
      </c>
      <c r="CC153" s="12">
        <f>CC$3*temperature!$I263</f>
        <v>-17.450831229080354</v>
      </c>
      <c r="CD153" s="12">
        <f t="shared" si="267"/>
        <v>-18.387891182270494</v>
      </c>
      <c r="CE153" s="12">
        <f t="shared" si="246"/>
        <v>-14.919782987740533</v>
      </c>
      <c r="CF153" s="12">
        <f t="shared" si="247"/>
        <v>-13.098284711113191</v>
      </c>
      <c r="CG153" s="19">
        <f t="shared" si="268"/>
        <v>0.14500957984744639</v>
      </c>
      <c r="CH153" s="19">
        <f t="shared" si="248"/>
        <v>0.24941771889433023</v>
      </c>
      <c r="CI153" s="19">
        <f t="shared" si="249"/>
        <v>0.2494177188943302</v>
      </c>
      <c r="CJ153" s="12">
        <f t="shared" si="269"/>
        <v>1.5593276320837877</v>
      </c>
      <c r="CK153" s="12">
        <f t="shared" si="250"/>
        <v>2.4789142595525688</v>
      </c>
      <c r="CL153" s="12">
        <f t="shared" si="251"/>
        <v>2.1762732589835814</v>
      </c>
      <c r="CM153" s="17">
        <f t="shared" si="270"/>
        <v>-19.947218814354279</v>
      </c>
      <c r="CN153" s="17">
        <f t="shared" si="252"/>
        <v>-17.3986972472931</v>
      </c>
      <c r="CO153" s="17">
        <f t="shared" si="253"/>
        <v>-15.274557970096772</v>
      </c>
      <c r="CP153" s="12">
        <f t="shared" si="254"/>
        <v>5.8031024522797665</v>
      </c>
      <c r="CQ153" s="12">
        <f t="shared" si="255"/>
        <v>4.2587259503008665</v>
      </c>
      <c r="CR153" s="12">
        <f t="shared" si="256"/>
        <v>3.282339591567168</v>
      </c>
      <c r="CS153" s="17">
        <f>CS$3*temperature!$I263+CS$4*temperature!$I263^2</f>
        <v>-19.947218814354279</v>
      </c>
      <c r="CT153" s="17">
        <f>CT$3*temperature!$I263+CT$4*temperature!$I263^2</f>
        <v>-17.398727552847248</v>
      </c>
      <c r="CU153" s="17">
        <f>CU$3*temperature!$I263+CU$4*temperature!$I263^2</f>
        <v>-15.274573438966865</v>
      </c>
      <c r="CV153" s="17"/>
      <c r="CW153" s="17"/>
      <c r="CX153" s="17"/>
    </row>
    <row r="154" spans="1:102">
      <c r="A154" s="2">
        <f t="shared" si="193"/>
        <v>2108</v>
      </c>
      <c r="B154" s="5">
        <f t="shared" si="194"/>
        <v>1164.8092348354535</v>
      </c>
      <c r="C154" s="5">
        <f t="shared" si="195"/>
        <v>2961.1820272489535</v>
      </c>
      <c r="D154" s="5">
        <f t="shared" si="196"/>
        <v>4360.9687136833381</v>
      </c>
      <c r="E154" s="15">
        <f t="shared" si="197"/>
        <v>2.6948915359617375E-5</v>
      </c>
      <c r="F154" s="15">
        <f t="shared" si="198"/>
        <v>5.309117033091882E-5</v>
      </c>
      <c r="G154" s="15">
        <f t="shared" si="199"/>
        <v>1.0838373566411626E-4</v>
      </c>
      <c r="H154" s="5">
        <f t="shared" si="200"/>
        <v>165842.0204043127</v>
      </c>
      <c r="I154" s="5">
        <f t="shared" si="201"/>
        <v>61708.236787494534</v>
      </c>
      <c r="J154" s="5">
        <f t="shared" si="202"/>
        <v>23511.4032856005</v>
      </c>
      <c r="K154" s="5">
        <f t="shared" si="203"/>
        <v>142376.9793752883</v>
      </c>
      <c r="L154" s="5">
        <f t="shared" si="204"/>
        <v>20839.055559452972</v>
      </c>
      <c r="M154" s="5">
        <f t="shared" si="205"/>
        <v>5391.325833599577</v>
      </c>
      <c r="N154" s="15">
        <f t="shared" si="206"/>
        <v>4.0319680227580701E-3</v>
      </c>
      <c r="O154" s="15">
        <f t="shared" si="207"/>
        <v>7.7824892287801095E-3</v>
      </c>
      <c r="P154" s="15">
        <f t="shared" si="208"/>
        <v>7.5861048283083488E-3</v>
      </c>
      <c r="Q154" s="5">
        <f t="shared" si="209"/>
        <v>8101.0859944421663</v>
      </c>
      <c r="R154" s="5">
        <f t="shared" si="210"/>
        <v>11128.515157686621</v>
      </c>
      <c r="S154" s="5">
        <f t="shared" si="211"/>
        <v>5919.4096663887913</v>
      </c>
      <c r="T154" s="5">
        <f t="shared" si="212"/>
        <v>48.848210934069755</v>
      </c>
      <c r="U154" s="5">
        <f t="shared" si="213"/>
        <v>180.34083838775098</v>
      </c>
      <c r="V154" s="5">
        <f t="shared" si="214"/>
        <v>251.7676037658764</v>
      </c>
      <c r="W154" s="15">
        <f t="shared" si="215"/>
        <v>-1.0734613539272964E-2</v>
      </c>
      <c r="X154" s="15">
        <f t="shared" si="216"/>
        <v>-1.217998157191269E-2</v>
      </c>
      <c r="Y154" s="15">
        <f t="shared" si="217"/>
        <v>-9.7425357312937999E-3</v>
      </c>
      <c r="Z154" s="5">
        <f t="shared" si="232"/>
        <v>7275.447202249542</v>
      </c>
      <c r="AA154" s="5">
        <f t="shared" si="233"/>
        <v>22565.56335416215</v>
      </c>
      <c r="AB154" s="5">
        <f t="shared" si="234"/>
        <v>36193.184031039622</v>
      </c>
      <c r="AC154" s="16">
        <f t="shared" si="218"/>
        <v>1.5551936967261895</v>
      </c>
      <c r="AD154" s="16">
        <f t="shared" si="219"/>
        <v>2.9602753832531383</v>
      </c>
      <c r="AE154" s="16">
        <f t="shared" si="220"/>
        <v>6.101344343459016</v>
      </c>
      <c r="AF154" s="15">
        <f t="shared" si="221"/>
        <v>-4.0504037456468023E-3</v>
      </c>
      <c r="AG154" s="15">
        <f t="shared" si="222"/>
        <v>2.9673830763510267E-4</v>
      </c>
      <c r="AH154" s="15">
        <f t="shared" si="223"/>
        <v>9.7937136394747881E-3</v>
      </c>
      <c r="AI154" s="1">
        <f t="shared" si="187"/>
        <v>313656.31927672937</v>
      </c>
      <c r="AJ154" s="1">
        <f t="shared" si="188"/>
        <v>112705.06353173553</v>
      </c>
      <c r="AK154" s="1">
        <f t="shared" si="189"/>
        <v>43074.145249616719</v>
      </c>
      <c r="AL154" s="14">
        <f t="shared" si="224"/>
        <v>54.338339534606952</v>
      </c>
      <c r="AM154" s="14">
        <f t="shared" si="225"/>
        <v>11.615400155687666</v>
      </c>
      <c r="AN154" s="14">
        <f t="shared" si="226"/>
        <v>3.8672395624093343</v>
      </c>
      <c r="AO154" s="11">
        <f t="shared" si="227"/>
        <v>7.7012520993506826E-3</v>
      </c>
      <c r="AP154" s="11">
        <f t="shared" si="228"/>
        <v>9.7015464666395292E-3</v>
      </c>
      <c r="AQ154" s="11">
        <f t="shared" si="229"/>
        <v>8.800526730940228E-3</v>
      </c>
      <c r="AR154" s="1">
        <f t="shared" si="235"/>
        <v>165842.0204043127</v>
      </c>
      <c r="AS154" s="1">
        <f t="shared" si="230"/>
        <v>61708.236787494534</v>
      </c>
      <c r="AT154" s="1">
        <f t="shared" si="231"/>
        <v>23511.4032856005</v>
      </c>
      <c r="AU154" s="1">
        <f t="shared" si="190"/>
        <v>33168.404080862543</v>
      </c>
      <c r="AV154" s="1">
        <f t="shared" si="191"/>
        <v>12341.647357498907</v>
      </c>
      <c r="AW154" s="1">
        <f t="shared" si="192"/>
        <v>4702.2806571200999</v>
      </c>
      <c r="AX154" s="1">
        <f t="shared" si="257"/>
        <v>113901.58350023064</v>
      </c>
      <c r="AY154" s="1">
        <f t="shared" si="238"/>
        <v>16671.244447562382</v>
      </c>
      <c r="AZ154" s="1">
        <f t="shared" si="239"/>
        <v>4313.0606668796618</v>
      </c>
      <c r="BA154" s="1">
        <f t="shared" si="258"/>
        <v>13561.978814458487</v>
      </c>
      <c r="BB154" s="1">
        <f t="shared" si="259"/>
        <v>28786.955257368067</v>
      </c>
      <c r="BC154" s="1">
        <f t="shared" si="260"/>
        <v>36498.704908205465</v>
      </c>
      <c r="BD154" s="1">
        <f t="shared" si="261"/>
        <v>5045.7623949816625</v>
      </c>
      <c r="BE154" s="2">
        <f t="shared" si="271"/>
        <v>0.42640676327742005</v>
      </c>
      <c r="BF154" s="2">
        <f t="shared" si="272"/>
        <v>0.3180625638800178</v>
      </c>
      <c r="BG154" s="2">
        <f t="shared" si="273"/>
        <v>-5.0634047993166097E-7</v>
      </c>
      <c r="BH154" s="2">
        <f t="shared" si="240"/>
        <v>0.15566999138667553</v>
      </c>
      <c r="BI154" s="2">
        <f t="shared" si="262"/>
        <v>1.8182272776872576E-2</v>
      </c>
      <c r="BJ154" s="2">
        <f t="shared" si="241"/>
        <v>1.0116379454193041E-2</v>
      </c>
      <c r="BK154" s="2">
        <f t="shared" si="242"/>
        <v>2.5638068161742476E-14</v>
      </c>
      <c r="BL154" s="2">
        <f t="shared" si="243"/>
        <v>3015.384852858881</v>
      </c>
      <c r="BM154" s="2">
        <f t="shared" si="244"/>
        <v>624.26393879148884</v>
      </c>
      <c r="BN154" s="2">
        <f t="shared" si="245"/>
        <v>6.0278696001444159E-10</v>
      </c>
      <c r="BO154" s="2">
        <f t="shared" si="263"/>
        <v>1943.9673512887471</v>
      </c>
      <c r="BP154" s="2">
        <f t="shared" si="264"/>
        <v>173.95603820833119</v>
      </c>
      <c r="BQ154" s="2">
        <f t="shared" si="265"/>
        <v>-6.5784625156428014E-5</v>
      </c>
      <c r="BR154" s="11">
        <f t="shared" si="266"/>
        <v>3.5246457099681744E-2</v>
      </c>
      <c r="BS154" s="17">
        <f t="shared" si="236"/>
        <v>1.7079658295085239E-2</v>
      </c>
      <c r="BT154" s="17">
        <f t="shared" si="237"/>
        <v>6.3993829875609726E-2</v>
      </c>
      <c r="BU154" s="12">
        <f>BU$3*temperature!$I264+BU$4*temperature!$I264^2</f>
        <v>-13.035625403045668</v>
      </c>
      <c r="BV154" s="12">
        <f>BV$3*temperature!$I264+BV$4*temperature!$I264^2</f>
        <v>-12.677433946534801</v>
      </c>
      <c r="BW154" s="12">
        <f>BW$3*temperature!$I264+BW$4*temperature!$I264^2</f>
        <v>-12.091440975644346</v>
      </c>
      <c r="BX154" s="12">
        <f>BX$4*temperature!$I264^2</f>
        <v>-17.840983360920937</v>
      </c>
      <c r="BY154" s="12">
        <f>BY$4*temperature!$I264^2</f>
        <v>-15.59972680104994</v>
      </c>
      <c r="BZ154" s="12">
        <f>BZ$4*temperature!$I264^2</f>
        <v>-13.695216877169305</v>
      </c>
      <c r="CA154" s="12">
        <f>CA$3*temperature!$I264</f>
        <v>-21.691364360481135</v>
      </c>
      <c r="CB154" s="12">
        <f>CB$3*temperature!$I264</f>
        <v>-20.048431061905482</v>
      </c>
      <c r="CC154" s="12">
        <f>CC$3*temperature!$I264</f>
        <v>-17.600796089040955</v>
      </c>
      <c r="CD154" s="12">
        <f t="shared" si="267"/>
        <v>-18.518878049469745</v>
      </c>
      <c r="CE154" s="12">
        <f t="shared" si="246"/>
        <v>-15.005025562772452</v>
      </c>
      <c r="CF154" s="12">
        <f t="shared" si="247"/>
        <v>-13.173120351698175</v>
      </c>
      <c r="CG154" s="19">
        <f t="shared" si="268"/>
        <v>0.14625572915972265</v>
      </c>
      <c r="CH154" s="19">
        <f t="shared" si="248"/>
        <v>0.25156110638084439</v>
      </c>
      <c r="CI154" s="19">
        <f t="shared" si="249"/>
        <v>0.25156110638084433</v>
      </c>
      <c r="CJ154" s="12">
        <f t="shared" si="269"/>
        <v>1.5862431555056946</v>
      </c>
      <c r="CK154" s="12">
        <f t="shared" si="250"/>
        <v>2.521702749566515</v>
      </c>
      <c r="CL154" s="12">
        <f t="shared" si="251"/>
        <v>2.2138378686713902</v>
      </c>
      <c r="CM154" s="17">
        <f t="shared" si="270"/>
        <v>-20.10512120497544</v>
      </c>
      <c r="CN154" s="17">
        <f t="shared" si="252"/>
        <v>-17.526728312338967</v>
      </c>
      <c r="CO154" s="17">
        <f t="shared" si="253"/>
        <v>-15.386958220369566</v>
      </c>
      <c r="CP154" s="12">
        <f t="shared" si="254"/>
        <v>5.126320176879771</v>
      </c>
      <c r="CQ154" s="12">
        <f t="shared" si="255"/>
        <v>3.7133348245101971</v>
      </c>
      <c r="CR154" s="12">
        <f t="shared" si="256"/>
        <v>2.8619887722930248</v>
      </c>
      <c r="CS154" s="17">
        <f>CS$3*temperature!$I264+CS$4*temperature!$I264^2</f>
        <v>-20.10512120497544</v>
      </c>
      <c r="CT154" s="17">
        <f>CT$3*temperature!$I264+CT$4*temperature!$I264^2</f>
        <v>-17.526758791040518</v>
      </c>
      <c r="CU154" s="17">
        <f>CU$3*temperature!$I264+CU$4*temperature!$I264^2</f>
        <v>-15.386973777619344</v>
      </c>
      <c r="CV154" s="17"/>
      <c r="CW154" s="17"/>
      <c r="CX154" s="17"/>
    </row>
    <row r="155" spans="1:102">
      <c r="A155" s="2">
        <f t="shared" si="193"/>
        <v>2109</v>
      </c>
      <c r="B155" s="5">
        <f t="shared" si="194"/>
        <v>1164.8390556636591</v>
      </c>
      <c r="C155" s="5">
        <f t="shared" si="195"/>
        <v>2961.3313792373738</v>
      </c>
      <c r="D155" s="5">
        <f t="shared" si="196"/>
        <v>4361.4177388596263</v>
      </c>
      <c r="E155" s="15">
        <f t="shared" si="197"/>
        <v>2.5601469591636505E-5</v>
      </c>
      <c r="F155" s="15">
        <f t="shared" si="198"/>
        <v>5.0436611814372876E-5</v>
      </c>
      <c r="G155" s="15">
        <f t="shared" si="199"/>
        <v>1.0296454888091045E-4</v>
      </c>
      <c r="H155" s="5">
        <f t="shared" si="200"/>
        <v>166483.54692233336</v>
      </c>
      <c r="I155" s="5">
        <f t="shared" si="201"/>
        <v>62180.061737560784</v>
      </c>
      <c r="J155" s="5">
        <f t="shared" si="202"/>
        <v>23688.510308932146</v>
      </c>
      <c r="K155" s="5">
        <f t="shared" si="203"/>
        <v>142924.07703266825</v>
      </c>
      <c r="L155" s="5">
        <f t="shared" si="204"/>
        <v>20997.333217592794</v>
      </c>
      <c r="M155" s="5">
        <f t="shared" si="205"/>
        <v>5431.378447854423</v>
      </c>
      <c r="N155" s="15">
        <f t="shared" si="206"/>
        <v>3.8425991321102693E-3</v>
      </c>
      <c r="O155" s="15">
        <f t="shared" si="207"/>
        <v>7.595241429644517E-3</v>
      </c>
      <c r="P155" s="15">
        <f t="shared" si="208"/>
        <v>7.429084327501112E-3</v>
      </c>
      <c r="Q155" s="5">
        <f t="shared" si="209"/>
        <v>8045.1249945937843</v>
      </c>
      <c r="R155" s="5">
        <f t="shared" si="210"/>
        <v>11077.02296901841</v>
      </c>
      <c r="S155" s="5">
        <f t="shared" si="211"/>
        <v>5905.8949992544531</v>
      </c>
      <c r="T155" s="5">
        <f t="shared" si="212"/>
        <v>48.323844267607626</v>
      </c>
      <c r="U155" s="5">
        <f t="shared" si="213"/>
        <v>178.1442902995249</v>
      </c>
      <c r="V155" s="5">
        <f t="shared" si="214"/>
        <v>249.31474889020512</v>
      </c>
      <c r="W155" s="15">
        <f t="shared" si="215"/>
        <v>-1.0734613539272964E-2</v>
      </c>
      <c r="X155" s="15">
        <f t="shared" si="216"/>
        <v>-1.217998157191269E-2</v>
      </c>
      <c r="Y155" s="15">
        <f t="shared" si="217"/>
        <v>-9.7425357312937999E-3</v>
      </c>
      <c r="Z155" s="5">
        <f t="shared" si="232"/>
        <v>7197.2918132744499</v>
      </c>
      <c r="AA155" s="5">
        <f t="shared" si="233"/>
        <v>22472.051449985411</v>
      </c>
      <c r="AB155" s="5">
        <f t="shared" si="234"/>
        <v>36470.088405981063</v>
      </c>
      <c r="AC155" s="16">
        <f t="shared" si="218"/>
        <v>1.5488945343517635</v>
      </c>
      <c r="AD155" s="16">
        <f t="shared" si="219"/>
        <v>2.9611538103604986</v>
      </c>
      <c r="AE155" s="16">
        <f t="shared" si="220"/>
        <v>6.1610991627746827</v>
      </c>
      <c r="AF155" s="15">
        <f t="shared" si="221"/>
        <v>-4.0504037456468023E-3</v>
      </c>
      <c r="AG155" s="15">
        <f t="shared" si="222"/>
        <v>2.9673830763510267E-4</v>
      </c>
      <c r="AH155" s="15">
        <f t="shared" si="223"/>
        <v>9.7937136394747881E-3</v>
      </c>
      <c r="AI155" s="1">
        <f t="shared" si="187"/>
        <v>315459.09142991895</v>
      </c>
      <c r="AJ155" s="1">
        <f t="shared" si="188"/>
        <v>113776.20453606089</v>
      </c>
      <c r="AK155" s="1">
        <f t="shared" si="189"/>
        <v>43469.011381775148</v>
      </c>
      <c r="AL155" s="14">
        <f t="shared" si="224"/>
        <v>54.752628053508914</v>
      </c>
      <c r="AM155" s="14">
        <f t="shared" si="225"/>
        <v>11.726960626583294</v>
      </c>
      <c r="AN155" s="14">
        <f t="shared" si="226"/>
        <v>3.9009329701018278</v>
      </c>
      <c r="AO155" s="11">
        <f t="shared" si="227"/>
        <v>7.6242395783571761E-3</v>
      </c>
      <c r="AP155" s="11">
        <f t="shared" si="228"/>
        <v>9.6045310019731347E-3</v>
      </c>
      <c r="AQ155" s="11">
        <f t="shared" si="229"/>
        <v>8.7125214636308256E-3</v>
      </c>
      <c r="AR155" s="1">
        <f t="shared" si="235"/>
        <v>166483.54692233336</v>
      </c>
      <c r="AS155" s="1">
        <f t="shared" si="230"/>
        <v>62180.061737560784</v>
      </c>
      <c r="AT155" s="1">
        <f t="shared" si="231"/>
        <v>23688.510308932146</v>
      </c>
      <c r="AU155" s="1">
        <f t="shared" si="190"/>
        <v>33296.709384466674</v>
      </c>
      <c r="AV155" s="1">
        <f t="shared" si="191"/>
        <v>12436.012347512158</v>
      </c>
      <c r="AW155" s="1">
        <f t="shared" si="192"/>
        <v>4737.7020617864291</v>
      </c>
      <c r="AX155" s="1">
        <f t="shared" si="257"/>
        <v>114339.26162613461</v>
      </c>
      <c r="AY155" s="1">
        <f t="shared" si="238"/>
        <v>16797.866574074229</v>
      </c>
      <c r="AZ155" s="1">
        <f t="shared" si="239"/>
        <v>4345.1027582835386</v>
      </c>
      <c r="BA155" s="1">
        <f t="shared" si="258"/>
        <v>13566.793452802833</v>
      </c>
      <c r="BB155" s="1">
        <f t="shared" si="259"/>
        <v>28810.814214502894</v>
      </c>
      <c r="BC155" s="1">
        <f t="shared" si="260"/>
        <v>36534.744557705249</v>
      </c>
      <c r="BD155" s="1">
        <f t="shared" si="261"/>
        <v>4902.8190712345095</v>
      </c>
      <c r="BE155" s="2">
        <f t="shared" si="271"/>
        <v>0.42640676327742005</v>
      </c>
      <c r="BF155" s="2">
        <f t="shared" si="272"/>
        <v>0.3180625638800178</v>
      </c>
      <c r="BG155" s="2">
        <f t="shared" si="273"/>
        <v>-5.0634047993166097E-7</v>
      </c>
      <c r="BH155" s="2">
        <f t="shared" si="240"/>
        <v>0.15446872587441227</v>
      </c>
      <c r="BI155" s="2">
        <f t="shared" si="262"/>
        <v>1.8182272776872576E-2</v>
      </c>
      <c r="BJ155" s="2">
        <f t="shared" si="241"/>
        <v>1.0116379454193041E-2</v>
      </c>
      <c r="BK155" s="2">
        <f t="shared" si="242"/>
        <v>2.5638068161742476E-14</v>
      </c>
      <c r="BL155" s="2">
        <f t="shared" si="243"/>
        <v>3027.0492630031299</v>
      </c>
      <c r="BM155" s="2">
        <f t="shared" si="244"/>
        <v>629.03709902231469</v>
      </c>
      <c r="BN155" s="2">
        <f t="shared" si="245"/>
        <v>6.0732764195054166E-10</v>
      </c>
      <c r="BO155" s="2">
        <f t="shared" si="263"/>
        <v>1972.6783969260648</v>
      </c>
      <c r="BP155" s="2">
        <f t="shared" si="264"/>
        <v>176.01552668640954</v>
      </c>
      <c r="BQ155" s="2">
        <f t="shared" si="265"/>
        <v>-6.5776926807359891E-5</v>
      </c>
      <c r="BR155" s="11">
        <f t="shared" si="266"/>
        <v>3.50656120467778E-2</v>
      </c>
      <c r="BS155" s="17">
        <f t="shared" si="236"/>
        <v>1.6498156721960821E-2</v>
      </c>
      <c r="BT155" s="17">
        <f t="shared" si="237"/>
        <v>6.2129931918067691E-2</v>
      </c>
      <c r="BU155" s="12">
        <f>BU$3*temperature!$I265+BU$4*temperature!$I265^2</f>
        <v>-13.458086388077788</v>
      </c>
      <c r="BV155" s="12">
        <f>BV$3*temperature!$I265+BV$4*temperature!$I265^2</f>
        <v>-13.015412413232836</v>
      </c>
      <c r="BW155" s="12">
        <f>BW$3*temperature!$I265+BW$4*temperature!$I265^2</f>
        <v>-12.364544554317977</v>
      </c>
      <c r="BX155" s="12">
        <f>BX$4*temperature!$I265^2</f>
        <v>-18.145465022163911</v>
      </c>
      <c r="BY155" s="12">
        <f>BY$4*temperature!$I265^2</f>
        <v>-15.865958243299044</v>
      </c>
      <c r="BZ155" s="12">
        <f>BZ$4*temperature!$I265^2</f>
        <v>-13.928945158928549</v>
      </c>
      <c r="CA155" s="12">
        <f>CA$3*temperature!$I265</f>
        <v>-21.875678227501165</v>
      </c>
      <c r="CB155" s="12">
        <f>CB$3*temperature!$I265</f>
        <v>-20.218784747146067</v>
      </c>
      <c r="CC155" s="12">
        <f>CC$3*temperature!$I265</f>
        <v>-17.750351955416626</v>
      </c>
      <c r="CD155" s="12">
        <f t="shared" si="267"/>
        <v>-18.649048942265427</v>
      </c>
      <c r="CE155" s="12">
        <f t="shared" si="246"/>
        <v>-15.089306386801722</v>
      </c>
      <c r="CF155" s="12">
        <f t="shared" si="247"/>
        <v>-13.247111657719829</v>
      </c>
      <c r="CG155" s="19">
        <f t="shared" si="268"/>
        <v>0.14749847989532761</v>
      </c>
      <c r="CH155" s="19">
        <f t="shared" si="248"/>
        <v>0.2536986482863855</v>
      </c>
      <c r="CI155" s="19">
        <f t="shared" si="249"/>
        <v>0.2536986482863855</v>
      </c>
      <c r="CJ155" s="12">
        <f t="shared" si="269"/>
        <v>1.6133146426178682</v>
      </c>
      <c r="CK155" s="12">
        <f t="shared" si="250"/>
        <v>2.5647391801721726</v>
      </c>
      <c r="CL155" s="12">
        <f t="shared" si="251"/>
        <v>2.2516201488483989</v>
      </c>
      <c r="CM155" s="17">
        <f t="shared" si="270"/>
        <v>-20.262363584883296</v>
      </c>
      <c r="CN155" s="17">
        <f t="shared" si="252"/>
        <v>-17.654045566973895</v>
      </c>
      <c r="CO155" s="17">
        <f t="shared" si="253"/>
        <v>-15.498731806568228</v>
      </c>
      <c r="CP155" s="12">
        <f t="shared" si="254"/>
        <v>4.4812595248433968</v>
      </c>
      <c r="CQ155" s="12">
        <f t="shared" si="255"/>
        <v>3.1972562770866926</v>
      </c>
      <c r="CR155" s="12">
        <f t="shared" si="256"/>
        <v>2.4642301191078229</v>
      </c>
      <c r="CS155" s="17">
        <f>CS$3*temperature!$I265+CS$4*temperature!$I265^2</f>
        <v>-20.262363584883296</v>
      </c>
      <c r="CT155" s="17">
        <f>CT$3*temperature!$I265+CT$4*temperature!$I265^2</f>
        <v>-17.65407621686931</v>
      </c>
      <c r="CU155" s="17">
        <f>CU$3*temperature!$I265+CU$4*temperature!$I265^2</f>
        <v>-15.498747451200554</v>
      </c>
      <c r="CV155" s="17"/>
      <c r="CW155" s="17"/>
      <c r="CX155" s="17"/>
    </row>
    <row r="156" spans="1:102">
      <c r="A156" s="2">
        <f t="shared" si="193"/>
        <v>2110</v>
      </c>
      <c r="B156" s="5">
        <f t="shared" si="194"/>
        <v>1164.8673861757386</v>
      </c>
      <c r="C156" s="5">
        <f t="shared" si="195"/>
        <v>2961.4732707825406</v>
      </c>
      <c r="D156" s="5">
        <f t="shared" si="196"/>
        <v>4361.8443566990909</v>
      </c>
      <c r="E156" s="15">
        <f t="shared" si="197"/>
        <v>2.4321396112054679E-5</v>
      </c>
      <c r="F156" s="15">
        <f t="shared" si="198"/>
        <v>4.7914781223654231E-5</v>
      </c>
      <c r="G156" s="15">
        <f t="shared" si="199"/>
        <v>9.7816321436864918E-5</v>
      </c>
      <c r="H156" s="5">
        <f t="shared" si="200"/>
        <v>167096.0141617402</v>
      </c>
      <c r="I156" s="5">
        <f t="shared" si="201"/>
        <v>62643.796707890848</v>
      </c>
      <c r="J156" s="5">
        <f t="shared" si="202"/>
        <v>23863.147215694309</v>
      </c>
      <c r="K156" s="5">
        <f t="shared" si="203"/>
        <v>143446.38380710158</v>
      </c>
      <c r="L156" s="5">
        <f t="shared" si="204"/>
        <v>21152.916464222497</v>
      </c>
      <c r="M156" s="5">
        <f t="shared" si="205"/>
        <v>5470.884622245715</v>
      </c>
      <c r="N156" s="15">
        <f t="shared" si="206"/>
        <v>3.6544351747951342E-3</v>
      </c>
      <c r="O156" s="15">
        <f t="shared" si="207"/>
        <v>7.4096669809167182E-3</v>
      </c>
      <c r="P156" s="15">
        <f t="shared" si="208"/>
        <v>7.2736920784628456E-3</v>
      </c>
      <c r="Q156" s="5">
        <f t="shared" si="209"/>
        <v>7988.0427484937618</v>
      </c>
      <c r="R156" s="5">
        <f t="shared" si="210"/>
        <v>11023.710561124199</v>
      </c>
      <c r="S156" s="5">
        <f t="shared" si="211"/>
        <v>5891.471977069843</v>
      </c>
      <c r="T156" s="5">
        <f t="shared" si="212"/>
        <v>47.80510647466285</v>
      </c>
      <c r="U156" s="5">
        <f t="shared" si="213"/>
        <v>175.97449612653523</v>
      </c>
      <c r="V156" s="5">
        <f t="shared" si="214"/>
        <v>246.88579104080375</v>
      </c>
      <c r="W156" s="15">
        <f t="shared" si="215"/>
        <v>-1.0734613539272964E-2</v>
      </c>
      <c r="X156" s="15">
        <f t="shared" si="216"/>
        <v>-1.217998157191269E-2</v>
      </c>
      <c r="Y156" s="15">
        <f t="shared" si="217"/>
        <v>-9.7425357312937999E-3</v>
      </c>
      <c r="Z156" s="5">
        <f t="shared" si="232"/>
        <v>7118.6235175308166</v>
      </c>
      <c r="AA156" s="5">
        <f t="shared" si="233"/>
        <v>22374.70962312851</v>
      </c>
      <c r="AB156" s="5">
        <f t="shared" si="234"/>
        <v>36743.185285727872</v>
      </c>
      <c r="AC156" s="16">
        <f t="shared" si="218"/>
        <v>1.5426208861282134</v>
      </c>
      <c r="AD156" s="16">
        <f t="shared" si="219"/>
        <v>2.9620324981308324</v>
      </c>
      <c r="AE156" s="16">
        <f t="shared" si="220"/>
        <v>6.2214392036793056</v>
      </c>
      <c r="AF156" s="15">
        <f t="shared" si="221"/>
        <v>-4.0504037456468023E-3</v>
      </c>
      <c r="AG156" s="15">
        <f t="shared" si="222"/>
        <v>2.9673830763510267E-4</v>
      </c>
      <c r="AH156" s="15">
        <f t="shared" si="223"/>
        <v>9.7937136394747881E-3</v>
      </c>
      <c r="AI156" s="1">
        <f t="shared" si="187"/>
        <v>317209.89167139377</v>
      </c>
      <c r="AJ156" s="1">
        <f t="shared" si="188"/>
        <v>114834.59642996697</v>
      </c>
      <c r="AK156" s="1">
        <f t="shared" si="189"/>
        <v>43859.812305384068</v>
      </c>
      <c r="AL156" s="14">
        <f t="shared" si="224"/>
        <v>55.165900735795297</v>
      </c>
      <c r="AM156" s="14">
        <f t="shared" si="225"/>
        <v>11.838466263911261</v>
      </c>
      <c r="AN156" s="14">
        <f t="shared" si="226"/>
        <v>3.9345800627097236</v>
      </c>
      <c r="AO156" s="11">
        <f t="shared" si="227"/>
        <v>7.5479971825736045E-3</v>
      </c>
      <c r="AP156" s="11">
        <f t="shared" si="228"/>
        <v>9.5084856919534031E-3</v>
      </c>
      <c r="AQ156" s="11">
        <f t="shared" si="229"/>
        <v>8.6253962489945164E-3</v>
      </c>
      <c r="AR156" s="1">
        <f t="shared" si="235"/>
        <v>167096.0141617402</v>
      </c>
      <c r="AS156" s="1">
        <f t="shared" si="230"/>
        <v>62643.796707890848</v>
      </c>
      <c r="AT156" s="1">
        <f t="shared" si="231"/>
        <v>23863.147215694309</v>
      </c>
      <c r="AU156" s="1">
        <f t="shared" si="190"/>
        <v>33419.202832348041</v>
      </c>
      <c r="AV156" s="1">
        <f t="shared" si="191"/>
        <v>12528.75934157817</v>
      </c>
      <c r="AW156" s="1">
        <f t="shared" si="192"/>
        <v>4772.6294431388624</v>
      </c>
      <c r="AX156" s="1">
        <f t="shared" si="257"/>
        <v>114757.10704568124</v>
      </c>
      <c r="AY156" s="1">
        <f t="shared" si="238"/>
        <v>16922.333171377995</v>
      </c>
      <c r="AZ156" s="1">
        <f t="shared" si="239"/>
        <v>4376.7076977965717</v>
      </c>
      <c r="BA156" s="1">
        <f t="shared" si="258"/>
        <v>13571.37258906723</v>
      </c>
      <c r="BB156" s="1">
        <f t="shared" si="259"/>
        <v>28834.057311315944</v>
      </c>
      <c r="BC156" s="1">
        <f t="shared" si="260"/>
        <v>36569.93013608054</v>
      </c>
      <c r="BD156" s="1">
        <f t="shared" si="261"/>
        <v>4763.8191672527901</v>
      </c>
      <c r="BE156" s="2">
        <f t="shared" si="271"/>
        <v>0.42640676327742005</v>
      </c>
      <c r="BF156" s="2">
        <f t="shared" si="272"/>
        <v>0.3180625638800178</v>
      </c>
      <c r="BG156" s="2">
        <f t="shared" si="273"/>
        <v>-5.0634047993166097E-7</v>
      </c>
      <c r="BH156" s="2">
        <f t="shared" si="240"/>
        <v>0.15326844403249315</v>
      </c>
      <c r="BI156" s="2">
        <f t="shared" si="262"/>
        <v>1.8182272776872576E-2</v>
      </c>
      <c r="BJ156" s="2">
        <f t="shared" si="241"/>
        <v>1.0116379454193041E-2</v>
      </c>
      <c r="BK156" s="2">
        <f t="shared" si="242"/>
        <v>2.5638068161742476E-14</v>
      </c>
      <c r="BL156" s="2">
        <f t="shared" si="243"/>
        <v>3038.1853094169232</v>
      </c>
      <c r="BM156" s="2">
        <f t="shared" si="244"/>
        <v>633.72841794835267</v>
      </c>
      <c r="BN156" s="2">
        <f t="shared" si="245"/>
        <v>6.1180499486966592E-10</v>
      </c>
      <c r="BO156" s="2">
        <f t="shared" si="263"/>
        <v>2001.8159516316109</v>
      </c>
      <c r="BP156" s="2">
        <f t="shared" si="264"/>
        <v>178.0997110370941</v>
      </c>
      <c r="BQ156" s="2">
        <f t="shared" si="265"/>
        <v>-6.5769351894311026E-5</v>
      </c>
      <c r="BR156" s="11">
        <f t="shared" si="266"/>
        <v>3.4886058550552795E-2</v>
      </c>
      <c r="BS156" s="17">
        <f t="shared" si="236"/>
        <v>1.5939237599959237E-2</v>
      </c>
      <c r="BT156" s="17">
        <f t="shared" si="237"/>
        <v>6.0320322250551152E-2</v>
      </c>
      <c r="BU156" s="12">
        <f>BU$3*temperature!$I266+BU$4*temperature!$I266^2</f>
        <v>-13.884566797980575</v>
      </c>
      <c r="BV156" s="12">
        <f>BV$3*temperature!$I266+BV$4*temperature!$I266^2</f>
        <v>-13.356285923469407</v>
      </c>
      <c r="BW156" s="12">
        <f>BW$3*temperature!$I266+BW$4*temperature!$I266^2</f>
        <v>-12.639724083972418</v>
      </c>
      <c r="BX156" s="12">
        <f>BX$4*temperature!$I266^2</f>
        <v>-18.451639500128472</v>
      </c>
      <c r="BY156" s="12">
        <f>BY$4*temperature!$I266^2</f>
        <v>-16.133669843779717</v>
      </c>
      <c r="BZ156" s="12">
        <f>BZ$4*temperature!$I266^2</f>
        <v>-14.163972892162326</v>
      </c>
      <c r="CA156" s="12">
        <f>CA$3*temperature!$I266</f>
        <v>-22.059464005078599</v>
      </c>
      <c r="CB156" s="12">
        <f>CB$3*temperature!$I266</f>
        <v>-20.388650341153273</v>
      </c>
      <c r="CC156" s="12">
        <f>CC$3*temperature!$I266</f>
        <v>-17.899479319719244</v>
      </c>
      <c r="CD156" s="12">
        <f t="shared" si="267"/>
        <v>-18.778390728697662</v>
      </c>
      <c r="CE156" s="12">
        <f t="shared" si="246"/>
        <v>-15.172620583129639</v>
      </c>
      <c r="CF156" s="12">
        <f t="shared" si="247"/>
        <v>-13.320254347856633</v>
      </c>
      <c r="CG156" s="19">
        <f t="shared" si="268"/>
        <v>0.14873766994635756</v>
      </c>
      <c r="CH156" s="19">
        <f t="shared" si="248"/>
        <v>0.25583006578397149</v>
      </c>
      <c r="CI156" s="19">
        <f t="shared" si="249"/>
        <v>0.25583006578397149</v>
      </c>
      <c r="CJ156" s="12">
        <f t="shared" si="269"/>
        <v>1.6405366381904678</v>
      </c>
      <c r="CK156" s="12">
        <f t="shared" si="250"/>
        <v>2.6080148790118169</v>
      </c>
      <c r="CL156" s="12">
        <f t="shared" si="251"/>
        <v>2.2896124859313054</v>
      </c>
      <c r="CM156" s="17">
        <f t="shared" si="270"/>
        <v>-20.418927366888131</v>
      </c>
      <c r="CN156" s="17">
        <f t="shared" si="252"/>
        <v>-17.780635462141454</v>
      </c>
      <c r="CO156" s="17">
        <f t="shared" si="253"/>
        <v>-15.609866833787938</v>
      </c>
      <c r="CP156" s="12">
        <f t="shared" si="254"/>
        <v>3.8702215506997679</v>
      </c>
      <c r="CQ156" s="12">
        <f t="shared" si="255"/>
        <v>2.712495748065658</v>
      </c>
      <c r="CR156" s="12">
        <f t="shared" si="256"/>
        <v>2.0906092904296512</v>
      </c>
      <c r="CS156" s="17">
        <f>CS$3*temperature!$I266+CS$4*temperature!$I266^2</f>
        <v>-20.418927366888131</v>
      </c>
      <c r="CT156" s="17">
        <f>CT$3*temperature!$I266+CT$4*temperature!$I266^2</f>
        <v>-17.780666281267287</v>
      </c>
      <c r="CU156" s="17">
        <f>CU$3*temperature!$I266+CU$4*temperature!$I266^2</f>
        <v>-15.609882564800605</v>
      </c>
      <c r="CV156" s="17"/>
      <c r="CW156" s="17"/>
      <c r="CX156" s="17"/>
    </row>
    <row r="157" spans="1:102">
      <c r="A157" s="2">
        <f t="shared" si="193"/>
        <v>2111</v>
      </c>
      <c r="B157" s="5">
        <f t="shared" si="194"/>
        <v>1164.8943008167998</v>
      </c>
      <c r="C157" s="5">
        <f t="shared" si="195"/>
        <v>2961.6080742092163</v>
      </c>
      <c r="D157" s="5">
        <f t="shared" si="196"/>
        <v>4362.2496832902607</v>
      </c>
      <c r="E157" s="15">
        <f t="shared" si="197"/>
        <v>2.3105326306451945E-5</v>
      </c>
      <c r="F157" s="15">
        <f t="shared" si="198"/>
        <v>4.5519042162471515E-5</v>
      </c>
      <c r="G157" s="15">
        <f t="shared" si="199"/>
        <v>9.2925505365021663E-5</v>
      </c>
      <c r="H157" s="5">
        <f t="shared" si="200"/>
        <v>167679.2911372169</v>
      </c>
      <c r="I157" s="5">
        <f t="shared" si="201"/>
        <v>63099.318436127302</v>
      </c>
      <c r="J157" s="5">
        <f t="shared" si="202"/>
        <v>24035.284386224179</v>
      </c>
      <c r="K157" s="5">
        <f t="shared" si="203"/>
        <v>143943.78186900189</v>
      </c>
      <c r="L157" s="5">
        <f t="shared" si="204"/>
        <v>21305.762563797558</v>
      </c>
      <c r="M157" s="5">
        <f t="shared" si="205"/>
        <v>5509.8369261833222</v>
      </c>
      <c r="N157" s="15">
        <f t="shared" si="206"/>
        <v>3.4674841477300156E-3</v>
      </c>
      <c r="O157" s="15">
        <f t="shared" si="207"/>
        <v>7.2257695449977621E-3</v>
      </c>
      <c r="P157" s="15">
        <f t="shared" si="208"/>
        <v>7.1199278776998831E-3</v>
      </c>
      <c r="Q157" s="5">
        <f t="shared" si="209"/>
        <v>7929.8784947079585</v>
      </c>
      <c r="R157" s="5">
        <f t="shared" si="210"/>
        <v>10968.625826397503</v>
      </c>
      <c r="S157" s="5">
        <f t="shared" si="211"/>
        <v>5876.1582818955012</v>
      </c>
      <c r="T157" s="5">
        <f t="shared" si="212"/>
        <v>47.291937131453551</v>
      </c>
      <c r="U157" s="5">
        <f t="shared" si="213"/>
        <v>173.83113000658741</v>
      </c>
      <c r="V157" s="5">
        <f t="shared" si="214"/>
        <v>244.48049740003998</v>
      </c>
      <c r="W157" s="15">
        <f t="shared" si="215"/>
        <v>-1.0734613539272964E-2</v>
      </c>
      <c r="X157" s="15">
        <f t="shared" si="216"/>
        <v>-1.217998157191269E-2</v>
      </c>
      <c r="Y157" s="15">
        <f t="shared" si="217"/>
        <v>-9.7425357312937999E-3</v>
      </c>
      <c r="Z157" s="5">
        <f t="shared" si="232"/>
        <v>7039.4863198103594</v>
      </c>
      <c r="AA157" s="5">
        <f t="shared" si="233"/>
        <v>22273.630257649176</v>
      </c>
      <c r="AB157" s="5">
        <f t="shared" si="234"/>
        <v>37012.426710005697</v>
      </c>
      <c r="AC157" s="16">
        <f t="shared" si="218"/>
        <v>1.5363726487129266</v>
      </c>
      <c r="AD157" s="16">
        <f t="shared" si="219"/>
        <v>2.9629114466414879</v>
      </c>
      <c r="AE157" s="16">
        <f t="shared" si="220"/>
        <v>6.2823701976655428</v>
      </c>
      <c r="AF157" s="15">
        <f t="shared" si="221"/>
        <v>-4.0504037456468023E-3</v>
      </c>
      <c r="AG157" s="15">
        <f t="shared" si="222"/>
        <v>2.9673830763510267E-4</v>
      </c>
      <c r="AH157" s="15">
        <f t="shared" si="223"/>
        <v>9.7937136394747881E-3</v>
      </c>
      <c r="AI157" s="1">
        <f t="shared" si="187"/>
        <v>318908.10533660249</v>
      </c>
      <c r="AJ157" s="1">
        <f t="shared" si="188"/>
        <v>115879.89612854845</v>
      </c>
      <c r="AK157" s="1">
        <f t="shared" si="189"/>
        <v>44246.460517984524</v>
      </c>
      <c r="AL157" s="14">
        <f t="shared" si="224"/>
        <v>55.578128878489942</v>
      </c>
      <c r="AM157" s="14">
        <f t="shared" si="225"/>
        <v>11.949906492125484</v>
      </c>
      <c r="AN157" s="14">
        <f t="shared" si="226"/>
        <v>3.9681780017028463</v>
      </c>
      <c r="AO157" s="11">
        <f t="shared" si="227"/>
        <v>7.4725172107478685E-3</v>
      </c>
      <c r="AP157" s="11">
        <f t="shared" si="228"/>
        <v>9.413400835033869E-3</v>
      </c>
      <c r="AQ157" s="11">
        <f t="shared" si="229"/>
        <v>8.5391422865045714E-3</v>
      </c>
      <c r="AR157" s="1">
        <f t="shared" si="235"/>
        <v>167679.2911372169</v>
      </c>
      <c r="AS157" s="1">
        <f t="shared" si="230"/>
        <v>63099.318436127302</v>
      </c>
      <c r="AT157" s="1">
        <f t="shared" si="231"/>
        <v>24035.284386224179</v>
      </c>
      <c r="AU157" s="1">
        <f t="shared" si="190"/>
        <v>33535.858227443379</v>
      </c>
      <c r="AV157" s="1">
        <f t="shared" si="191"/>
        <v>12619.863687225461</v>
      </c>
      <c r="AW157" s="1">
        <f t="shared" si="192"/>
        <v>4807.056877244836</v>
      </c>
      <c r="AX157" s="1">
        <f t="shared" si="257"/>
        <v>115155.02549520149</v>
      </c>
      <c r="AY157" s="1">
        <f t="shared" si="238"/>
        <v>17044.610051038049</v>
      </c>
      <c r="AZ157" s="1">
        <f t="shared" si="239"/>
        <v>4407.8695409466582</v>
      </c>
      <c r="BA157" s="1">
        <f t="shared" si="258"/>
        <v>13575.71842570574</v>
      </c>
      <c r="BB157" s="1">
        <f t="shared" si="259"/>
        <v>28856.69276248492</v>
      </c>
      <c r="BC157" s="1">
        <f t="shared" si="260"/>
        <v>36604.277271914194</v>
      </c>
      <c r="BD157" s="1">
        <f t="shared" si="261"/>
        <v>4628.6587548834395</v>
      </c>
      <c r="BE157" s="2">
        <f t="shared" si="271"/>
        <v>0.42640676327742005</v>
      </c>
      <c r="BF157" s="2">
        <f t="shared" si="272"/>
        <v>0.3180625638800178</v>
      </c>
      <c r="BG157" s="2">
        <f t="shared" si="273"/>
        <v>-5.0634047993166097E-7</v>
      </c>
      <c r="BH157" s="2">
        <f t="shared" si="240"/>
        <v>0.15206922224255193</v>
      </c>
      <c r="BI157" s="2">
        <f t="shared" si="262"/>
        <v>1.8182272776872576E-2</v>
      </c>
      <c r="BJ157" s="2">
        <f t="shared" si="241"/>
        <v>1.0116379454193041E-2</v>
      </c>
      <c r="BK157" s="2">
        <f t="shared" si="242"/>
        <v>2.5638068161742476E-14</v>
      </c>
      <c r="BL157" s="2">
        <f t="shared" si="243"/>
        <v>3048.7906104895101</v>
      </c>
      <c r="BM157" s="2">
        <f t="shared" si="244"/>
        <v>638.3366486008224</v>
      </c>
      <c r="BN157" s="2">
        <f t="shared" si="245"/>
        <v>6.162182593808802E-10</v>
      </c>
      <c r="BO157" s="2">
        <f t="shared" si="263"/>
        <v>2031.3863982165965</v>
      </c>
      <c r="BP157" s="2">
        <f t="shared" si="264"/>
        <v>180.20889068124922</v>
      </c>
      <c r="BQ157" s="2">
        <f t="shared" si="265"/>
        <v>-6.5761899519680743E-5</v>
      </c>
      <c r="BR157" s="11">
        <f t="shared" si="266"/>
        <v>3.4707809540429152E-2</v>
      </c>
      <c r="BS157" s="17">
        <f t="shared" si="236"/>
        <v>1.5401925137810354E-2</v>
      </c>
      <c r="BT157" s="17">
        <f t="shared" si="237"/>
        <v>5.8563419660729275E-2</v>
      </c>
      <c r="BU157" s="12">
        <f>BU$3*temperature!$I267+BU$4*temperature!$I267^2</f>
        <v>-14.314966141914429</v>
      </c>
      <c r="BV157" s="12">
        <f>BV$3*temperature!$I267+BV$4*temperature!$I267^2</f>
        <v>-13.699976944003453</v>
      </c>
      <c r="BW157" s="12">
        <f>BW$3*temperature!$I267+BW$4*temperature!$I267^2</f>
        <v>-12.916919265001766</v>
      </c>
      <c r="BX157" s="12">
        <f>BX$4*temperature!$I267^2</f>
        <v>-18.759445116273675</v>
      </c>
      <c r="BY157" s="12">
        <f>BY$4*temperature!$I267^2</f>
        <v>-16.402807672259044</v>
      </c>
      <c r="BZ157" s="12">
        <f>BZ$4*temperature!$I267^2</f>
        <v>-14.400252730769926</v>
      </c>
      <c r="CA157" s="12">
        <f>CA$3*temperature!$I267</f>
        <v>-22.242698218128343</v>
      </c>
      <c r="CB157" s="12">
        <f>CB$3*temperature!$I267</f>
        <v>-20.558006146876725</v>
      </c>
      <c r="CC157" s="12">
        <f>CC$3*temperature!$I267</f>
        <v>-18.048159133806919</v>
      </c>
      <c r="CD157" s="12">
        <f t="shared" si="267"/>
        <v>-18.906890901368666</v>
      </c>
      <c r="CE157" s="12">
        <f t="shared" si="246"/>
        <v>-15.254963890397924</v>
      </c>
      <c r="CF157" s="12">
        <f t="shared" si="247"/>
        <v>-13.39254468100296</v>
      </c>
      <c r="CG157" s="19">
        <f t="shared" si="268"/>
        <v>0.14997314103020615</v>
      </c>
      <c r="CH157" s="19">
        <f t="shared" si="248"/>
        <v>0.25795508662616412</v>
      </c>
      <c r="CI157" s="19">
        <f t="shared" si="249"/>
        <v>0.25795508662616412</v>
      </c>
      <c r="CJ157" s="12">
        <f t="shared" si="269"/>
        <v>1.6679036583798383</v>
      </c>
      <c r="CK157" s="12">
        <f t="shared" si="250"/>
        <v>2.6515211282394002</v>
      </c>
      <c r="CL157" s="12">
        <f t="shared" si="251"/>
        <v>2.3278072264019798</v>
      </c>
      <c r="CM157" s="17">
        <f t="shared" si="270"/>
        <v>-20.574794559748504</v>
      </c>
      <c r="CN157" s="17">
        <f t="shared" si="252"/>
        <v>-17.906485018637326</v>
      </c>
      <c r="CO157" s="17">
        <f t="shared" si="253"/>
        <v>-15.72035190740494</v>
      </c>
      <c r="CP157" s="12">
        <f t="shared" si="254"/>
        <v>3.2954936019243735</v>
      </c>
      <c r="CQ157" s="12">
        <f t="shared" si="255"/>
        <v>2.2610455620112324</v>
      </c>
      <c r="CR157" s="12">
        <f t="shared" si="256"/>
        <v>1.7426618361524397</v>
      </c>
      <c r="CS157" s="17">
        <f>CS$3*temperature!$I267+CS$4*temperature!$I267^2</f>
        <v>-20.574794559748504</v>
      </c>
      <c r="CT157" s="17">
        <f>CT$3*temperature!$I267+CT$4*temperature!$I267^2</f>
        <v>-17.906516005021469</v>
      </c>
      <c r="CU157" s="17">
        <f>CU$3*temperature!$I267+CU$4*temperature!$I267^2</f>
        <v>-15.720367723791327</v>
      </c>
      <c r="CV157" s="17"/>
      <c r="CW157" s="17"/>
      <c r="CX157" s="17"/>
    </row>
    <row r="158" spans="1:102">
      <c r="A158" s="2">
        <f t="shared" si="193"/>
        <v>2112</v>
      </c>
      <c r="B158" s="5">
        <f t="shared" si="194"/>
        <v>1164.9198703165862</v>
      </c>
      <c r="C158" s="5">
        <f t="shared" si="195"/>
        <v>2961.7361432938751</v>
      </c>
      <c r="D158" s="5">
        <f t="shared" si="196"/>
        <v>4362.6347793337909</v>
      </c>
      <c r="E158" s="15">
        <f t="shared" si="197"/>
        <v>2.1950059991129345E-5</v>
      </c>
      <c r="F158" s="15">
        <f t="shared" si="198"/>
        <v>4.3243090054347937E-5</v>
      </c>
      <c r="G158" s="15">
        <f t="shared" si="199"/>
        <v>8.8279230096770575E-5</v>
      </c>
      <c r="H158" s="5">
        <f t="shared" si="200"/>
        <v>168233.26589235058</v>
      </c>
      <c r="I158" s="5">
        <f t="shared" si="201"/>
        <v>63546.509621855548</v>
      </c>
      <c r="J158" s="5">
        <f t="shared" si="202"/>
        <v>24204.893831524027</v>
      </c>
      <c r="K158" s="5">
        <f t="shared" si="203"/>
        <v>144416.16988353923</v>
      </c>
      <c r="L158" s="5">
        <f t="shared" si="204"/>
        <v>21455.830819278424</v>
      </c>
      <c r="M158" s="5">
        <f t="shared" si="205"/>
        <v>5548.2283197724628</v>
      </c>
      <c r="N158" s="15">
        <f t="shared" si="206"/>
        <v>3.2817535318563351E-3</v>
      </c>
      <c r="O158" s="15">
        <f t="shared" si="207"/>
        <v>7.0435524206893252E-3</v>
      </c>
      <c r="P158" s="15">
        <f t="shared" si="208"/>
        <v>6.9677912619701132E-3</v>
      </c>
      <c r="Q158" s="5">
        <f t="shared" si="209"/>
        <v>7870.6716217514759</v>
      </c>
      <c r="R158" s="5">
        <f t="shared" si="210"/>
        <v>10911.817095114848</v>
      </c>
      <c r="S158" s="5">
        <f t="shared" si="211"/>
        <v>5859.9718154718003</v>
      </c>
      <c r="T158" s="5">
        <f t="shared" si="212"/>
        <v>46.784276462823804</v>
      </c>
      <c r="U158" s="5">
        <f t="shared" si="213"/>
        <v>171.71387004648241</v>
      </c>
      <c r="V158" s="5">
        <f t="shared" si="214"/>
        <v>242.09863741851561</v>
      </c>
      <c r="W158" s="15">
        <f t="shared" si="215"/>
        <v>-1.0734613539272964E-2</v>
      </c>
      <c r="X158" s="15">
        <f t="shared" si="216"/>
        <v>-1.217998157191269E-2</v>
      </c>
      <c r="Y158" s="15">
        <f t="shared" si="217"/>
        <v>-9.7425357312937999E-3</v>
      </c>
      <c r="Z158" s="5">
        <f t="shared" si="232"/>
        <v>6959.9237504650664</v>
      </c>
      <c r="AA158" s="5">
        <f t="shared" si="233"/>
        <v>22168.90684890069</v>
      </c>
      <c r="AB158" s="5">
        <f t="shared" si="234"/>
        <v>37277.767249962031</v>
      </c>
      <c r="AC158" s="16">
        <f t="shared" si="218"/>
        <v>1.5301497191818705</v>
      </c>
      <c r="AD158" s="16">
        <f t="shared" si="219"/>
        <v>2.963790655969837</v>
      </c>
      <c r="AE158" s="16">
        <f t="shared" si="220"/>
        <v>6.34389793235865</v>
      </c>
      <c r="AF158" s="15">
        <f t="shared" si="221"/>
        <v>-4.0504037456468023E-3</v>
      </c>
      <c r="AG158" s="15">
        <f t="shared" si="222"/>
        <v>2.9673830763510267E-4</v>
      </c>
      <c r="AH158" s="15">
        <f t="shared" si="223"/>
        <v>9.7937136394747881E-3</v>
      </c>
      <c r="AI158" s="1">
        <f t="shared" si="187"/>
        <v>320553.15303038561</v>
      </c>
      <c r="AJ158" s="1">
        <f t="shared" si="188"/>
        <v>116911.77020291907</v>
      </c>
      <c r="AK158" s="1">
        <f t="shared" si="189"/>
        <v>44628.87134343091</v>
      </c>
      <c r="AL158" s="14">
        <f t="shared" si="224"/>
        <v>55.989284317829764</v>
      </c>
      <c r="AM158" s="14">
        <f t="shared" si="225"/>
        <v>12.061270859279519</v>
      </c>
      <c r="AN158" s="14">
        <f t="shared" si="226"/>
        <v>4.0017239899118175</v>
      </c>
      <c r="AO158" s="11">
        <f t="shared" si="227"/>
        <v>7.3977920386403898E-3</v>
      </c>
      <c r="AP158" s="11">
        <f t="shared" si="228"/>
        <v>9.3192668266835303E-3</v>
      </c>
      <c r="AQ158" s="11">
        <f t="shared" si="229"/>
        <v>8.4537508636395257E-3</v>
      </c>
      <c r="AR158" s="1">
        <f t="shared" si="235"/>
        <v>168233.26589235058</v>
      </c>
      <c r="AS158" s="1">
        <f t="shared" si="230"/>
        <v>63546.509621855548</v>
      </c>
      <c r="AT158" s="1">
        <f t="shared" si="231"/>
        <v>24204.893831524027</v>
      </c>
      <c r="AU158" s="1">
        <f t="shared" si="190"/>
        <v>33646.653178470115</v>
      </c>
      <c r="AV158" s="1">
        <f t="shared" si="191"/>
        <v>12709.30192437111</v>
      </c>
      <c r="AW158" s="1">
        <f t="shared" si="192"/>
        <v>4840.9787663048055</v>
      </c>
      <c r="AX158" s="1">
        <f t="shared" si="257"/>
        <v>115532.93590683136</v>
      </c>
      <c r="AY158" s="1">
        <f t="shared" si="238"/>
        <v>17164.664655422741</v>
      </c>
      <c r="AZ158" s="1">
        <f t="shared" si="239"/>
        <v>4438.5826558179697</v>
      </c>
      <c r="BA158" s="1">
        <f t="shared" si="258"/>
        <v>13579.833134090142</v>
      </c>
      <c r="BB158" s="1">
        <f t="shared" si="259"/>
        <v>28878.728633723258</v>
      </c>
      <c r="BC158" s="1">
        <f t="shared" si="260"/>
        <v>36637.801183998759</v>
      </c>
      <c r="BD158" s="1">
        <f t="shared" si="261"/>
        <v>4497.2364050333344</v>
      </c>
      <c r="BE158" s="2">
        <f t="shared" si="271"/>
        <v>0.42640676327742005</v>
      </c>
      <c r="BF158" s="2">
        <f t="shared" si="272"/>
        <v>0.3180625638800178</v>
      </c>
      <c r="BG158" s="2">
        <f t="shared" si="273"/>
        <v>-5.0634047993166097E-7</v>
      </c>
      <c r="BH158" s="2">
        <f t="shared" si="240"/>
        <v>0.15087113869862179</v>
      </c>
      <c r="BI158" s="2">
        <f t="shared" si="262"/>
        <v>1.8182272776872576E-2</v>
      </c>
      <c r="BJ158" s="2">
        <f t="shared" si="241"/>
        <v>1.0116379454193041E-2</v>
      </c>
      <c r="BK158" s="2">
        <f t="shared" si="242"/>
        <v>2.5638068161742476E-14</v>
      </c>
      <c r="BL158" s="2">
        <f t="shared" si="243"/>
        <v>3058.8631305988515</v>
      </c>
      <c r="BM158" s="2">
        <f t="shared" si="244"/>
        <v>642.86060432421982</v>
      </c>
      <c r="BN158" s="2">
        <f t="shared" si="245"/>
        <v>6.20566717900353E-10</v>
      </c>
      <c r="BO158" s="2">
        <f t="shared" si="263"/>
        <v>2061.3962151511605</v>
      </c>
      <c r="BP158" s="2">
        <f t="shared" si="264"/>
        <v>182.34336869845126</v>
      </c>
      <c r="BQ158" s="2">
        <f t="shared" si="265"/>
        <v>-6.5754568813996021E-5</v>
      </c>
      <c r="BR158" s="11">
        <f t="shared" si="266"/>
        <v>3.4530877235247032E-2</v>
      </c>
      <c r="BS158" s="17">
        <f t="shared" si="236"/>
        <v>1.4885289350093141E-2</v>
      </c>
      <c r="BT158" s="17">
        <f t="shared" si="237"/>
        <v>5.6857688990999293E-2</v>
      </c>
      <c r="BU158" s="12">
        <f>BU$3*temperature!$I268+BU$4*temperature!$I268^2</f>
        <v>-14.749182771113485</v>
      </c>
      <c r="BV158" s="12">
        <f>BV$3*temperature!$I268+BV$4*temperature!$I268^2</f>
        <v>-14.046407166414118</v>
      </c>
      <c r="BW158" s="12">
        <f>BW$3*temperature!$I268+BW$4*temperature!$I268^2</f>
        <v>-13.196069295629037</v>
      </c>
      <c r="BX158" s="12">
        <f>BX$4*temperature!$I268^2</f>
        <v>-19.068819925357332</v>
      </c>
      <c r="BY158" s="12">
        <f>BY$4*temperature!$I268^2</f>
        <v>-16.673317565306938</v>
      </c>
      <c r="BZ158" s="12">
        <f>BZ$4*temperature!$I268^2</f>
        <v>-14.637737123923623</v>
      </c>
      <c r="CA158" s="12">
        <f>CA$3*temperature!$I268</f>
        <v>-22.425357962419547</v>
      </c>
      <c r="CB158" s="12">
        <f>CB$3*temperature!$I268</f>
        <v>-20.726830994883027</v>
      </c>
      <c r="CC158" s="12">
        <f>CC$3*temperature!$I268</f>
        <v>-18.196372812740048</v>
      </c>
      <c r="CD158" s="12">
        <f t="shared" si="267"/>
        <v>-19.034537571159756</v>
      </c>
      <c r="CE158" s="12">
        <f t="shared" si="246"/>
        <v>-15.336332650258131</v>
      </c>
      <c r="CF158" s="12">
        <f t="shared" si="247"/>
        <v>-13.463979445443897</v>
      </c>
      <c r="CG158" s="19">
        <f t="shared" si="268"/>
        <v>0.15120473871329657</v>
      </c>
      <c r="CH158" s="19">
        <f t="shared" si="248"/>
        <v>0.2600734451858891</v>
      </c>
      <c r="CI158" s="19">
        <f t="shared" si="249"/>
        <v>0.26007344518588904</v>
      </c>
      <c r="CJ158" s="12">
        <f t="shared" si="269"/>
        <v>1.6954101956298961</v>
      </c>
      <c r="CK158" s="12">
        <f t="shared" si="250"/>
        <v>2.6952491723124492</v>
      </c>
      <c r="CL158" s="12">
        <f t="shared" si="251"/>
        <v>2.3661966836480754</v>
      </c>
      <c r="CM158" s="17">
        <f t="shared" si="270"/>
        <v>-20.729947766789653</v>
      </c>
      <c r="CN158" s="17">
        <f t="shared" si="252"/>
        <v>-18.03158182257058</v>
      </c>
      <c r="CO158" s="17">
        <f t="shared" si="253"/>
        <v>-15.830176129091972</v>
      </c>
      <c r="CP158" s="12">
        <f t="shared" si="254"/>
        <v>2.7593457055816044</v>
      </c>
      <c r="CQ158" s="12">
        <f t="shared" si="255"/>
        <v>1.8448817925599521</v>
      </c>
      <c r="CR158" s="12">
        <f t="shared" si="256"/>
        <v>1.4219107810468832</v>
      </c>
      <c r="CS158" s="17">
        <f>CS$3*temperature!$I268+CS$4*temperature!$I268^2</f>
        <v>-20.72994776678965</v>
      </c>
      <c r="CT158" s="17">
        <f>CT$3*temperature!$I268+CT$4*temperature!$I268^2</f>
        <v>-18.031612974233497</v>
      </c>
      <c r="CU158" s="17">
        <f>CU$3*temperature!$I268+CU$4*temperature!$I268^2</f>
        <v>-15.830192029841665</v>
      </c>
      <c r="CV158" s="17"/>
      <c r="CW158" s="17"/>
      <c r="CX158" s="17"/>
    </row>
    <row r="159" spans="1:102">
      <c r="A159" s="2">
        <f t="shared" si="193"/>
        <v>2113</v>
      </c>
      <c r="B159" s="5">
        <f t="shared" si="194"/>
        <v>1164.9441618745725</v>
      </c>
      <c r="C159" s="5">
        <f t="shared" si="195"/>
        <v>2961.8578141854987</v>
      </c>
      <c r="D159" s="5">
        <f t="shared" si="196"/>
        <v>4363.0006528713284</v>
      </c>
      <c r="E159" s="15">
        <f t="shared" si="197"/>
        <v>2.0852556991572876E-5</v>
      </c>
      <c r="F159" s="15">
        <f t="shared" si="198"/>
        <v>4.1080935551630536E-5</v>
      </c>
      <c r="G159" s="15">
        <f t="shared" si="199"/>
        <v>8.3865268591932045E-5</v>
      </c>
      <c r="H159" s="5">
        <f t="shared" si="200"/>
        <v>168757.84538281549</v>
      </c>
      <c r="I159" s="5">
        <f t="shared" si="201"/>
        <v>63985.258961741805</v>
      </c>
      <c r="J159" s="5">
        <f t="shared" si="202"/>
        <v>24371.949195146244</v>
      </c>
      <c r="K159" s="5">
        <f t="shared" si="203"/>
        <v>144863.46290731948</v>
      </c>
      <c r="L159" s="5">
        <f t="shared" si="204"/>
        <v>21603.082583941508</v>
      </c>
      <c r="M159" s="5">
        <f t="shared" si="205"/>
        <v>5586.052154062103</v>
      </c>
      <c r="N159" s="15">
        <f t="shared" si="206"/>
        <v>3.0972502881150277E-3</v>
      </c>
      <c r="O159" s="15">
        <f t="shared" si="207"/>
        <v>6.8630185381017839E-3</v>
      </c>
      <c r="P159" s="15">
        <f t="shared" si="208"/>
        <v>6.8172815013480825E-3</v>
      </c>
      <c r="Q159" s="5">
        <f t="shared" si="209"/>
        <v>7810.4616258486958</v>
      </c>
      <c r="R159" s="5">
        <f t="shared" si="210"/>
        <v>10853.333079252765</v>
      </c>
      <c r="S159" s="5">
        <f t="shared" si="211"/>
        <v>5842.9306806754548</v>
      </c>
      <c r="T159" s="5">
        <f t="shared" si="212"/>
        <v>46.282065335280883</v>
      </c>
      <c r="U159" s="5">
        <f t="shared" si="213"/>
        <v>169.62239827367443</v>
      </c>
      <c r="V159" s="5">
        <f t="shared" si="214"/>
        <v>239.73998279296816</v>
      </c>
      <c r="W159" s="15">
        <f t="shared" si="215"/>
        <v>-1.0734613539272964E-2</v>
      </c>
      <c r="X159" s="15">
        <f t="shared" si="216"/>
        <v>-1.217998157191269E-2</v>
      </c>
      <c r="Y159" s="15">
        <f t="shared" si="217"/>
        <v>-9.7425357312937999E-3</v>
      </c>
      <c r="Z159" s="5">
        <f t="shared" si="232"/>
        <v>6879.9788307889075</v>
      </c>
      <c r="AA159" s="5">
        <f t="shared" si="233"/>
        <v>22060.633890451849</v>
      </c>
      <c r="AB159" s="5">
        <f t="shared" si="234"/>
        <v>37539.164013812871</v>
      </c>
      <c r="AC159" s="16">
        <f t="shared" si="218"/>
        <v>1.5239519950278959</v>
      </c>
      <c r="AD159" s="16">
        <f t="shared" si="219"/>
        <v>2.9646701261932744</v>
      </c>
      <c r="AE159" s="16">
        <f t="shared" si="220"/>
        <v>6.4060282520662266</v>
      </c>
      <c r="AF159" s="15">
        <f t="shared" si="221"/>
        <v>-4.0504037456468023E-3</v>
      </c>
      <c r="AG159" s="15">
        <f t="shared" si="222"/>
        <v>2.9673830763510267E-4</v>
      </c>
      <c r="AH159" s="15">
        <f t="shared" si="223"/>
        <v>9.7937136394747881E-3</v>
      </c>
      <c r="AI159" s="1">
        <f t="shared" si="187"/>
        <v>322144.49090581713</v>
      </c>
      <c r="AJ159" s="1">
        <f t="shared" si="188"/>
        <v>117929.89510699827</v>
      </c>
      <c r="AK159" s="1">
        <f t="shared" si="189"/>
        <v>45006.962975392627</v>
      </c>
      <c r="AL159" s="14">
        <f t="shared" si="224"/>
        <v>56.39933942878762</v>
      </c>
      <c r="AM159" s="14">
        <f t="shared" si="225"/>
        <v>12.172549038671983</v>
      </c>
      <c r="AN159" s="14">
        <f t="shared" si="226"/>
        <v>4.0352152717712233</v>
      </c>
      <c r="AO159" s="11">
        <f t="shared" si="227"/>
        <v>7.3238141182539861E-3</v>
      </c>
      <c r="AP159" s="11">
        <f t="shared" si="228"/>
        <v>9.2260741584166955E-3</v>
      </c>
      <c r="AQ159" s="11">
        <f t="shared" si="229"/>
        <v>8.3692133550031297E-3</v>
      </c>
      <c r="AR159" s="1">
        <f t="shared" si="235"/>
        <v>168757.84538281549</v>
      </c>
      <c r="AS159" s="1">
        <f t="shared" si="230"/>
        <v>63985.258961741805</v>
      </c>
      <c r="AT159" s="1">
        <f t="shared" si="231"/>
        <v>24371.949195146244</v>
      </c>
      <c r="AU159" s="1">
        <f t="shared" si="190"/>
        <v>33751.569076563101</v>
      </c>
      <c r="AV159" s="1">
        <f t="shared" si="191"/>
        <v>12797.051792348362</v>
      </c>
      <c r="AW159" s="1">
        <f t="shared" si="192"/>
        <v>4874.3898390292488</v>
      </c>
      <c r="AX159" s="1">
        <f t="shared" si="257"/>
        <v>115890.77032585558</v>
      </c>
      <c r="AY159" s="1">
        <f t="shared" si="238"/>
        <v>17282.466067153204</v>
      </c>
      <c r="AZ159" s="1">
        <f t="shared" si="239"/>
        <v>4468.8417232496813</v>
      </c>
      <c r="BA159" s="1">
        <f t="shared" si="258"/>
        <v>13583.718855855312</v>
      </c>
      <c r="BB159" s="1">
        <f t="shared" si="259"/>
        <v>28900.172848243416</v>
      </c>
      <c r="BC159" s="1">
        <f t="shared" si="260"/>
        <v>36670.516699176827</v>
      </c>
      <c r="BD159" s="1">
        <f t="shared" si="261"/>
        <v>4369.4531410291092</v>
      </c>
      <c r="BE159" s="2">
        <f t="shared" si="271"/>
        <v>0.42640676327742005</v>
      </c>
      <c r="BF159" s="2">
        <f t="shared" si="272"/>
        <v>0.3180625638800178</v>
      </c>
      <c r="BG159" s="2">
        <f t="shared" si="273"/>
        <v>-5.0634047993166097E-7</v>
      </c>
      <c r="BH159" s="2">
        <f t="shared" si="240"/>
        <v>0.14967427331663172</v>
      </c>
      <c r="BI159" s="2">
        <f t="shared" si="262"/>
        <v>1.8182272776872576E-2</v>
      </c>
      <c r="BJ159" s="2">
        <f t="shared" si="241"/>
        <v>1.0116379454193041E-2</v>
      </c>
      <c r="BK159" s="2">
        <f t="shared" si="242"/>
        <v>2.5638068161742476E-14</v>
      </c>
      <c r="BL159" s="2">
        <f t="shared" si="243"/>
        <v>3068.4011779876373</v>
      </c>
      <c r="BM159" s="2">
        <f t="shared" si="244"/>
        <v>647.29915913178593</v>
      </c>
      <c r="BN159" s="2">
        <f t="shared" si="245"/>
        <v>6.2484969469968407E-10</v>
      </c>
      <c r="BO159" s="2">
        <f t="shared" si="263"/>
        <v>2091.8519779545968</v>
      </c>
      <c r="BP159" s="2">
        <f t="shared" si="264"/>
        <v>184.50345186777992</v>
      </c>
      <c r="BQ159" s="2">
        <f t="shared" si="265"/>
        <v>-6.5747358933190996E-5</v>
      </c>
      <c r="BR159" s="11">
        <f t="shared" si="266"/>
        <v>3.4355273152484517E-2</v>
      </c>
      <c r="BS159" s="17">
        <f t="shared" si="236"/>
        <v>1.4388443764843089E-2</v>
      </c>
      <c r="BT159" s="17">
        <f t="shared" si="237"/>
        <v>5.5201639797086692E-2</v>
      </c>
      <c r="BU159" s="12">
        <f>BU$3*temperature!$I269+BU$4*temperature!$I269^2</f>
        <v>-15.187113986497632</v>
      </c>
      <c r="BV159" s="12">
        <f>BV$3*temperature!$I269+BV$4*temperature!$I269^2</f>
        <v>-14.395497586992473</v>
      </c>
      <c r="BW159" s="12">
        <f>BW$3*temperature!$I269+BW$4*temperature!$I269^2</f>
        <v>-13.477112931368524</v>
      </c>
      <c r="BX159" s="12">
        <f>BX$4*temperature!$I269^2</f>
        <v>-19.379701769707143</v>
      </c>
      <c r="BY159" s="12">
        <f>BY$4*temperature!$I269^2</f>
        <v>-16.945145173749555</v>
      </c>
      <c r="BZ159" s="12">
        <f>BZ$4*temperature!$I269^2</f>
        <v>-14.876378357728647</v>
      </c>
      <c r="CA159" s="12">
        <f>CA$3*temperature!$I269</f>
        <v>-22.607420907395468</v>
      </c>
      <c r="CB159" s="12">
        <f>CB$3*temperature!$I269</f>
        <v>-20.895104245962024</v>
      </c>
      <c r="CC159" s="12">
        <f>CC$3*temperature!$I269</f>
        <v>-18.344102237069372</v>
      </c>
      <c r="CD159" s="12">
        <f t="shared" si="267"/>
        <v>-19.161319460400705</v>
      </c>
      <c r="CE159" s="12">
        <f t="shared" si="246"/>
        <v>-15.416723794636169</v>
      </c>
      <c r="CF159" s="12">
        <f t="shared" si="247"/>
        <v>-13.534555947674594</v>
      </c>
      <c r="CG159" s="19">
        <f t="shared" si="268"/>
        <v>0.15243231243009478</v>
      </c>
      <c r="CH159" s="19">
        <f t="shared" si="248"/>
        <v>0.26218488248913863</v>
      </c>
      <c r="CI159" s="19">
        <f t="shared" si="249"/>
        <v>0.26218488248913857</v>
      </c>
      <c r="CJ159" s="12">
        <f t="shared" si="269"/>
        <v>1.7230507234973815</v>
      </c>
      <c r="CK159" s="12">
        <f t="shared" si="250"/>
        <v>2.7391902256629272</v>
      </c>
      <c r="CL159" s="12">
        <f t="shared" si="251"/>
        <v>2.4047731446973883</v>
      </c>
      <c r="CM159" s="17">
        <f t="shared" si="270"/>
        <v>-20.884370183898085</v>
      </c>
      <c r="CN159" s="17">
        <f t="shared" si="252"/>
        <v>-18.155914020299097</v>
      </c>
      <c r="CO159" s="17">
        <f t="shared" si="253"/>
        <v>-15.939329092371983</v>
      </c>
      <c r="CP159" s="12">
        <f t="shared" si="254"/>
        <v>2.2640270366638831</v>
      </c>
      <c r="CQ159" s="12">
        <f t="shared" si="255"/>
        <v>1.4659611997749069</v>
      </c>
      <c r="CR159" s="12">
        <f t="shared" si="256"/>
        <v>1.1298642642788064</v>
      </c>
      <c r="CS159" s="17">
        <f>CS$3*temperature!$I269+CS$4*temperature!$I269^2</f>
        <v>-20.884370183898088</v>
      </c>
      <c r="CT159" s="17">
        <f>CT$3*temperature!$I269+CT$4*temperature!$I269^2</f>
        <v>-18.155945335255026</v>
      </c>
      <c r="CU159" s="17">
        <f>CU$3*temperature!$I269+CU$4*temperature!$I269^2</f>
        <v>-15.939345076471389</v>
      </c>
      <c r="CV159" s="17"/>
      <c r="CW159" s="17"/>
      <c r="CX159" s="17"/>
    </row>
    <row r="160" spans="1:102">
      <c r="A160" s="2">
        <f t="shared" si="193"/>
        <v>2114</v>
      </c>
      <c r="B160" s="5">
        <f t="shared" si="194"/>
        <v>1164.9672393358735</v>
      </c>
      <c r="C160" s="5">
        <f t="shared" si="195"/>
        <v>2961.9734062809771</v>
      </c>
      <c r="D160" s="5">
        <f t="shared" si="196"/>
        <v>4363.3482618818671</v>
      </c>
      <c r="E160" s="15">
        <f t="shared" si="197"/>
        <v>1.9809929141994232E-5</v>
      </c>
      <c r="F160" s="15">
        <f t="shared" si="198"/>
        <v>3.9026888774049008E-5</v>
      </c>
      <c r="G160" s="15">
        <f t="shared" si="199"/>
        <v>7.9672005162335436E-5</v>
      </c>
      <c r="H160" s="5">
        <f t="shared" si="200"/>
        <v>169252.95533589245</v>
      </c>
      <c r="I160" s="5">
        <f t="shared" si="201"/>
        <v>64415.461176137593</v>
      </c>
      <c r="J160" s="5">
        <f t="shared" si="202"/>
        <v>24536.425752999567</v>
      </c>
      <c r="K160" s="5">
        <f t="shared" si="203"/>
        <v>145285.59226470647</v>
      </c>
      <c r="L160" s="5">
        <f t="shared" si="204"/>
        <v>21747.481270271423</v>
      </c>
      <c r="M160" s="5">
        <f t="shared" si="205"/>
        <v>5623.3021708006545</v>
      </c>
      <c r="N160" s="15">
        <f t="shared" si="206"/>
        <v>2.9139808542135714E-3</v>
      </c>
      <c r="O160" s="15">
        <f t="shared" si="207"/>
        <v>6.6841704543245672E-3</v>
      </c>
      <c r="P160" s="15">
        <f t="shared" si="208"/>
        <v>6.6683975930055261E-3</v>
      </c>
      <c r="Q160" s="5">
        <f t="shared" si="209"/>
        <v>7749.2880693592861</v>
      </c>
      <c r="R160" s="5">
        <f t="shared" si="210"/>
        <v>10793.222816923004</v>
      </c>
      <c r="S160" s="5">
        <f t="shared" si="211"/>
        <v>5825.0531630515061</v>
      </c>
      <c r="T160" s="5">
        <f t="shared" si="212"/>
        <v>45.785245250107259</v>
      </c>
      <c r="U160" s="5">
        <f t="shared" si="213"/>
        <v>167.55640058851745</v>
      </c>
      <c r="V160" s="5">
        <f t="shared" si="214"/>
        <v>237.40430744438791</v>
      </c>
      <c r="W160" s="15">
        <f t="shared" si="215"/>
        <v>-1.0734613539272964E-2</v>
      </c>
      <c r="X160" s="15">
        <f t="shared" si="216"/>
        <v>-1.217998157191269E-2</v>
      </c>
      <c r="Y160" s="15">
        <f t="shared" si="217"/>
        <v>-9.7425357312937999E-3</v>
      </c>
      <c r="Z160" s="5">
        <f t="shared" si="232"/>
        <v>6799.6940398218121</v>
      </c>
      <c r="AA160" s="5">
        <f t="shared" si="233"/>
        <v>21948.906761864731</v>
      </c>
      <c r="AB160" s="5">
        <f t="shared" si="234"/>
        <v>37796.576649205701</v>
      </c>
      <c r="AC160" s="16">
        <f t="shared" si="218"/>
        <v>1.5177793741590491</v>
      </c>
      <c r="AD160" s="16">
        <f t="shared" si="219"/>
        <v>2.9655498573892172</v>
      </c>
      <c r="AE160" s="16">
        <f t="shared" si="220"/>
        <v>6.4687670583333485</v>
      </c>
      <c r="AF160" s="15">
        <f t="shared" si="221"/>
        <v>-4.0504037456468023E-3</v>
      </c>
      <c r="AG160" s="15">
        <f t="shared" si="222"/>
        <v>2.9673830763510267E-4</v>
      </c>
      <c r="AH160" s="15">
        <f t="shared" si="223"/>
        <v>9.7937136394747881E-3</v>
      </c>
      <c r="AI160" s="1">
        <f t="shared" si="187"/>
        <v>323681.61089179857</v>
      </c>
      <c r="AJ160" s="1">
        <f t="shared" si="188"/>
        <v>118933.9573886468</v>
      </c>
      <c r="AK160" s="1">
        <f t="shared" si="189"/>
        <v>45380.65651688262</v>
      </c>
      <c r="AL160" s="14">
        <f t="shared" si="224"/>
        <v>56.808267124372684</v>
      </c>
      <c r="AM160" s="14">
        <f t="shared" si="225"/>
        <v>12.283730830398458</v>
      </c>
      <c r="AN160" s="14">
        <f t="shared" si="226"/>
        <v>4.0686491335386155</v>
      </c>
      <c r="AO160" s="11">
        <f t="shared" si="227"/>
        <v>7.2505759770714459E-3</v>
      </c>
      <c r="AP160" s="11">
        <f t="shared" si="228"/>
        <v>9.1338134168325279E-3</v>
      </c>
      <c r="AQ160" s="11">
        <f t="shared" si="229"/>
        <v>8.2855212214530977E-3</v>
      </c>
      <c r="AR160" s="1">
        <f t="shared" si="235"/>
        <v>169252.95533589245</v>
      </c>
      <c r="AS160" s="1">
        <f t="shared" si="230"/>
        <v>64415.461176137593</v>
      </c>
      <c r="AT160" s="1">
        <f t="shared" si="231"/>
        <v>24536.425752999567</v>
      </c>
      <c r="AU160" s="1">
        <f t="shared" si="190"/>
        <v>33850.591067178488</v>
      </c>
      <c r="AV160" s="1">
        <f t="shared" si="191"/>
        <v>12883.092235227519</v>
      </c>
      <c r="AW160" s="1">
        <f t="shared" si="192"/>
        <v>4907.2851505999133</v>
      </c>
      <c r="AX160" s="1">
        <f t="shared" si="257"/>
        <v>116228.47381176519</v>
      </c>
      <c r="AY160" s="1">
        <f t="shared" si="238"/>
        <v>17397.985016217139</v>
      </c>
      <c r="AZ160" s="1">
        <f t="shared" si="239"/>
        <v>4498.641736640524</v>
      </c>
      <c r="BA160" s="1">
        <f t="shared" si="258"/>
        <v>13587.377704147937</v>
      </c>
      <c r="BB160" s="1">
        <f t="shared" si="259"/>
        <v>28921.033192860745</v>
      </c>
      <c r="BC160" s="1">
        <f t="shared" si="260"/>
        <v>36702.438269305632</v>
      </c>
      <c r="BD160" s="1">
        <f t="shared" si="261"/>
        <v>4245.2123919419882</v>
      </c>
      <c r="BE160" s="2">
        <f t="shared" si="271"/>
        <v>0.42640676327742005</v>
      </c>
      <c r="BF160" s="2">
        <f t="shared" si="272"/>
        <v>0.3180625638800178</v>
      </c>
      <c r="BG160" s="2">
        <f t="shared" si="273"/>
        <v>-5.0634047993166097E-7</v>
      </c>
      <c r="BH160" s="2">
        <f t="shared" si="240"/>
        <v>0.14847870764480317</v>
      </c>
      <c r="BI160" s="2">
        <f t="shared" si="262"/>
        <v>1.8182272776872576E-2</v>
      </c>
      <c r="BJ160" s="2">
        <f t="shared" si="241"/>
        <v>1.0116379454193041E-2</v>
      </c>
      <c r="BK160" s="2">
        <f t="shared" si="242"/>
        <v>2.5638068161742476E-14</v>
      </c>
      <c r="BL160" s="2">
        <f t="shared" si="243"/>
        <v>3077.4034022090273</v>
      </c>
      <c r="BM160" s="2">
        <f t="shared" si="244"/>
        <v>651.65124797464784</v>
      </c>
      <c r="BN160" s="2">
        <f t="shared" si="245"/>
        <v>6.2906655590093631E-10</v>
      </c>
      <c r="BO160" s="2">
        <f t="shared" si="263"/>
        <v>2122.7603606060752</v>
      </c>
      <c r="BP160" s="2">
        <f t="shared" si="264"/>
        <v>186.68945070916544</v>
      </c>
      <c r="BQ160" s="2">
        <f t="shared" si="265"/>
        <v>-6.5740269056046666E-5</v>
      </c>
      <c r="BR160" s="11">
        <f t="shared" si="266"/>
        <v>3.4181008117594586E-2</v>
      </c>
      <c r="BS160" s="17">
        <f t="shared" si="236"/>
        <v>1.3910543251730439E-2</v>
      </c>
      <c r="BT160" s="17">
        <f t="shared" si="237"/>
        <v>5.3593825045715235E-2</v>
      </c>
      <c r="BU160" s="12">
        <f>BU$3*temperature!$I270+BU$4*temperature!$I270^2</f>
        <v>-15.628656145145449</v>
      </c>
      <c r="BV160" s="12">
        <f>BV$3*temperature!$I270+BV$4*temperature!$I270^2</f>
        <v>-14.747168585697279</v>
      </c>
      <c r="BW160" s="12">
        <f>BW$3*temperature!$I270+BW$4*temperature!$I270^2</f>
        <v>-13.759988543711694</v>
      </c>
      <c r="BX160" s="12">
        <f>BX$4*temperature!$I270^2</f>
        <v>-19.692028332578531</v>
      </c>
      <c r="BY160" s="12">
        <f>BY$4*temperature!$I270^2</f>
        <v>-17.218236009324052</v>
      </c>
      <c r="BZ160" s="12">
        <f>BZ$4*temperature!$I270^2</f>
        <v>-15.116128596182079</v>
      </c>
      <c r="CA160" s="12">
        <f>CA$3*temperature!$I270</f>
        <v>-22.788865298321369</v>
      </c>
      <c r="CB160" s="12">
        <f>CB$3*temperature!$I270</f>
        <v>-21.062805793112037</v>
      </c>
      <c r="CC160" s="12">
        <f>CC$3*temperature!$I270</f>
        <v>-18.491329754578842</v>
      </c>
      <c r="CD160" s="12">
        <f t="shared" si="267"/>
        <v>-19.287225895529559</v>
      </c>
      <c r="CE160" s="12">
        <f t="shared" si="246"/>
        <v>-15.496134832634025</v>
      </c>
      <c r="CF160" s="12">
        <f t="shared" si="247"/>
        <v>-13.604272000901082</v>
      </c>
      <c r="CG160" s="19">
        <f t="shared" si="268"/>
        <v>0.15365571549759185</v>
      </c>
      <c r="CH160" s="19">
        <f t="shared" si="248"/>
        <v>0.26428914623988159</v>
      </c>
      <c r="CI160" s="19">
        <f t="shared" si="249"/>
        <v>0.26428914623988159</v>
      </c>
      <c r="CJ160" s="12">
        <f t="shared" si="269"/>
        <v>1.7508197013959059</v>
      </c>
      <c r="CK160" s="12">
        <f t="shared" si="250"/>
        <v>2.783335480239006</v>
      </c>
      <c r="CL160" s="12">
        <f t="shared" si="251"/>
        <v>2.4435288768388808</v>
      </c>
      <c r="CM160" s="17">
        <f t="shared" si="270"/>
        <v>-21.038045596925464</v>
      </c>
      <c r="CN160" s="17">
        <f t="shared" si="252"/>
        <v>-18.27947031287303</v>
      </c>
      <c r="CO160" s="17">
        <f t="shared" si="253"/>
        <v>-16.047800877739963</v>
      </c>
      <c r="CP160" s="12">
        <f t="shared" si="254"/>
        <v>1.8117624759200026</v>
      </c>
      <c r="CQ160" s="12">
        <f t="shared" si="255"/>
        <v>1.1262182470290858</v>
      </c>
      <c r="CR160" s="12">
        <f t="shared" si="256"/>
        <v>0.8680132402232722</v>
      </c>
      <c r="CS160" s="17">
        <f>CS$3*temperature!$I270+CS$4*temperature!$I270^2</f>
        <v>-21.038045596925464</v>
      </c>
      <c r="CT160" s="17">
        <f>CT$3*temperature!$I270+CT$4*temperature!$I270^2</f>
        <v>-18.279501789131146</v>
      </c>
      <c r="CU160" s="17">
        <f>CU$3*temperature!$I270+CU$4*temperature!$I270^2</f>
        <v>-16.047816944172901</v>
      </c>
      <c r="CV160" s="17"/>
      <c r="CW160" s="17"/>
      <c r="CX160" s="17"/>
    </row>
    <row r="161" spans="1:102">
      <c r="A161" s="2">
        <f t="shared" si="193"/>
        <v>2115</v>
      </c>
      <c r="B161" s="5">
        <f t="shared" si="194"/>
        <v>1164.9891633584143</v>
      </c>
      <c r="C161" s="5">
        <f t="shared" si="195"/>
        <v>2962.0832230573214</v>
      </c>
      <c r="D161" s="5">
        <f t="shared" si="196"/>
        <v>4363.678516751851</v>
      </c>
      <c r="E161" s="15">
        <f t="shared" si="197"/>
        <v>1.8819432684894519E-5</v>
      </c>
      <c r="F161" s="15">
        <f t="shared" si="198"/>
        <v>3.7075544335346559E-5</v>
      </c>
      <c r="G161" s="15">
        <f t="shared" si="199"/>
        <v>7.5688404904218658E-5</v>
      </c>
      <c r="H161" s="5">
        <f t="shared" si="200"/>
        <v>169718.54008706808</v>
      </c>
      <c r="I161" s="5">
        <f t="shared" si="201"/>
        <v>64837.017027275484</v>
      </c>
      <c r="J161" s="5">
        <f t="shared" si="202"/>
        <v>24698.300411119297</v>
      </c>
      <c r="K161" s="5">
        <f t="shared" si="203"/>
        <v>145682.505404433</v>
      </c>
      <c r="L161" s="5">
        <f t="shared" si="204"/>
        <v>21888.992355979044</v>
      </c>
      <c r="M161" s="5">
        <f t="shared" si="205"/>
        <v>5659.9725017102619</v>
      </c>
      <c r="N161" s="15">
        <f t="shared" si="206"/>
        <v>2.7319511421570741E-3</v>
      </c>
      <c r="O161" s="15">
        <f t="shared" si="207"/>
        <v>6.5070103497946175E-3</v>
      </c>
      <c r="P161" s="15">
        <f t="shared" si="208"/>
        <v>6.5211382557424091E-3</v>
      </c>
      <c r="Q161" s="5">
        <f t="shared" si="209"/>
        <v>7687.1905399351454</v>
      </c>
      <c r="R161" s="5">
        <f t="shared" si="210"/>
        <v>10731.53561751533</v>
      </c>
      <c r="S161" s="5">
        <f t="shared" si="211"/>
        <v>5806.3577124516551</v>
      </c>
      <c r="T161" s="5">
        <f t="shared" si="212"/>
        <v>45.293758336546524</v>
      </c>
      <c r="U161" s="5">
        <f t="shared" si="213"/>
        <v>165.51556671709329</v>
      </c>
      <c r="V161" s="5">
        <f t="shared" si="214"/>
        <v>235.09138749634789</v>
      </c>
      <c r="W161" s="15">
        <f t="shared" si="215"/>
        <v>-1.0734613539272964E-2</v>
      </c>
      <c r="X161" s="15">
        <f t="shared" si="216"/>
        <v>-1.217998157191269E-2</v>
      </c>
      <c r="Y161" s="15">
        <f t="shared" si="217"/>
        <v>-9.7425357312937999E-3</v>
      </c>
      <c r="Z161" s="5">
        <f t="shared" si="232"/>
        <v>6719.1112826075951</v>
      </c>
      <c r="AA161" s="5">
        <f t="shared" si="233"/>
        <v>21833.821617522015</v>
      </c>
      <c r="AB161" s="5">
        <f t="shared" si="234"/>
        <v>38049.967342358235</v>
      </c>
      <c r="AC161" s="16">
        <f t="shared" si="218"/>
        <v>1.5116317548968898</v>
      </c>
      <c r="AD161" s="16">
        <f t="shared" si="219"/>
        <v>2.9664298496351065</v>
      </c>
      <c r="AE161" s="16">
        <f t="shared" si="220"/>
        <v>6.5321203105031334</v>
      </c>
      <c r="AF161" s="15">
        <f t="shared" si="221"/>
        <v>-4.0504037456468023E-3</v>
      </c>
      <c r="AG161" s="15">
        <f t="shared" si="222"/>
        <v>2.9673830763510267E-4</v>
      </c>
      <c r="AH161" s="15">
        <f t="shared" si="223"/>
        <v>9.7937136394747881E-3</v>
      </c>
      <c r="AI161" s="1">
        <f t="shared" si="187"/>
        <v>325164.04086979717</v>
      </c>
      <c r="AJ161" s="1">
        <f t="shared" si="188"/>
        <v>119923.65388500964</v>
      </c>
      <c r="AK161" s="1">
        <f t="shared" si="189"/>
        <v>45749.876015794274</v>
      </c>
      <c r="AL161" s="14">
        <f t="shared" si="224"/>
        <v>57.216040854714606</v>
      </c>
      <c r="AM161" s="14">
        <f t="shared" si="225"/>
        <v>12.394806162811236</v>
      </c>
      <c r="AN161" s="14">
        <f t="shared" si="226"/>
        <v>4.1020229034898099</v>
      </c>
      <c r="AO161" s="11">
        <f t="shared" si="227"/>
        <v>7.1780702173007312E-3</v>
      </c>
      <c r="AP161" s="11">
        <f t="shared" si="228"/>
        <v>9.0424752826642023E-3</v>
      </c>
      <c r="AQ161" s="11">
        <f t="shared" si="229"/>
        <v>8.2026660092385673E-3</v>
      </c>
      <c r="AR161" s="1">
        <f t="shared" si="235"/>
        <v>169718.54008706808</v>
      </c>
      <c r="AS161" s="1">
        <f t="shared" si="230"/>
        <v>64837.017027275484</v>
      </c>
      <c r="AT161" s="1">
        <f t="shared" si="231"/>
        <v>24698.300411119297</v>
      </c>
      <c r="AU161" s="1">
        <f t="shared" si="190"/>
        <v>33943.708017413614</v>
      </c>
      <c r="AV161" s="1">
        <f t="shared" si="191"/>
        <v>12967.403405455098</v>
      </c>
      <c r="AW161" s="1">
        <f t="shared" si="192"/>
        <v>4939.6600822238597</v>
      </c>
      <c r="AX161" s="1">
        <f t="shared" si="257"/>
        <v>116546.0043235464</v>
      </c>
      <c r="AY161" s="1">
        <f t="shared" si="238"/>
        <v>17511.193884783239</v>
      </c>
      <c r="AZ161" s="1">
        <f t="shared" si="239"/>
        <v>4527.9780013682093</v>
      </c>
      <c r="BA161" s="1">
        <f t="shared" si="258"/>
        <v>13590.811764783788</v>
      </c>
      <c r="BB161" s="1">
        <f t="shared" si="259"/>
        <v>28941.317323755164</v>
      </c>
      <c r="BC161" s="1">
        <f t="shared" si="260"/>
        <v>36733.579987384197</v>
      </c>
      <c r="BD161" s="1">
        <f t="shared" si="261"/>
        <v>4124.4199459607644</v>
      </c>
      <c r="BE161" s="2">
        <f t="shared" si="271"/>
        <v>0.42640676327742005</v>
      </c>
      <c r="BF161" s="2">
        <f t="shared" si="272"/>
        <v>0.3180625638800178</v>
      </c>
      <c r="BG161" s="2">
        <f t="shared" si="273"/>
        <v>-5.0634047993166097E-7</v>
      </c>
      <c r="BH161" s="2">
        <f t="shared" si="240"/>
        <v>0.14728452477492837</v>
      </c>
      <c r="BI161" s="2">
        <f t="shared" si="262"/>
        <v>1.8182272776872576E-2</v>
      </c>
      <c r="BJ161" s="2">
        <f t="shared" si="241"/>
        <v>1.0116379454193041E-2</v>
      </c>
      <c r="BK161" s="2">
        <f t="shared" si="242"/>
        <v>2.5638068161742476E-14</v>
      </c>
      <c r="BL161" s="2">
        <f t="shared" si="243"/>
        <v>3085.8687911556549</v>
      </c>
      <c r="BM161" s="2">
        <f t="shared" si="244"/>
        <v>655.91586692589408</v>
      </c>
      <c r="BN161" s="2">
        <f t="shared" si="245"/>
        <v>6.3321670941946876E-10</v>
      </c>
      <c r="BO161" s="2">
        <f t="shared" si="263"/>
        <v>2154.1281369761837</v>
      </c>
      <c r="BP161" s="2">
        <f t="shared" si="264"/>
        <v>188.90167952529131</v>
      </c>
      <c r="BQ161" s="2">
        <f t="shared" si="265"/>
        <v>-6.5733298381787325E-5</v>
      </c>
      <c r="BR161" s="11">
        <f t="shared" si="266"/>
        <v>3.4008092273465323E-2</v>
      </c>
      <c r="BS161" s="17">
        <f t="shared" si="236"/>
        <v>1.3450781964223326E-2</v>
      </c>
      <c r="BT161" s="17">
        <f t="shared" si="237"/>
        <v>5.2032839850208963E-2</v>
      </c>
      <c r="BU161" s="12">
        <f>BU$3*temperature!$I271+BU$4*temperature!$I271^2</f>
        <v>-16.073704765489524</v>
      </c>
      <c r="BV161" s="12">
        <f>BV$3*temperature!$I271+BV$4*temperature!$I271^2</f>
        <v>-15.101340004076476</v>
      </c>
      <c r="BW161" s="12">
        <f>BW$3*temperature!$I271+BW$4*temperature!$I271^2</f>
        <v>-14.044634177967307</v>
      </c>
      <c r="BX161" s="12">
        <f>BX$4*temperature!$I271^2</f>
        <v>-20.005737190545652</v>
      </c>
      <c r="BY161" s="12">
        <f>BY$4*temperature!$I271^2</f>
        <v>-17.492535490488066</v>
      </c>
      <c r="BZ161" s="12">
        <f>BZ$4*temperature!$I271^2</f>
        <v>-15.356939921389607</v>
      </c>
      <c r="CA161" s="12">
        <f>CA$3*temperature!$I271</f>
        <v>-22.969669957787879</v>
      </c>
      <c r="CB161" s="12">
        <f>CB$3*temperature!$I271</f>
        <v>-21.229916062929352</v>
      </c>
      <c r="CC161" s="12">
        <f>CC$3*temperature!$I271</f>
        <v>-18.638038181505472</v>
      </c>
      <c r="CD161" s="12">
        <f t="shared" si="267"/>
        <v>-19.412246799279796</v>
      </c>
      <c r="CE161" s="12">
        <f t="shared" si="246"/>
        <v>-15.574563837108998</v>
      </c>
      <c r="CF161" s="12">
        <f t="shared" si="247"/>
        <v>-13.673125913258014</v>
      </c>
      <c r="CG161" s="19">
        <f t="shared" si="268"/>
        <v>0.15487480512544055</v>
      </c>
      <c r="CH161" s="19">
        <f t="shared" si="248"/>
        <v>0.26638599083749814</v>
      </c>
      <c r="CI161" s="19">
        <f t="shared" si="249"/>
        <v>0.26638599083749814</v>
      </c>
      <c r="CJ161" s="12">
        <f t="shared" si="269"/>
        <v>1.778711579254042</v>
      </c>
      <c r="CK161" s="12">
        <f t="shared" si="250"/>
        <v>2.8276761129101766</v>
      </c>
      <c r="CL161" s="12">
        <f t="shared" si="251"/>
        <v>2.482456134123729</v>
      </c>
      <c r="CM161" s="17">
        <f t="shared" si="270"/>
        <v>-21.190958378533839</v>
      </c>
      <c r="CN161" s="17">
        <f t="shared" si="252"/>
        <v>-18.402239950019176</v>
      </c>
      <c r="CO161" s="17">
        <f t="shared" si="253"/>
        <v>-16.155582047381742</v>
      </c>
      <c r="CP161" s="12">
        <f t="shared" si="254"/>
        <v>1.4047492644561295</v>
      </c>
      <c r="CQ161" s="12">
        <f t="shared" si="255"/>
        <v>0.82756220369078837</v>
      </c>
      <c r="CR161" s="12">
        <f t="shared" si="256"/>
        <v>0.63782924540923724</v>
      </c>
      <c r="CS161" s="17">
        <f>CS$3*temperature!$I271+CS$4*temperature!$I271^2</f>
        <v>-21.190958378533836</v>
      </c>
      <c r="CT161" s="17">
        <f>CT$3*temperature!$I271+CT$4*temperature!$I271^2</f>
        <v>-18.402271585584735</v>
      </c>
      <c r="CU161" s="17">
        <f>CU$3*temperature!$I271+CU$4*temperature!$I271^2</f>
        <v>-16.15559819513004</v>
      </c>
      <c r="CV161" s="17"/>
      <c r="CW161" s="17"/>
      <c r="CX161" s="17"/>
    </row>
    <row r="162" spans="1:102">
      <c r="A162" s="2">
        <f t="shared" si="193"/>
        <v>2116</v>
      </c>
      <c r="B162" s="5">
        <f t="shared" si="194"/>
        <v>1165.009991571796</v>
      </c>
      <c r="C162" s="5">
        <f t="shared" si="195"/>
        <v>2962.1875528627902</v>
      </c>
      <c r="D162" s="5">
        <f t="shared" si="196"/>
        <v>4363.9922826249767</v>
      </c>
      <c r="E162" s="15">
        <f t="shared" si="197"/>
        <v>1.7878461050649794E-5</v>
      </c>
      <c r="F162" s="15">
        <f t="shared" si="198"/>
        <v>3.5221767118579231E-5</v>
      </c>
      <c r="G162" s="15">
        <f t="shared" si="199"/>
        <v>7.1903984659007724E-5</v>
      </c>
      <c r="H162" s="5">
        <f t="shared" si="200"/>
        <v>170154.56239449055</v>
      </c>
      <c r="I162" s="5">
        <f t="shared" si="201"/>
        <v>65249.83332919774</v>
      </c>
      <c r="J162" s="5">
        <f t="shared" si="202"/>
        <v>24857.551701445584</v>
      </c>
      <c r="K162" s="5">
        <f t="shared" si="203"/>
        <v>146054.16573717381</v>
      </c>
      <c r="L162" s="5">
        <f t="shared" si="204"/>
        <v>22027.583387195515</v>
      </c>
      <c r="M162" s="5">
        <f t="shared" si="205"/>
        <v>5696.0576672911911</v>
      </c>
      <c r="N162" s="15">
        <f t="shared" si="206"/>
        <v>2.551166536496785E-3</v>
      </c>
      <c r="O162" s="15">
        <f t="shared" si="207"/>
        <v>6.3315400253505238E-3</v>
      </c>
      <c r="P162" s="15">
        <f t="shared" si="208"/>
        <v>6.3755019251463541E-3</v>
      </c>
      <c r="Q162" s="5">
        <f t="shared" si="209"/>
        <v>7624.2086104695218</v>
      </c>
      <c r="R162" s="5">
        <f t="shared" si="210"/>
        <v>10668.321007633227</v>
      </c>
      <c r="S162" s="5">
        <f t="shared" si="211"/>
        <v>5786.8629248082998</v>
      </c>
      <c r="T162" s="5">
        <f t="shared" si="212"/>
        <v>44.807547345062474</v>
      </c>
      <c r="U162" s="5">
        <f t="shared" si="213"/>
        <v>163.4995901646144</v>
      </c>
      <c r="V162" s="5">
        <f t="shared" si="214"/>
        <v>232.80100125354528</v>
      </c>
      <c r="W162" s="15">
        <f t="shared" si="215"/>
        <v>-1.0734613539272964E-2</v>
      </c>
      <c r="X162" s="15">
        <f t="shared" si="216"/>
        <v>-1.217998157191269E-2</v>
      </c>
      <c r="Y162" s="15">
        <f t="shared" si="217"/>
        <v>-9.7425357312937999E-3</v>
      </c>
      <c r="Z162" s="5">
        <f t="shared" si="232"/>
        <v>6638.2718599329964</v>
      </c>
      <c r="AA162" s="5">
        <f t="shared" si="233"/>
        <v>21715.47527668699</v>
      </c>
      <c r="AB162" s="5">
        <f t="shared" si="234"/>
        <v>38299.300814039954</v>
      </c>
      <c r="AC162" s="16">
        <f t="shared" si="218"/>
        <v>1.5055090359748169</v>
      </c>
      <c r="AD162" s="16">
        <f t="shared" si="219"/>
        <v>2.9673101030084053</v>
      </c>
      <c r="AE162" s="16">
        <f t="shared" si="220"/>
        <v>6.5960940262827981</v>
      </c>
      <c r="AF162" s="15">
        <f t="shared" si="221"/>
        <v>-4.0504037456468023E-3</v>
      </c>
      <c r="AG162" s="15">
        <f t="shared" si="222"/>
        <v>2.9673830763510267E-4</v>
      </c>
      <c r="AH162" s="15">
        <f t="shared" si="223"/>
        <v>9.7937136394747881E-3</v>
      </c>
      <c r="AI162" s="1">
        <f t="shared" si="187"/>
        <v>326591.34480023111</v>
      </c>
      <c r="AJ162" s="1">
        <f t="shared" si="188"/>
        <v>120898.69190196379</v>
      </c>
      <c r="AK162" s="1">
        <f t="shared" si="189"/>
        <v>46114.548496438707</v>
      </c>
      <c r="AL162" s="14">
        <f t="shared" si="224"/>
        <v>57.622634605937584</v>
      </c>
      <c r="AM162" s="14">
        <f t="shared" si="225"/>
        <v>12.505765093888263</v>
      </c>
      <c r="AN162" s="14">
        <f t="shared" si="226"/>
        <v>4.1353339520909884</v>
      </c>
      <c r="AO162" s="11">
        <f t="shared" si="227"/>
        <v>7.1062895151277235E-3</v>
      </c>
      <c r="AP162" s="11">
        <f t="shared" si="228"/>
        <v>8.9520505298375606E-3</v>
      </c>
      <c r="AQ162" s="11">
        <f t="shared" si="229"/>
        <v>8.1206393491461814E-3</v>
      </c>
      <c r="AR162" s="1">
        <f t="shared" si="235"/>
        <v>170154.56239449055</v>
      </c>
      <c r="AS162" s="1">
        <f t="shared" si="230"/>
        <v>65249.83332919774</v>
      </c>
      <c r="AT162" s="1">
        <f t="shared" si="231"/>
        <v>24857.551701445584</v>
      </c>
      <c r="AU162" s="1">
        <f t="shared" si="190"/>
        <v>34030.912478898113</v>
      </c>
      <c r="AV162" s="1">
        <f t="shared" si="191"/>
        <v>13049.966665839549</v>
      </c>
      <c r="AW162" s="1">
        <f t="shared" si="192"/>
        <v>4971.5103402891173</v>
      </c>
      <c r="AX162" s="1">
        <f t="shared" si="257"/>
        <v>116843.33258973905</v>
      </c>
      <c r="AY162" s="1">
        <f t="shared" si="238"/>
        <v>17622.066709756415</v>
      </c>
      <c r="AZ162" s="1">
        <f t="shared" si="239"/>
        <v>4556.8461338329516</v>
      </c>
      <c r="BA162" s="1">
        <f t="shared" si="258"/>
        <v>13594.023097318395</v>
      </c>
      <c r="BB162" s="1">
        <f t="shared" si="259"/>
        <v>28961.032771907172</v>
      </c>
      <c r="BC162" s="1">
        <f t="shared" si="260"/>
        <v>36763.955602879832</v>
      </c>
      <c r="BD162" s="1">
        <f t="shared" si="261"/>
        <v>4006.9839038882983</v>
      </c>
      <c r="BE162" s="2">
        <f t="shared" si="271"/>
        <v>0.42640676327742005</v>
      </c>
      <c r="BF162" s="2">
        <f t="shared" si="272"/>
        <v>0.3180625638800178</v>
      </c>
      <c r="BG162" s="2">
        <f t="shared" si="273"/>
        <v>-5.0634047993166097E-7</v>
      </c>
      <c r="BH162" s="2">
        <f t="shared" si="240"/>
        <v>0.14609180925450901</v>
      </c>
      <c r="BI162" s="2">
        <f t="shared" si="262"/>
        <v>1.8182272776872576E-2</v>
      </c>
      <c r="BJ162" s="2">
        <f t="shared" si="241"/>
        <v>1.0116379454193041E-2</v>
      </c>
      <c r="BK162" s="2">
        <f t="shared" si="242"/>
        <v>2.5638068161742476E-14</v>
      </c>
      <c r="BL162" s="2">
        <f t="shared" si="243"/>
        <v>3093.7966676860119</v>
      </c>
      <c r="BM162" s="2">
        <f t="shared" si="244"/>
        <v>660.09207328101627</v>
      </c>
      <c r="BN162" s="2">
        <f t="shared" si="245"/>
        <v>6.3729960485569954E-10</v>
      </c>
      <c r="BO162" s="2">
        <f t="shared" si="263"/>
        <v>2185.9621822795571</v>
      </c>
      <c r="BP162" s="2">
        <f t="shared" si="264"/>
        <v>191.14045644406198</v>
      </c>
      <c r="BQ162" s="2">
        <f t="shared" si="265"/>
        <v>-6.5726446127820965E-5</v>
      </c>
      <c r="BR162" s="11">
        <f t="shared" si="266"/>
        <v>3.3836535089999148E-2</v>
      </c>
      <c r="BS162" s="17">
        <f t="shared" si="236"/>
        <v>1.3008391389519204E-2</v>
      </c>
      <c r="BT162" s="17">
        <f t="shared" si="237"/>
        <v>5.0517320242921319E-2</v>
      </c>
      <c r="BU162" s="12">
        <f>BU$3*temperature!$I272+BU$4*temperature!$I272^2</f>
        <v>-16.522154631102829</v>
      </c>
      <c r="BV162" s="12">
        <f>BV$3*temperature!$I272+BV$4*temperature!$I272^2</f>
        <v>-15.457931222060944</v>
      </c>
      <c r="BW162" s="12">
        <f>BW$3*temperature!$I272+BW$4*temperature!$I272^2</f>
        <v>-14.330987610189821</v>
      </c>
      <c r="BX162" s="12">
        <f>BX$4*temperature!$I272^2</f>
        <v>-20.320765864875213</v>
      </c>
      <c r="BY162" s="12">
        <f>BY$4*temperature!$I272^2</f>
        <v>-17.767988987339734</v>
      </c>
      <c r="BZ162" s="12">
        <f>BZ$4*temperature!$I272^2</f>
        <v>-15.598764373001435</v>
      </c>
      <c r="CA162" s="12">
        <f>CA$3*temperature!$I272</f>
        <v>-23.149814286596389</v>
      </c>
      <c r="CB162" s="12">
        <f>CB$3*temperature!$I272</f>
        <v>-21.396416016426535</v>
      </c>
      <c r="CC162" s="12">
        <f>CC$3*temperature!$I272</f>
        <v>-18.784210803257764</v>
      </c>
      <c r="CD162" s="12">
        <f t="shared" si="267"/>
        <v>-19.536372682430443</v>
      </c>
      <c r="CE162" s="12">
        <f t="shared" si="246"/>
        <v>-15.652009430969347</v>
      </c>
      <c r="CF162" s="12">
        <f t="shared" si="247"/>
        <v>-13.741116475777432</v>
      </c>
      <c r="CG162" s="19">
        <f t="shared" si="268"/>
        <v>0.15608944242192516</v>
      </c>
      <c r="CH162" s="19">
        <f t="shared" si="248"/>
        <v>0.26847517738704801</v>
      </c>
      <c r="CI162" s="19">
        <f t="shared" si="249"/>
        <v>0.26847517738704807</v>
      </c>
      <c r="CJ162" s="12">
        <f t="shared" si="269"/>
        <v>1.8067208020829735</v>
      </c>
      <c r="CK162" s="12">
        <f t="shared" si="250"/>
        <v>2.8722032927285945</v>
      </c>
      <c r="CL162" s="12">
        <f t="shared" si="251"/>
        <v>2.5215471637401663</v>
      </c>
      <c r="CM162" s="17">
        <f t="shared" si="270"/>
        <v>-21.343093484513417</v>
      </c>
      <c r="CN162" s="17">
        <f t="shared" si="252"/>
        <v>-18.524212723697943</v>
      </c>
      <c r="CO162" s="17">
        <f t="shared" si="253"/>
        <v>-16.262663639517598</v>
      </c>
      <c r="CP162" s="12">
        <f t="shared" si="254"/>
        <v>1.0451537618751174</v>
      </c>
      <c r="CQ162" s="12">
        <f t="shared" si="255"/>
        <v>0.57187433943156918</v>
      </c>
      <c r="CR162" s="12">
        <f t="shared" si="256"/>
        <v>0.44076223608069887</v>
      </c>
      <c r="CS162" s="17">
        <f>CS$3*temperature!$I272+CS$4*temperature!$I272^2</f>
        <v>-21.343093484513414</v>
      </c>
      <c r="CT162" s="17">
        <f>CT$3*temperature!$I272+CT$4*temperature!$I272^2</f>
        <v>-18.524244516573411</v>
      </c>
      <c r="CU162" s="17">
        <f>CU$3*temperature!$I272+CU$4*temperature!$I272^2</f>
        <v>-16.262679867561648</v>
      </c>
      <c r="CV162" s="17"/>
      <c r="CW162" s="17"/>
      <c r="CX162" s="17"/>
    </row>
    <row r="163" spans="1:102">
      <c r="A163" s="2">
        <f t="shared" si="193"/>
        <v>2117</v>
      </c>
      <c r="B163" s="5">
        <f t="shared" si="194"/>
        <v>1165.0297787282659</v>
      </c>
      <c r="C163" s="5">
        <f t="shared" si="195"/>
        <v>2962.2866696689312</v>
      </c>
      <c r="D163" s="5">
        <f t="shared" si="196"/>
        <v>4364.2903816374119</v>
      </c>
      <c r="E163" s="15">
        <f t="shared" si="197"/>
        <v>1.6984537998117304E-5</v>
      </c>
      <c r="F163" s="15">
        <f t="shared" si="198"/>
        <v>3.3460678762650268E-5</v>
      </c>
      <c r="G163" s="15">
        <f t="shared" si="199"/>
        <v>6.8308785426057333E-5</v>
      </c>
      <c r="H163" s="5">
        <f t="shared" si="200"/>
        <v>170561.00323208442</v>
      </c>
      <c r="I163" s="5">
        <f t="shared" si="201"/>
        <v>65653.8229495751</v>
      </c>
      <c r="J163" s="5">
        <f t="shared" si="202"/>
        <v>25014.159775659369</v>
      </c>
      <c r="K163" s="5">
        <f t="shared" si="203"/>
        <v>146400.55245477671</v>
      </c>
      <c r="L163" s="5">
        <f t="shared" si="204"/>
        <v>22163.223978897578</v>
      </c>
      <c r="M163" s="5">
        <f t="shared" si="205"/>
        <v>5731.5525751690375</v>
      </c>
      <c r="N163" s="15">
        <f t="shared" si="206"/>
        <v>2.3716318932403002E-3</v>
      </c>
      <c r="O163" s="15">
        <f t="shared" si="207"/>
        <v>6.1577608999501265E-3</v>
      </c>
      <c r="P163" s="15">
        <f t="shared" si="208"/>
        <v>6.2314867494532855E-3</v>
      </c>
      <c r="Q163" s="5">
        <f t="shared" si="209"/>
        <v>7560.381799895581</v>
      </c>
      <c r="R163" s="5">
        <f t="shared" si="210"/>
        <v>10603.628677903602</v>
      </c>
      <c r="S163" s="5">
        <f t="shared" si="211"/>
        <v>5766.5875240730848</v>
      </c>
      <c r="T163" s="5">
        <f t="shared" si="212"/>
        <v>44.326555640670556</v>
      </c>
      <c r="U163" s="5">
        <f t="shared" si="213"/>
        <v>161.50816816939411</v>
      </c>
      <c r="V163" s="5">
        <f t="shared" si="214"/>
        <v>230.53292918055163</v>
      </c>
      <c r="W163" s="15">
        <f t="shared" si="215"/>
        <v>-1.0734613539272964E-2</v>
      </c>
      <c r="X163" s="15">
        <f t="shared" si="216"/>
        <v>-1.217998157191269E-2</v>
      </c>
      <c r="Y163" s="15">
        <f t="shared" si="217"/>
        <v>-9.7425357312937999E-3</v>
      </c>
      <c r="Z163" s="5">
        <f t="shared" si="232"/>
        <v>6557.2164395702475</v>
      </c>
      <c r="AA163" s="5">
        <f t="shared" si="233"/>
        <v>21593.965114971852</v>
      </c>
      <c r="AB163" s="5">
        <f t="shared" si="234"/>
        <v>38544.544312466001</v>
      </c>
      <c r="AC163" s="16">
        <f t="shared" si="218"/>
        <v>1.4994111165363995</v>
      </c>
      <c r="AD163" s="16">
        <f t="shared" si="219"/>
        <v>2.9681906175866004</v>
      </c>
      <c r="AE163" s="16">
        <f t="shared" si="220"/>
        <v>6.6606942823152622</v>
      </c>
      <c r="AF163" s="15">
        <f t="shared" si="221"/>
        <v>-4.0504037456468023E-3</v>
      </c>
      <c r="AG163" s="15">
        <f t="shared" si="222"/>
        <v>2.9673830763510267E-4</v>
      </c>
      <c r="AH163" s="15">
        <f t="shared" si="223"/>
        <v>9.7937136394747881E-3</v>
      </c>
      <c r="AI163" s="1">
        <f t="shared" si="187"/>
        <v>327963.12279910612</v>
      </c>
      <c r="AJ163" s="1">
        <f t="shared" si="188"/>
        <v>121858.78937760695</v>
      </c>
      <c r="AK163" s="1">
        <f t="shared" si="189"/>
        <v>46474.603987083952</v>
      </c>
      <c r="AL163" s="14">
        <f t="shared" si="224"/>
        <v>58.02802289883045</v>
      </c>
      <c r="AM163" s="14">
        <f t="shared" si="225"/>
        <v>12.616597812512683</v>
      </c>
      <c r="AN163" s="14">
        <f t="shared" si="226"/>
        <v>4.1685796921480671</v>
      </c>
      <c r="AO163" s="11">
        <f t="shared" si="227"/>
        <v>7.0352266199764464E-3</v>
      </c>
      <c r="AP163" s="11">
        <f t="shared" si="228"/>
        <v>8.8625300245391853E-3</v>
      </c>
      <c r="AQ163" s="11">
        <f t="shared" si="229"/>
        <v>8.0394329556547194E-3</v>
      </c>
      <c r="AR163" s="1">
        <f t="shared" si="235"/>
        <v>170561.00323208442</v>
      </c>
      <c r="AS163" s="1">
        <f t="shared" si="230"/>
        <v>65653.8229495751</v>
      </c>
      <c r="AT163" s="1">
        <f t="shared" si="231"/>
        <v>25014.159775659369</v>
      </c>
      <c r="AU163" s="1">
        <f t="shared" si="190"/>
        <v>34112.200646416888</v>
      </c>
      <c r="AV163" s="1">
        <f t="shared" si="191"/>
        <v>13130.764589915021</v>
      </c>
      <c r="AW163" s="1">
        <f t="shared" si="192"/>
        <v>5002.8319551318746</v>
      </c>
      <c r="AX163" s="1">
        <f t="shared" si="257"/>
        <v>117120.44196382137</v>
      </c>
      <c r="AY163" s="1">
        <f t="shared" si="238"/>
        <v>17730.579183118061</v>
      </c>
      <c r="AZ163" s="1">
        <f t="shared" si="239"/>
        <v>4585.2420601352305</v>
      </c>
      <c r="BA163" s="1">
        <f t="shared" si="258"/>
        <v>13597.013736035891</v>
      </c>
      <c r="BB163" s="1">
        <f t="shared" si="259"/>
        <v>28980.186948224069</v>
      </c>
      <c r="BC163" s="1">
        <f t="shared" si="260"/>
        <v>36793.578536289569</v>
      </c>
      <c r="BD163" s="1">
        <f t="shared" si="261"/>
        <v>3892.8146328298117</v>
      </c>
      <c r="BE163" s="2">
        <f t="shared" si="271"/>
        <v>0.42640676327742005</v>
      </c>
      <c r="BF163" s="2">
        <f t="shared" si="272"/>
        <v>0.3180625638800178</v>
      </c>
      <c r="BG163" s="2">
        <f t="shared" si="273"/>
        <v>-5.0634047993166097E-7</v>
      </c>
      <c r="BH163" s="2">
        <f t="shared" si="240"/>
        <v>0.14490064699974625</v>
      </c>
      <c r="BI163" s="2">
        <f t="shared" si="262"/>
        <v>1.8182272776872576E-2</v>
      </c>
      <c r="BJ163" s="2">
        <f t="shared" si="241"/>
        <v>1.0116379454193041E-2</v>
      </c>
      <c r="BK163" s="2">
        <f t="shared" si="242"/>
        <v>2.5638068161742476E-14</v>
      </c>
      <c r="BL163" s="2">
        <f t="shared" si="243"/>
        <v>3101.1866858628041</v>
      </c>
      <c r="BM163" s="2">
        <f t="shared" si="244"/>
        <v>664.17898557630906</v>
      </c>
      <c r="BN163" s="2">
        <f t="shared" si="245"/>
        <v>6.413147333370718E-10</v>
      </c>
      <c r="BO163" s="2">
        <f t="shared" si="263"/>
        <v>2218.2694745488448</v>
      </c>
      <c r="BP163" s="2">
        <f t="shared" si="264"/>
        <v>193.40610346164144</v>
      </c>
      <c r="BQ163" s="2">
        <f t="shared" si="265"/>
        <v>-6.5719711527622356E-5</v>
      </c>
      <c r="BR163" s="11">
        <f t="shared" si="266"/>
        <v>3.3666345373787293E-2</v>
      </c>
      <c r="BS163" s="17">
        <f t="shared" si="236"/>
        <v>1.2582638500376442E-2</v>
      </c>
      <c r="BT163" s="17">
        <f t="shared" si="237"/>
        <v>4.9045941983418759E-2</v>
      </c>
      <c r="BU163" s="12">
        <f>BU$3*temperature!$I273+BU$4*temperature!$I273^2</f>
        <v>-16.973899892952769</v>
      </c>
      <c r="BV163" s="12">
        <f>BV$3*temperature!$I273+BV$4*temperature!$I273^2</f>
        <v>-15.816861233543181</v>
      </c>
      <c r="BW163" s="12">
        <f>BW$3*temperature!$I273+BW$4*temperature!$I273^2</f>
        <v>-14.618986403134853</v>
      </c>
      <c r="BX163" s="12">
        <f>BX$4*temperature!$I273^2</f>
        <v>-20.637051871836313</v>
      </c>
      <c r="BY163" s="12">
        <f>BY$4*temperature!$I273^2</f>
        <v>-18.044541865607393</v>
      </c>
      <c r="BZ163" s="12">
        <f>BZ$4*temperature!$I273^2</f>
        <v>-15.841553986831475</v>
      </c>
      <c r="CA163" s="12">
        <f>CA$3*temperature!$I273</f>
        <v>-23.329278264052494</v>
      </c>
      <c r="CB163" s="12">
        <f>CB$3*temperature!$I273</f>
        <v>-21.562287149303685</v>
      </c>
      <c r="CC163" s="12">
        <f>CC$3*temperature!$I273</f>
        <v>-18.929831374653808</v>
      </c>
      <c r="CD163" s="12">
        <f t="shared" si="267"/>
        <v>-19.6595946351534</v>
      </c>
      <c r="CE163" s="12">
        <f t="shared" si="246"/>
        <v>-15.728470773223602</v>
      </c>
      <c r="CF163" s="12">
        <f t="shared" si="247"/>
        <v>-13.808242950141237</v>
      </c>
      <c r="CG163" s="19">
        <f t="shared" si="268"/>
        <v>0.15729949239594002</v>
      </c>
      <c r="CH163" s="19">
        <f t="shared" si="248"/>
        <v>0.27055647370267372</v>
      </c>
      <c r="CI163" s="19">
        <f t="shared" si="249"/>
        <v>0.27055647370267372</v>
      </c>
      <c r="CJ163" s="12">
        <f t="shared" si="269"/>
        <v>1.8348418144495471</v>
      </c>
      <c r="CK163" s="12">
        <f t="shared" si="250"/>
        <v>2.9169081880400407</v>
      </c>
      <c r="CL163" s="12">
        <f t="shared" si="251"/>
        <v>2.5607942122562855</v>
      </c>
      <c r="CM163" s="17">
        <f t="shared" si="270"/>
        <v>-21.494436449602947</v>
      </c>
      <c r="CN163" s="17">
        <f t="shared" si="252"/>
        <v>-18.645378961263642</v>
      </c>
      <c r="CO163" s="17">
        <f t="shared" si="253"/>
        <v>-16.369037162397522</v>
      </c>
      <c r="CP163" s="12">
        <f t="shared" si="254"/>
        <v>0.73510831419206968</v>
      </c>
      <c r="CQ163" s="12">
        <f t="shared" si="255"/>
        <v>0.36100521551663706</v>
      </c>
      <c r="CR163" s="12">
        <f t="shared" si="256"/>
        <v>0.27823850050524135</v>
      </c>
      <c r="CS163" s="17">
        <f>CS$3*temperature!$I273+CS$4*temperature!$I273^2</f>
        <v>-21.494436449602947</v>
      </c>
      <c r="CT163" s="17">
        <f>CT$3*temperature!$I273+CT$4*temperature!$I273^2</f>
        <v>-18.645410909449776</v>
      </c>
      <c r="CU163" s="17">
        <f>CU$3*temperature!$I273+CU$4*temperature!$I273^2</f>
        <v>-16.36905346971686</v>
      </c>
      <c r="CV163" s="17"/>
      <c r="CW163" s="17"/>
      <c r="CX163" s="17"/>
    </row>
    <row r="164" spans="1:102">
      <c r="A164" s="2">
        <f t="shared" si="193"/>
        <v>2118</v>
      </c>
      <c r="B164" s="5">
        <f t="shared" si="194"/>
        <v>1165.0485768461842</v>
      </c>
      <c r="C164" s="5">
        <f t="shared" si="195"/>
        <v>2962.3808337854553</v>
      </c>
      <c r="D164" s="5">
        <f t="shared" si="196"/>
        <v>4364.5735950438666</v>
      </c>
      <c r="E164" s="15">
        <f t="shared" si="197"/>
        <v>1.6135311098211439E-5</v>
      </c>
      <c r="F164" s="15">
        <f t="shared" si="198"/>
        <v>3.1787644824517755E-5</v>
      </c>
      <c r="G164" s="15">
        <f t="shared" si="199"/>
        <v>6.4893346154754468E-5</v>
      </c>
      <c r="H164" s="5">
        <f t="shared" si="200"/>
        <v>170937.8615621627</v>
      </c>
      <c r="I164" s="5">
        <f t="shared" si="201"/>
        <v>66048.904803586105</v>
      </c>
      <c r="J164" s="5">
        <f t="shared" si="202"/>
        <v>25168.106397127696</v>
      </c>
      <c r="K164" s="5">
        <f t="shared" si="203"/>
        <v>146721.66033187712</v>
      </c>
      <c r="L164" s="5">
        <f t="shared" si="204"/>
        <v>22295.885812623903</v>
      </c>
      <c r="M164" s="5">
        <f t="shared" si="205"/>
        <v>5766.4525179978646</v>
      </c>
      <c r="N164" s="15">
        <f t="shared" si="206"/>
        <v>2.1933515394321201E-3</v>
      </c>
      <c r="O164" s="15">
        <f t="shared" si="207"/>
        <v>5.9856740090087346E-3</v>
      </c>
      <c r="P164" s="15">
        <f t="shared" si="208"/>
        <v>6.0890905860351285E-3</v>
      </c>
      <c r="Q164" s="5">
        <f t="shared" si="209"/>
        <v>7495.7495348882794</v>
      </c>
      <c r="R164" s="5">
        <f t="shared" si="210"/>
        <v>10537.5084307369</v>
      </c>
      <c r="S164" s="5">
        <f t="shared" si="211"/>
        <v>5745.5503443474099</v>
      </c>
      <c r="T164" s="5">
        <f t="shared" si="212"/>
        <v>43.850727196340877</v>
      </c>
      <c r="U164" s="5">
        <f t="shared" si="213"/>
        <v>159.54100165737751</v>
      </c>
      <c r="V164" s="5">
        <f t="shared" si="214"/>
        <v>228.28695388077028</v>
      </c>
      <c r="W164" s="15">
        <f t="shared" si="215"/>
        <v>-1.0734613539272964E-2</v>
      </c>
      <c r="X164" s="15">
        <f t="shared" si="216"/>
        <v>-1.217998157191269E-2</v>
      </c>
      <c r="Y164" s="15">
        <f t="shared" si="217"/>
        <v>-9.7425357312937999E-3</v>
      </c>
      <c r="Z164" s="5">
        <f t="shared" si="232"/>
        <v>6475.9850290410141</v>
      </c>
      <c r="AA164" s="5">
        <f t="shared" si="233"/>
        <v>21469.388957381507</v>
      </c>
      <c r="AB164" s="5">
        <f t="shared" si="234"/>
        <v>38785.66760318118</v>
      </c>
      <c r="AC164" s="16">
        <f t="shared" si="218"/>
        <v>1.493337896133716</v>
      </c>
      <c r="AD164" s="16">
        <f t="shared" si="219"/>
        <v>2.9690713934472015</v>
      </c>
      <c r="AE164" s="16">
        <f t="shared" si="220"/>
        <v>6.7259272147563447</v>
      </c>
      <c r="AF164" s="15">
        <f t="shared" si="221"/>
        <v>-4.0504037456468023E-3</v>
      </c>
      <c r="AG164" s="15">
        <f t="shared" si="222"/>
        <v>2.9673830763510267E-4</v>
      </c>
      <c r="AH164" s="15">
        <f t="shared" si="223"/>
        <v>9.7937136394747881E-3</v>
      </c>
      <c r="AI164" s="1">
        <f t="shared" si="187"/>
        <v>329279.01116561238</v>
      </c>
      <c r="AJ164" s="1">
        <f t="shared" si="188"/>
        <v>122803.67502976129</v>
      </c>
      <c r="AK164" s="1">
        <f t="shared" si="189"/>
        <v>46829.975543507433</v>
      </c>
      <c r="AL164" s="14">
        <f t="shared" si="224"/>
        <v>58.432180787318877</v>
      </c>
      <c r="AM164" s="14">
        <f t="shared" si="225"/>
        <v>12.727294639664404</v>
      </c>
      <c r="AN164" s="14">
        <f t="shared" si="226"/>
        <v>4.2017575789338419</v>
      </c>
      <c r="AO164" s="11">
        <f t="shared" si="227"/>
        <v>6.9648743537766818E-3</v>
      </c>
      <c r="AP164" s="11">
        <f t="shared" si="228"/>
        <v>8.7739047242937941E-3</v>
      </c>
      <c r="AQ164" s="11">
        <f t="shared" si="229"/>
        <v>7.9590386260981714E-3</v>
      </c>
      <c r="AR164" s="1">
        <f t="shared" si="235"/>
        <v>170937.8615621627</v>
      </c>
      <c r="AS164" s="1">
        <f t="shared" si="230"/>
        <v>66048.904803586105</v>
      </c>
      <c r="AT164" s="1">
        <f t="shared" si="231"/>
        <v>25168.106397127696</v>
      </c>
      <c r="AU164" s="1">
        <f t="shared" si="190"/>
        <v>34187.572312432538</v>
      </c>
      <c r="AV164" s="1">
        <f t="shared" si="191"/>
        <v>13209.780960717222</v>
      </c>
      <c r="AW164" s="1">
        <f t="shared" si="192"/>
        <v>5033.6212794255398</v>
      </c>
      <c r="AX164" s="1">
        <f t="shared" si="257"/>
        <v>117377.3282655017</v>
      </c>
      <c r="AY164" s="1">
        <f t="shared" si="238"/>
        <v>17836.708650099124</v>
      </c>
      <c r="AZ164" s="1">
        <f t="shared" si="239"/>
        <v>4613.1620143982918</v>
      </c>
      <c r="BA164" s="1">
        <f t="shared" si="258"/>
        <v>13599.785690860517</v>
      </c>
      <c r="BB164" s="1">
        <f t="shared" si="259"/>
        <v>28998.787148371663</v>
      </c>
      <c r="BC164" s="1">
        <f t="shared" si="260"/>
        <v>36822.461892970874</v>
      </c>
      <c r="BD164" s="1">
        <f t="shared" si="261"/>
        <v>3781.8247201346767</v>
      </c>
      <c r="BE164" s="2">
        <f t="shared" si="271"/>
        <v>0.42640676327742005</v>
      </c>
      <c r="BF164" s="2">
        <f t="shared" si="272"/>
        <v>0.3180625638800178</v>
      </c>
      <c r="BG164" s="2">
        <f t="shared" si="273"/>
        <v>-5.0634047993166097E-7</v>
      </c>
      <c r="BH164" s="2">
        <f t="shared" si="240"/>
        <v>0.14371112520936621</v>
      </c>
      <c r="BI164" s="2">
        <f t="shared" si="262"/>
        <v>1.8182272776872576E-2</v>
      </c>
      <c r="BJ164" s="2">
        <f t="shared" si="241"/>
        <v>1.0116379454193041E-2</v>
      </c>
      <c r="BK164" s="2">
        <f t="shared" si="242"/>
        <v>2.5638068161742476E-14</v>
      </c>
      <c r="BL164" s="2">
        <f t="shared" si="243"/>
        <v>3108.0388268185238</v>
      </c>
      <c r="BM164" s="2">
        <f t="shared" si="244"/>
        <v>668.17578352695057</v>
      </c>
      <c r="BN164" s="2">
        <f t="shared" si="245"/>
        <v>6.4526162731154671E-10</v>
      </c>
      <c r="BO164" s="2">
        <f t="shared" si="263"/>
        <v>2251.0570961304147</v>
      </c>
      <c r="BP164" s="2">
        <f t="shared" si="264"/>
        <v>195.69894648606714</v>
      </c>
      <c r="BQ164" s="2">
        <f t="shared" si="265"/>
        <v>-6.5713093828749877E-5</v>
      </c>
      <c r="BR164" s="11">
        <f t="shared" si="266"/>
        <v>3.3497531277917297E-2</v>
      </c>
      <c r="BS164" s="17">
        <f t="shared" si="236"/>
        <v>1.2172824003306788E-2</v>
      </c>
      <c r="BT164" s="17">
        <f t="shared" si="237"/>
        <v>4.7617419401377432E-2</v>
      </c>
      <c r="BU164" s="12">
        <f>BU$3*temperature!$I274+BU$4*temperature!$I274^2</f>
        <v>-17.428834170006652</v>
      </c>
      <c r="BV164" s="12">
        <f>BV$3*temperature!$I274+BV$4*temperature!$I274^2</f>
        <v>-16.178048720658481</v>
      </c>
      <c r="BW164" s="12">
        <f>BW$3*temperature!$I274+BW$4*temperature!$I274^2</f>
        <v>-14.908567961183815</v>
      </c>
      <c r="BX164" s="12">
        <f>BX$4*temperature!$I274^2</f>
        <v>-20.954532771902628</v>
      </c>
      <c r="BY164" s="12">
        <f>BY$4*temperature!$I274^2</f>
        <v>-18.322139529670814</v>
      </c>
      <c r="BZ164" s="12">
        <f>BZ$4*temperature!$I274^2</f>
        <v>-16.085260832626251</v>
      </c>
      <c r="CA164" s="12">
        <f>CA$3*temperature!$I274</f>
        <v>-23.508042447692784</v>
      </c>
      <c r="CB164" s="12">
        <f>CB$3*temperature!$I274</f>
        <v>-21.727511491695889</v>
      </c>
      <c r="CC164" s="12">
        <f>CC$3*temperature!$I274</f>
        <v>-19.074884119699618</v>
      </c>
      <c r="CD164" s="12">
        <f t="shared" si="267"/>
        <v>-19.78190431799111</v>
      </c>
      <c r="CE164" s="12">
        <f t="shared" si="246"/>
        <v>-15.803947544819266</v>
      </c>
      <c r="CF164" s="12">
        <f t="shared" si="247"/>
        <v>-13.874505056248813</v>
      </c>
      <c r="CG164" s="19">
        <f t="shared" si="268"/>
        <v>0.15850482395514734</v>
      </c>
      <c r="CH164" s="19">
        <f t="shared" si="248"/>
        <v>0.27262965430443198</v>
      </c>
      <c r="CI164" s="19">
        <f t="shared" si="249"/>
        <v>0.27262965430443198</v>
      </c>
      <c r="CJ164" s="12">
        <f t="shared" si="269"/>
        <v>1.8630690648508377</v>
      </c>
      <c r="CK164" s="12">
        <f t="shared" si="250"/>
        <v>2.9617819734383115</v>
      </c>
      <c r="CL164" s="12">
        <f t="shared" si="251"/>
        <v>2.6001895317254031</v>
      </c>
      <c r="CM164" s="17">
        <f t="shared" si="270"/>
        <v>-21.644973382841947</v>
      </c>
      <c r="CN164" s="17">
        <f t="shared" si="252"/>
        <v>-18.765729518257579</v>
      </c>
      <c r="CO164" s="17">
        <f t="shared" si="253"/>
        <v>-16.474694587974216</v>
      </c>
      <c r="CP164" s="12">
        <f t="shared" si="254"/>
        <v>0.47670823723426048</v>
      </c>
      <c r="CQ164" s="12">
        <f t="shared" si="255"/>
        <v>0.19677207797440682</v>
      </c>
      <c r="CR164" s="12">
        <f t="shared" si="256"/>
        <v>0.15165864980441934</v>
      </c>
      <c r="CS164" s="17">
        <f>CS$3*temperature!$I274+CS$4*temperature!$I274^2</f>
        <v>-21.644973382841947</v>
      </c>
      <c r="CT164" s="17">
        <f>CT$3*temperature!$I274+CT$4*temperature!$I274^2</f>
        <v>-18.765761619754482</v>
      </c>
      <c r="CU164" s="17">
        <f>CU$3*temperature!$I274+CU$4*temperature!$I274^2</f>
        <v>-16.474710973548024</v>
      </c>
      <c r="CV164" s="17"/>
      <c r="CW164" s="17"/>
      <c r="CX164" s="17"/>
    </row>
    <row r="165" spans="1:102">
      <c r="A165" s="2">
        <f t="shared" si="193"/>
        <v>2119</v>
      </c>
      <c r="B165" s="5">
        <f t="shared" si="194"/>
        <v>1165.0664353463546</v>
      </c>
      <c r="C165" s="5">
        <f t="shared" si="195"/>
        <v>2962.4702925397455</v>
      </c>
      <c r="D165" s="5">
        <f t="shared" si="196"/>
        <v>4364.8426652397311</v>
      </c>
      <c r="E165" s="15">
        <f t="shared" si="197"/>
        <v>1.5328545543300865E-5</v>
      </c>
      <c r="F165" s="15">
        <f t="shared" si="198"/>
        <v>3.0198262583291866E-5</v>
      </c>
      <c r="G165" s="15">
        <f t="shared" si="199"/>
        <v>6.1648678847016743E-5</v>
      </c>
      <c r="H165" s="5">
        <f t="shared" si="200"/>
        <v>171285.15408838706</v>
      </c>
      <c r="I165" s="5">
        <f t="shared" si="201"/>
        <v>66435.003840039819</v>
      </c>
      <c r="J165" s="5">
        <f t="shared" si="202"/>
        <v>25319.374931012855</v>
      </c>
      <c r="K165" s="5">
        <f t="shared" si="203"/>
        <v>147017.49951063251</v>
      </c>
      <c r="L165" s="5">
        <f t="shared" si="204"/>
        <v>22425.542631546406</v>
      </c>
      <c r="M165" s="5">
        <f t="shared" si="205"/>
        <v>5800.7531709329633</v>
      </c>
      <c r="N165" s="15">
        <f t="shared" si="206"/>
        <v>2.0163292733070826E-3</v>
      </c>
      <c r="O165" s="15">
        <f t="shared" si="207"/>
        <v>5.8152800033219876E-3</v>
      </c>
      <c r="P165" s="15">
        <f t="shared" si="208"/>
        <v>5.9483109984936888E-3</v>
      </c>
      <c r="Q165" s="5">
        <f t="shared" si="209"/>
        <v>7430.3511125191144</v>
      </c>
      <c r="R165" s="5">
        <f t="shared" si="210"/>
        <v>10470.010129109531</v>
      </c>
      <c r="S165" s="5">
        <f t="shared" si="211"/>
        <v>5723.7703122311796</v>
      </c>
      <c r="T165" s="5">
        <f t="shared" si="212"/>
        <v>43.380006586472071</v>
      </c>
      <c r="U165" s="5">
        <f t="shared" si="213"/>
        <v>157.59779519722616</v>
      </c>
      <c r="V165" s="5">
        <f t="shared" si="214"/>
        <v>226.06286007559865</v>
      </c>
      <c r="W165" s="15">
        <f t="shared" si="215"/>
        <v>-1.0734613539272964E-2</v>
      </c>
      <c r="X165" s="15">
        <f t="shared" si="216"/>
        <v>-1.217998157191269E-2</v>
      </c>
      <c r="Y165" s="15">
        <f t="shared" si="217"/>
        <v>-9.7425357312937999E-3</v>
      </c>
      <c r="Z165" s="5">
        <f t="shared" si="232"/>
        <v>6394.6169499154303</v>
      </c>
      <c r="AA165" s="5">
        <f t="shared" si="233"/>
        <v>21341.844973091189</v>
      </c>
      <c r="AB165" s="5">
        <f t="shared" si="234"/>
        <v>39022.642956015101</v>
      </c>
      <c r="AC165" s="16">
        <f t="shared" si="218"/>
        <v>1.4872892747256998</v>
      </c>
      <c r="AD165" s="16">
        <f t="shared" si="219"/>
        <v>2.9699524306677407</v>
      </c>
      <c r="AE165" s="16">
        <f t="shared" si="220"/>
        <v>6.7917990198576188</v>
      </c>
      <c r="AF165" s="15">
        <f t="shared" si="221"/>
        <v>-4.0504037456468023E-3</v>
      </c>
      <c r="AG165" s="15">
        <f t="shared" si="222"/>
        <v>2.9673830763510267E-4</v>
      </c>
      <c r="AH165" s="15">
        <f t="shared" si="223"/>
        <v>9.7937136394747881E-3</v>
      </c>
      <c r="AI165" s="1">
        <f t="shared" si="187"/>
        <v>330538.68236148369</v>
      </c>
      <c r="AJ165" s="1">
        <f t="shared" si="188"/>
        <v>123733.08848750239</v>
      </c>
      <c r="AK165" s="1">
        <f t="shared" si="189"/>
        <v>47180.599268582235</v>
      </c>
      <c r="AL165" s="14">
        <f t="shared" si="224"/>
        <v>58.835083856745705</v>
      </c>
      <c r="AM165" s="14">
        <f t="shared" si="225"/>
        <v>12.837846029525171</v>
      </c>
      <c r="AN165" s="14">
        <f t="shared" si="226"/>
        <v>4.234865110293395</v>
      </c>
      <c r="AO165" s="11">
        <f t="shared" si="227"/>
        <v>6.8952256102389146E-3</v>
      </c>
      <c r="AP165" s="11">
        <f t="shared" si="228"/>
        <v>8.6861656770508555E-3</v>
      </c>
      <c r="AQ165" s="11">
        <f t="shared" si="229"/>
        <v>7.879448239837189E-3</v>
      </c>
      <c r="AR165" s="1">
        <f t="shared" si="235"/>
        <v>171285.15408838706</v>
      </c>
      <c r="AS165" s="1">
        <f t="shared" si="230"/>
        <v>66435.003840039819</v>
      </c>
      <c r="AT165" s="1">
        <f t="shared" si="231"/>
        <v>25319.374931012855</v>
      </c>
      <c r="AU165" s="1">
        <f t="shared" si="190"/>
        <v>34257.030817677412</v>
      </c>
      <c r="AV165" s="1">
        <f t="shared" si="191"/>
        <v>13287.000768007965</v>
      </c>
      <c r="AW165" s="1">
        <f t="shared" si="192"/>
        <v>5063.8749862025716</v>
      </c>
      <c r="AX165" s="1">
        <f t="shared" si="257"/>
        <v>117613.99960850601</v>
      </c>
      <c r="AY165" s="1">
        <f t="shared" si="238"/>
        <v>17940.434105237124</v>
      </c>
      <c r="AZ165" s="1">
        <f t="shared" si="239"/>
        <v>4640.6025367463708</v>
      </c>
      <c r="BA165" s="1">
        <f t="shared" si="258"/>
        <v>13602.340948194978</v>
      </c>
      <c r="BB165" s="1">
        <f t="shared" si="259"/>
        <v>29016.840557325912</v>
      </c>
      <c r="BC165" s="1">
        <f t="shared" si="260"/>
        <v>36850.618476274794</v>
      </c>
      <c r="BD165" s="1">
        <f t="shared" si="261"/>
        <v>3673.9289276473219</v>
      </c>
      <c r="BE165" s="2">
        <f t="shared" si="271"/>
        <v>0.42640676327742005</v>
      </c>
      <c r="BF165" s="2">
        <f t="shared" si="272"/>
        <v>0.3180625638800178</v>
      </c>
      <c r="BG165" s="2">
        <f t="shared" si="273"/>
        <v>-5.0634047993166097E-7</v>
      </c>
      <c r="BH165" s="2">
        <f t="shared" si="240"/>
        <v>0.14252333227927613</v>
      </c>
      <c r="BI165" s="2">
        <f t="shared" si="262"/>
        <v>1.8182272776872576E-2</v>
      </c>
      <c r="BJ165" s="2">
        <f t="shared" si="241"/>
        <v>1.0116379454193041E-2</v>
      </c>
      <c r="BK165" s="2">
        <f t="shared" si="242"/>
        <v>2.5638068161742476E-14</v>
      </c>
      <c r="BL165" s="2">
        <f t="shared" si="243"/>
        <v>3114.3533942637046</v>
      </c>
      <c r="BM165" s="2">
        <f t="shared" si="244"/>
        <v>672.08170788661459</v>
      </c>
      <c r="BN165" s="2">
        <f t="shared" si="245"/>
        <v>6.4913986029402124E-10</v>
      </c>
      <c r="BO165" s="2">
        <f t="shared" si="263"/>
        <v>2284.3322352019604</v>
      </c>
      <c r="BP165" s="2">
        <f t="shared" si="264"/>
        <v>198.01931538144163</v>
      </c>
      <c r="BQ165" s="2">
        <f t="shared" si="265"/>
        <v>-6.5706592290989648E-5</v>
      </c>
      <c r="BR165" s="11">
        <f t="shared" si="266"/>
        <v>3.3330100311846661E-2</v>
      </c>
      <c r="BS165" s="17">
        <f t="shared" si="236"/>
        <v>1.1778280677898784E-2</v>
      </c>
      <c r="BT165" s="17">
        <f t="shared" si="237"/>
        <v>4.6230504273181969E-2</v>
      </c>
      <c r="BU165" s="12">
        <f>BU$3*temperature!$I275+BU$4*temperature!$I275^2</f>
        <v>-17.886850648079815</v>
      </c>
      <c r="BV165" s="12">
        <f>BV$3*temperature!$I275+BV$4*temperature!$I275^2</f>
        <v>-16.541412126691803</v>
      </c>
      <c r="BW165" s="12">
        <f>BW$3*temperature!$I275+BW$4*temperature!$I275^2</f>
        <v>-15.199669584183916</v>
      </c>
      <c r="BX165" s="12">
        <f>BX$4*temperature!$I275^2</f>
        <v>-21.273146217806595</v>
      </c>
      <c r="BY165" s="12">
        <f>BY$4*temperature!$I275^2</f>
        <v>-18.60072746457859</v>
      </c>
      <c r="BZ165" s="12">
        <f>BZ$4*temperature!$I275^2</f>
        <v>-16.329837050952584</v>
      </c>
      <c r="CA165" s="12">
        <f>CA$3*temperature!$I275</f>
        <v>-23.686087972469643</v>
      </c>
      <c r="CB165" s="12">
        <f>CB$3*temperature!$I275</f>
        <v>-21.892071607419773</v>
      </c>
      <c r="CC165" s="12">
        <f>CC$3*temperature!$I275</f>
        <v>-19.219353730927629</v>
      </c>
      <c r="CD165" s="12">
        <f t="shared" si="267"/>
        <v>-19.903293952496327</v>
      </c>
      <c r="CE165" s="12">
        <f t="shared" si="246"/>
        <v>-15.878439934305057</v>
      </c>
      <c r="CF165" s="12">
        <f t="shared" si="247"/>
        <v>-13.939902959629697</v>
      </c>
      <c r="CG165" s="19">
        <f t="shared" si="268"/>
        <v>0.15970530990048082</v>
      </c>
      <c r="CH165" s="19">
        <f t="shared" si="248"/>
        <v>0.27469450040883958</v>
      </c>
      <c r="CI165" s="19">
        <f t="shared" si="249"/>
        <v>0.27469450040883958</v>
      </c>
      <c r="CJ165" s="12">
        <f t="shared" si="269"/>
        <v>1.8913970099866579</v>
      </c>
      <c r="CK165" s="12">
        <f t="shared" si="250"/>
        <v>3.0068158365573576</v>
      </c>
      <c r="CL165" s="12">
        <f t="shared" si="251"/>
        <v>2.639725385648966</v>
      </c>
      <c r="CM165" s="17">
        <f t="shared" si="270"/>
        <v>-21.794690962482985</v>
      </c>
      <c r="CN165" s="17">
        <f t="shared" si="252"/>
        <v>-18.885255770862415</v>
      </c>
      <c r="CO165" s="17">
        <f t="shared" si="253"/>
        <v>-16.579628345278664</v>
      </c>
      <c r="CP165" s="12">
        <f t="shared" si="254"/>
        <v>0.27200892069956117</v>
      </c>
      <c r="CQ165" s="12">
        <f t="shared" si="255"/>
        <v>8.095635707674205E-2</v>
      </c>
      <c r="CR165" s="12">
        <f t="shared" si="256"/>
        <v>6.2395690721098351E-2</v>
      </c>
      <c r="CS165" s="17">
        <f>CS$3*temperature!$I275+CS$4*temperature!$I275^2</f>
        <v>-21.794690962482985</v>
      </c>
      <c r="CT165" s="17">
        <f>CT$3*temperature!$I275+CT$4*temperature!$I275^2</f>
        <v>-18.885288023670576</v>
      </c>
      <c r="CU165" s="17">
        <f>CU$3*temperature!$I275+CU$4*temperature!$I275^2</f>
        <v>-16.579644808086336</v>
      </c>
      <c r="CV165" s="17"/>
      <c r="CW165" s="17"/>
      <c r="CX165" s="17"/>
    </row>
    <row r="166" spans="1:102">
      <c r="A166" s="2">
        <f t="shared" si="193"/>
        <v>2120</v>
      </c>
      <c r="B166" s="5">
        <f t="shared" si="194"/>
        <v>1165.0834011815741</v>
      </c>
      <c r="C166" s="5">
        <f t="shared" si="195"/>
        <v>2962.5552809227452</v>
      </c>
      <c r="D166" s="5">
        <f t="shared" si="196"/>
        <v>4365.0982976842333</v>
      </c>
      <c r="E166" s="15">
        <f t="shared" si="197"/>
        <v>1.4562118266135821E-5</v>
      </c>
      <c r="F166" s="15">
        <f t="shared" si="198"/>
        <v>2.868834945412727E-5</v>
      </c>
      <c r="G166" s="15">
        <f t="shared" si="199"/>
        <v>5.8566244904665905E-5</v>
      </c>
      <c r="H166" s="5">
        <f t="shared" si="200"/>
        <v>171602.91498995677</v>
      </c>
      <c r="I166" s="5">
        <f t="shared" si="201"/>
        <v>66812.051019941486</v>
      </c>
      <c r="J166" s="5">
        <f t="shared" si="202"/>
        <v>25467.950332602813</v>
      </c>
      <c r="K166" s="5">
        <f t="shared" si="203"/>
        <v>147288.09526933864</v>
      </c>
      <c r="L166" s="5">
        <f t="shared" si="204"/>
        <v>22552.170232965771</v>
      </c>
      <c r="M166" s="5">
        <f t="shared" si="205"/>
        <v>5834.4505886875531</v>
      </c>
      <c r="N166" s="15">
        <f t="shared" si="206"/>
        <v>1.8405683650370985E-3</v>
      </c>
      <c r="O166" s="15">
        <f t="shared" si="207"/>
        <v>5.6465791486015604E-3</v>
      </c>
      <c r="P166" s="15">
        <f t="shared" si="208"/>
        <v>5.8091452543516109E-3</v>
      </c>
      <c r="Q166" s="5">
        <f t="shared" si="209"/>
        <v>7364.2256639098059</v>
      </c>
      <c r="R166" s="5">
        <f t="shared" si="210"/>
        <v>10401.183646436484</v>
      </c>
      <c r="S166" s="5">
        <f t="shared" si="211"/>
        <v>5701.2664294149381</v>
      </c>
      <c r="T166" s="5">
        <f t="shared" si="212"/>
        <v>42.914338980435176</v>
      </c>
      <c r="U166" s="5">
        <f t="shared" si="213"/>
        <v>155.67825695594988</v>
      </c>
      <c r="V166" s="5">
        <f t="shared" si="214"/>
        <v>223.86043458379365</v>
      </c>
      <c r="W166" s="15">
        <f t="shared" si="215"/>
        <v>-1.0734613539272964E-2</v>
      </c>
      <c r="X166" s="15">
        <f t="shared" si="216"/>
        <v>-1.217998157191269E-2</v>
      </c>
      <c r="Y166" s="15">
        <f t="shared" si="217"/>
        <v>-9.7425357312937999E-3</v>
      </c>
      <c r="Z166" s="5">
        <f t="shared" si="232"/>
        <v>6313.150813655303</v>
      </c>
      <c r="AA166" s="5">
        <f t="shared" si="233"/>
        <v>21211.431572107267</v>
      </c>
      <c r="AB166" s="5">
        <f t="shared" si="234"/>
        <v>39255.445129194042</v>
      </c>
      <c r="AC166" s="16">
        <f t="shared" si="218"/>
        <v>1.4812651526764906</v>
      </c>
      <c r="AD166" s="16">
        <f t="shared" si="219"/>
        <v>2.9708337293257738</v>
      </c>
      <c r="AE166" s="16">
        <f t="shared" si="220"/>
        <v>6.8583159545549695</v>
      </c>
      <c r="AF166" s="15">
        <f t="shared" si="221"/>
        <v>-4.0504037456468023E-3</v>
      </c>
      <c r="AG166" s="15">
        <f t="shared" si="222"/>
        <v>2.9673830763510267E-4</v>
      </c>
      <c r="AH166" s="15">
        <f t="shared" si="223"/>
        <v>9.7937136394747881E-3</v>
      </c>
      <c r="AI166" s="1">
        <f t="shared" si="187"/>
        <v>331741.84494301269</v>
      </c>
      <c r="AJ166" s="1">
        <f t="shared" si="188"/>
        <v>124646.78040676011</v>
      </c>
      <c r="AK166" s="1">
        <f t="shared" si="189"/>
        <v>47526.414327926585</v>
      </c>
      <c r="AL166" s="14">
        <f t="shared" si="224"/>
        <v>59.236708221965394</v>
      </c>
      <c r="AM166" s="14">
        <f t="shared" si="225"/>
        <v>12.948242570498605</v>
      </c>
      <c r="AN166" s="14">
        <f t="shared" si="226"/>
        <v>4.267899826728252</v>
      </c>
      <c r="AO166" s="11">
        <f t="shared" si="227"/>
        <v>6.8262733541365255E-3</v>
      </c>
      <c r="AP166" s="11">
        <f t="shared" si="228"/>
        <v>8.5993040202803472E-3</v>
      </c>
      <c r="AQ166" s="11">
        <f t="shared" si="229"/>
        <v>7.8006537574388168E-3</v>
      </c>
      <c r="AR166" s="1">
        <f t="shared" si="235"/>
        <v>171602.91498995677</v>
      </c>
      <c r="AS166" s="1">
        <f t="shared" si="230"/>
        <v>66812.051019941486</v>
      </c>
      <c r="AT166" s="1">
        <f t="shared" si="231"/>
        <v>25467.950332602813</v>
      </c>
      <c r="AU166" s="1">
        <f t="shared" si="190"/>
        <v>34320.582997991354</v>
      </c>
      <c r="AV166" s="1">
        <f t="shared" si="191"/>
        <v>13362.410203988298</v>
      </c>
      <c r="AW166" s="1">
        <f t="shared" si="192"/>
        <v>5093.5900665205627</v>
      </c>
      <c r="AX166" s="1">
        <f t="shared" si="257"/>
        <v>117830.4762154709</v>
      </c>
      <c r="AY166" s="1">
        <f t="shared" si="238"/>
        <v>18041.736186372618</v>
      </c>
      <c r="AZ166" s="1">
        <f t="shared" si="239"/>
        <v>4667.5604709500431</v>
      </c>
      <c r="BA166" s="1">
        <f t="shared" si="258"/>
        <v>13604.681471689806</v>
      </c>
      <c r="BB166" s="1">
        <f t="shared" si="259"/>
        <v>29034.354253658672</v>
      </c>
      <c r="BC166" s="1">
        <f t="shared" si="260"/>
        <v>36878.06080001298</v>
      </c>
      <c r="BD166" s="1">
        <f t="shared" si="261"/>
        <v>3569.0441463172288</v>
      </c>
      <c r="BE166" s="2">
        <f t="shared" si="271"/>
        <v>0.42640676327742005</v>
      </c>
      <c r="BF166" s="2">
        <f t="shared" si="272"/>
        <v>0.3180625638800178</v>
      </c>
      <c r="BG166" s="2">
        <f t="shared" si="273"/>
        <v>-5.0634047993166097E-7</v>
      </c>
      <c r="BH166" s="2">
        <f t="shared" si="240"/>
        <v>0.14133735771804087</v>
      </c>
      <c r="BI166" s="2">
        <f t="shared" si="262"/>
        <v>1.8182272776872576E-2</v>
      </c>
      <c r="BJ166" s="2">
        <f t="shared" si="241"/>
        <v>1.0116379454193041E-2</v>
      </c>
      <c r="BK166" s="2">
        <f t="shared" si="242"/>
        <v>2.5638068161742476E-14</v>
      </c>
      <c r="BL166" s="2">
        <f t="shared" si="243"/>
        <v>3120.13100965387</v>
      </c>
      <c r="BM166" s="2">
        <f t="shared" si="244"/>
        <v>675.89606023063322</v>
      </c>
      <c r="BN166" s="2">
        <f t="shared" si="245"/>
        <v>6.5294904656714288E-10</v>
      </c>
      <c r="BO166" s="2">
        <f t="shared" si="263"/>
        <v>2318.1021873124209</v>
      </c>
      <c r="BP166" s="2">
        <f t="shared" si="264"/>
        <v>200.36754401272134</v>
      </c>
      <c r="BQ166" s="2">
        <f t="shared" si="265"/>
        <v>-6.5700206184621986E-5</v>
      </c>
      <c r="BR166" s="11">
        <f t="shared" si="266"/>
        <v>3.3164059351404179E-2</v>
      </c>
      <c r="BS166" s="17">
        <f t="shared" si="236"/>
        <v>1.1398371802335227E-2</v>
      </c>
      <c r="BT166" s="17">
        <f t="shared" si="237"/>
        <v>4.4883984731244629E-2</v>
      </c>
      <c r="BU166" s="12">
        <f>BU$3*temperature!$I276+BU$4*temperature!$I276^2</f>
        <v>-18.347842176825193</v>
      </c>
      <c r="BV166" s="12">
        <f>BV$3*temperature!$I276+BV$4*temperature!$I276^2</f>
        <v>-16.906869727538925</v>
      </c>
      <c r="BW166" s="12">
        <f>BW$3*temperature!$I276+BW$4*temperature!$I276^2</f>
        <v>-15.492228520153821</v>
      </c>
      <c r="BX166" s="12">
        <f>BX$4*temperature!$I276^2</f>
        <v>-21.592830001408689</v>
      </c>
      <c r="BY166" s="12">
        <f>BY$4*temperature!$I276^2</f>
        <v>-18.880251277029544</v>
      </c>
      <c r="BZ166" s="12">
        <f>BZ$4*temperature!$I276^2</f>
        <v>-16.575234889175707</v>
      </c>
      <c r="CA166" s="12">
        <f>CA$3*temperature!$I276</f>
        <v>-23.863396549418141</v>
      </c>
      <c r="CB166" s="12">
        <f>CB$3*temperature!$I276</f>
        <v>-22.055950592741357</v>
      </c>
      <c r="CC166" s="12">
        <f>CC$3*temperature!$I276</f>
        <v>-19.363225368315</v>
      </c>
      <c r="CD166" s="12">
        <f t="shared" si="267"/>
        <v>-20.023756311564735</v>
      </c>
      <c r="CE166" s="12">
        <f t="shared" si="246"/>
        <v>-15.951948623349473</v>
      </c>
      <c r="CF166" s="12">
        <f t="shared" si="247"/>
        <v>-14.004437258730135</v>
      </c>
      <c r="CG166" s="19">
        <f t="shared" si="268"/>
        <v>0.16090082691715685</v>
      </c>
      <c r="CH166" s="19">
        <f t="shared" si="248"/>
        <v>0.27675079991341289</v>
      </c>
      <c r="CI166" s="19">
        <f t="shared" si="249"/>
        <v>0.27675079991341289</v>
      </c>
      <c r="CJ166" s="12">
        <f t="shared" si="269"/>
        <v>1.9198201189267028</v>
      </c>
      <c r="CK166" s="12">
        <f t="shared" si="250"/>
        <v>3.0520009846959417</v>
      </c>
      <c r="CL166" s="12">
        <f t="shared" si="251"/>
        <v>2.6793940547924326</v>
      </c>
      <c r="CM166" s="17">
        <f t="shared" si="270"/>
        <v>-21.94357643049144</v>
      </c>
      <c r="CN166" s="17">
        <f t="shared" si="252"/>
        <v>-19.003949608045414</v>
      </c>
      <c r="CO166" s="17">
        <f t="shared" si="253"/>
        <v>-16.683831313522568</v>
      </c>
      <c r="CP166" s="12">
        <f t="shared" si="254"/>
        <v>0.12302305751430104</v>
      </c>
      <c r="CQ166" s="12">
        <f t="shared" si="255"/>
        <v>1.5301277096111725E-2</v>
      </c>
      <c r="CR166" s="12">
        <f t="shared" si="256"/>
        <v>1.1793183380923338E-2</v>
      </c>
      <c r="CS166" s="17">
        <f>CS$3*temperature!$I276+CS$4*temperature!$I276^2</f>
        <v>-21.943576430491436</v>
      </c>
      <c r="CT166" s="17">
        <f>CT$3*temperature!$I276+CT$4*temperature!$I276^2</f>
        <v>-19.003982010166709</v>
      </c>
      <c r="CU166" s="17">
        <f>CU$3*temperature!$I276+CU$4*temperature!$I276^2</f>
        <v>-16.683847852544204</v>
      </c>
      <c r="CV166" s="17"/>
      <c r="CW166" s="17"/>
      <c r="CX166" s="17"/>
    </row>
    <row r="167" spans="1:102">
      <c r="A167" s="2">
        <f t="shared" si="193"/>
        <v>2121</v>
      </c>
      <c r="B167" s="5">
        <f t="shared" si="194"/>
        <v>1165.0995189597381</v>
      </c>
      <c r="C167" s="5">
        <f t="shared" si="195"/>
        <v>2962.6360222028625</v>
      </c>
      <c r="D167" s="5">
        <f t="shared" si="196"/>
        <v>4365.3411627293717</v>
      </c>
      <c r="E167" s="15">
        <f t="shared" si="197"/>
        <v>1.3834012352829029E-5</v>
      </c>
      <c r="F167" s="15">
        <f t="shared" si="198"/>
        <v>2.7253931981420906E-5</v>
      </c>
      <c r="G167" s="15">
        <f t="shared" si="199"/>
        <v>5.5637932659432604E-5</v>
      </c>
      <c r="H167" s="5">
        <f t="shared" si="200"/>
        <v>171891.19563791816</v>
      </c>
      <c r="I167" s="5">
        <f t="shared" si="201"/>
        <v>67179.983287705458</v>
      </c>
      <c r="J167" s="5">
        <f t="shared" si="202"/>
        <v>25613.819133922876</v>
      </c>
      <c r="K167" s="5">
        <f t="shared" si="203"/>
        <v>147533.48777569801</v>
      </c>
      <c r="L167" s="5">
        <f t="shared" si="204"/>
        <v>22675.746458302328</v>
      </c>
      <c r="M167" s="5">
        <f t="shared" si="205"/>
        <v>5867.5412021882321</v>
      </c>
      <c r="N167" s="15">
        <f t="shared" si="206"/>
        <v>1.6660715579941421E-3</v>
      </c>
      <c r="O167" s="15">
        <f t="shared" si="207"/>
        <v>5.479571325508914E-3</v>
      </c>
      <c r="P167" s="15">
        <f t="shared" si="208"/>
        <v>5.6715903233182097E-3</v>
      </c>
      <c r="Q167" s="5">
        <f t="shared" si="209"/>
        <v>7297.4121189269372</v>
      </c>
      <c r="R167" s="5">
        <f t="shared" si="210"/>
        <v>10331.078817596475</v>
      </c>
      <c r="S167" s="5">
        <f t="shared" si="211"/>
        <v>5678.0577555393411</v>
      </c>
      <c r="T167" s="5">
        <f t="shared" si="212"/>
        <v>42.453670136186844</v>
      </c>
      <c r="U167" s="5">
        <f t="shared" si="213"/>
        <v>153.78209865507893</v>
      </c>
      <c r="V167" s="5">
        <f t="shared" si="214"/>
        <v>221.67946630103808</v>
      </c>
      <c r="W167" s="15">
        <f t="shared" si="215"/>
        <v>-1.0734613539272964E-2</v>
      </c>
      <c r="X167" s="15">
        <f t="shared" si="216"/>
        <v>-1.217998157191269E-2</v>
      </c>
      <c r="Y167" s="15">
        <f t="shared" si="217"/>
        <v>-9.7425357312937999E-3</v>
      </c>
      <c r="Z167" s="5">
        <f t="shared" si="232"/>
        <v>6231.6244990066762</v>
      </c>
      <c r="AA167" s="5">
        <f t="shared" si="233"/>
        <v>21078.247303953005</v>
      </c>
      <c r="AB167" s="5">
        <f t="shared" si="234"/>
        <v>39484.051350699199</v>
      </c>
      <c r="AC167" s="16">
        <f t="shared" si="218"/>
        <v>1.4752654307537936</v>
      </c>
      <c r="AD167" s="16">
        <f t="shared" si="219"/>
        <v>2.9717152894988792</v>
      </c>
      <c r="AE167" s="16">
        <f t="shared" si="220"/>
        <v>6.9254843370629224</v>
      </c>
      <c r="AF167" s="15">
        <f t="shared" si="221"/>
        <v>-4.0504037456468023E-3</v>
      </c>
      <c r="AG167" s="15">
        <f t="shared" si="222"/>
        <v>2.9673830763510267E-4</v>
      </c>
      <c r="AH167" s="15">
        <f t="shared" si="223"/>
        <v>9.7937136394747881E-3</v>
      </c>
      <c r="AI167" s="1">
        <f t="shared" si="187"/>
        <v>332888.24344670278</v>
      </c>
      <c r="AJ167" s="1">
        <f t="shared" si="188"/>
        <v>125544.5125700724</v>
      </c>
      <c r="AK167" s="1">
        <f t="shared" si="189"/>
        <v>47867.362961654493</v>
      </c>
      <c r="AL167" s="14">
        <f t="shared" si="224"/>
        <v>59.637030525258531</v>
      </c>
      <c r="AM167" s="14">
        <f t="shared" si="225"/>
        <v>13.058474986146738</v>
      </c>
      <c r="AN167" s="14">
        <f t="shared" si="226"/>
        <v>4.3008593114597948</v>
      </c>
      <c r="AO167" s="11">
        <f t="shared" si="227"/>
        <v>6.7580106205951604E-3</v>
      </c>
      <c r="AP167" s="11">
        <f t="shared" si="228"/>
        <v>8.5133109800775431E-3</v>
      </c>
      <c r="AQ167" s="11">
        <f t="shared" si="229"/>
        <v>7.7226472198644288E-3</v>
      </c>
      <c r="AR167" s="1">
        <f t="shared" si="235"/>
        <v>171891.19563791816</v>
      </c>
      <c r="AS167" s="1">
        <f t="shared" si="230"/>
        <v>67179.983287705458</v>
      </c>
      <c r="AT167" s="1">
        <f t="shared" si="231"/>
        <v>25613.819133922876</v>
      </c>
      <c r="AU167" s="1">
        <f t="shared" si="190"/>
        <v>34378.239127583634</v>
      </c>
      <c r="AV167" s="1">
        <f t="shared" si="191"/>
        <v>13435.996657541093</v>
      </c>
      <c r="AW167" s="1">
        <f t="shared" si="192"/>
        <v>5122.7638267845759</v>
      </c>
      <c r="AX167" s="1">
        <f t="shared" si="257"/>
        <v>118026.79022055841</v>
      </c>
      <c r="AY167" s="1">
        <f t="shared" si="238"/>
        <v>18140.597166641859</v>
      </c>
      <c r="AZ167" s="1">
        <f t="shared" si="239"/>
        <v>4694.0329617505859</v>
      </c>
      <c r="BA167" s="1">
        <f t="shared" si="258"/>
        <v>13606.809202947559</v>
      </c>
      <c r="BB167" s="1">
        <f t="shared" si="259"/>
        <v>29051.335213570783</v>
      </c>
      <c r="BC167" s="1">
        <f t="shared" si="260"/>
        <v>36904.801100289733</v>
      </c>
      <c r="BD167" s="1">
        <f t="shared" si="261"/>
        <v>3467.0893512128755</v>
      </c>
      <c r="BE167" s="2">
        <f t="shared" si="271"/>
        <v>0.42640676327742005</v>
      </c>
      <c r="BF167" s="2">
        <f t="shared" si="272"/>
        <v>0.3180625638800178</v>
      </c>
      <c r="BG167" s="2">
        <f t="shared" si="273"/>
        <v>-5.0634047993166097E-7</v>
      </c>
      <c r="BH167" s="2">
        <f t="shared" si="240"/>
        <v>0.14015329206318319</v>
      </c>
      <c r="BI167" s="2">
        <f t="shared" si="262"/>
        <v>1.8182272776872576E-2</v>
      </c>
      <c r="BJ167" s="2">
        <f t="shared" si="241"/>
        <v>1.0116379454193041E-2</v>
      </c>
      <c r="BK167" s="2">
        <f t="shared" si="242"/>
        <v>2.5638068161742476E-14</v>
      </c>
      <c r="BL167" s="2">
        <f t="shared" si="243"/>
        <v>3125.3726070313974</v>
      </c>
      <c r="BM167" s="2">
        <f t="shared" si="244"/>
        <v>679.61820266477537</v>
      </c>
      <c r="BN167" s="2">
        <f t="shared" si="245"/>
        <v>6.5668884083805839E-10</v>
      </c>
      <c r="BO167" s="2">
        <f t="shared" si="263"/>
        <v>2352.3743569444473</v>
      </c>
      <c r="BP167" s="2">
        <f t="shared" si="264"/>
        <v>202.74397029108874</v>
      </c>
      <c r="BQ167" s="2">
        <f t="shared" si="265"/>
        <v>-6.5693934788804817E-5</v>
      </c>
      <c r="BR167" s="11">
        <f t="shared" si="266"/>
        <v>3.2999414648851227E-2</v>
      </c>
      <c r="BS167" s="17">
        <f t="shared" si="236"/>
        <v>1.1032489660442556E-2</v>
      </c>
      <c r="BT167" s="17">
        <f t="shared" si="237"/>
        <v>4.3576684205091872E-2</v>
      </c>
      <c r="BU167" s="12">
        <f>BU$3*temperature!$I277+BU$4*temperature!$I277^2</f>
        <v>-18.811701364770162</v>
      </c>
      <c r="BV167" s="12">
        <f>BV$3*temperature!$I277+BV$4*temperature!$I277^2</f>
        <v>-17.274339701655499</v>
      </c>
      <c r="BW167" s="12">
        <f>BW$3*temperature!$I277+BW$4*temperature!$I277^2</f>
        <v>-15.786182016808745</v>
      </c>
      <c r="BX167" s="12">
        <f>BX$4*temperature!$I277^2</f>
        <v>-21.913522099347908</v>
      </c>
      <c r="BY167" s="12">
        <f>BY$4*temperature!$I277^2</f>
        <v>-19.160656735288384</v>
      </c>
      <c r="BZ167" s="12">
        <f>BZ$4*temperature!$I277^2</f>
        <v>-16.821406736501803</v>
      </c>
      <c r="CA167" s="12">
        <f>CA$3*temperature!$I277</f>
        <v>-24.039950463828387</v>
      </c>
      <c r="CB167" s="12">
        <f>CB$3*temperature!$I277</f>
        <v>-22.219132074686872</v>
      </c>
      <c r="CC167" s="12">
        <f>CC$3*temperature!$I277</f>
        <v>-19.506484657800641</v>
      </c>
      <c r="CD167" s="12">
        <f t="shared" si="267"/>
        <v>-20.143284709489706</v>
      </c>
      <c r="CE167" s="12">
        <f t="shared" si="246"/>
        <v>-16.024474772146821</v>
      </c>
      <c r="CF167" s="12">
        <f t="shared" si="247"/>
        <v>-14.068108972100818</v>
      </c>
      <c r="CG167" s="19">
        <f t="shared" si="268"/>
        <v>0.16209125556235163</v>
      </c>
      <c r="CH167" s="19">
        <f t="shared" si="248"/>
        <v>0.27879834737547238</v>
      </c>
      <c r="CI167" s="19">
        <f t="shared" si="249"/>
        <v>0.27879834737547232</v>
      </c>
      <c r="CJ167" s="12">
        <f t="shared" si="269"/>
        <v>1.9483328771693402</v>
      </c>
      <c r="CK167" s="12">
        <f t="shared" si="250"/>
        <v>3.0973286512700251</v>
      </c>
      <c r="CL167" s="12">
        <f t="shared" si="251"/>
        <v>2.7191878428499119</v>
      </c>
      <c r="CM167" s="17">
        <f t="shared" si="270"/>
        <v>-22.091617586659044</v>
      </c>
      <c r="CN167" s="17">
        <f t="shared" si="252"/>
        <v>-19.121803423416846</v>
      </c>
      <c r="CO167" s="17">
        <f t="shared" si="253"/>
        <v>-16.787296814950729</v>
      </c>
      <c r="CP167" s="12">
        <f t="shared" si="254"/>
        <v>3.1718002600591086E-2</v>
      </c>
      <c r="CQ167" s="12">
        <f t="shared" si="255"/>
        <v>1.5095798433869922E-3</v>
      </c>
      <c r="CR167" s="12">
        <f t="shared" si="256"/>
        <v>1.1634867482204572E-3</v>
      </c>
      <c r="CS167" s="17">
        <f>CS$3*temperature!$I277+CS$4*temperature!$I277^2</f>
        <v>-22.091617586659048</v>
      </c>
      <c r="CT167" s="17">
        <f>CT$3*temperature!$I277+CT$4*temperature!$I277^2</f>
        <v>-19.1218359728555</v>
      </c>
      <c r="CU167" s="17">
        <f>CU$3*temperature!$I277+CU$4*temperature!$I277^2</f>
        <v>-16.787313429167625</v>
      </c>
      <c r="CV167" s="17"/>
      <c r="CW167" s="17"/>
      <c r="CX167" s="17"/>
    </row>
    <row r="168" spans="1:102">
      <c r="A168" s="2">
        <f t="shared" si="193"/>
        <v>2122</v>
      </c>
      <c r="B168" s="5">
        <f t="shared" si="194"/>
        <v>1165.1148310608187</v>
      </c>
      <c r="C168" s="5">
        <f t="shared" si="195"/>
        <v>2962.7127285094657</v>
      </c>
      <c r="D168" s="5">
        <f t="shared" si="196"/>
        <v>4365.5718973591365</v>
      </c>
      <c r="E168" s="15">
        <f t="shared" si="197"/>
        <v>1.3142311735187577E-5</v>
      </c>
      <c r="F168" s="15">
        <f t="shared" si="198"/>
        <v>2.5891235382349859E-5</v>
      </c>
      <c r="G168" s="15">
        <f t="shared" si="199"/>
        <v>5.2856036026460972E-5</v>
      </c>
      <c r="H168" s="5">
        <f t="shared" si="200"/>
        <v>172150.06429450394</v>
      </c>
      <c r="I168" s="5">
        <f t="shared" si="201"/>
        <v>67538.743535235844</v>
      </c>
      <c r="J168" s="5">
        <f t="shared" si="202"/>
        <v>25756.969428690103</v>
      </c>
      <c r="K168" s="5">
        <f t="shared" si="203"/>
        <v>147753.7318255266</v>
      </c>
      <c r="L168" s="5">
        <f t="shared" si="204"/>
        <v>22796.251180658492</v>
      </c>
      <c r="M168" s="5">
        <f t="shared" si="205"/>
        <v>5900.0218148442946</v>
      </c>
      <c r="N168" s="15">
        <f t="shared" si="206"/>
        <v>1.4928410705197237E-3</v>
      </c>
      <c r="O168" s="15">
        <f t="shared" si="207"/>
        <v>5.3142560302372743E-3</v>
      </c>
      <c r="P168" s="15">
        <f t="shared" si="208"/>
        <v>5.5356428760908738E-3</v>
      </c>
      <c r="Q168" s="5">
        <f t="shared" si="209"/>
        <v>7229.9491719558127</v>
      </c>
      <c r="R168" s="5">
        <f t="shared" si="210"/>
        <v>10259.745391168073</v>
      </c>
      <c r="S168" s="5">
        <f t="shared" si="211"/>
        <v>5654.1633913444994</v>
      </c>
      <c r="T168" s="5">
        <f t="shared" si="212"/>
        <v>41.997946393951104</v>
      </c>
      <c r="U168" s="5">
        <f t="shared" si="213"/>
        <v>151.90903552737001</v>
      </c>
      <c r="V168" s="5">
        <f t="shared" si="214"/>
        <v>219.51974617970606</v>
      </c>
      <c r="W168" s="15">
        <f t="shared" si="215"/>
        <v>-1.0734613539272964E-2</v>
      </c>
      <c r="X168" s="15">
        <f t="shared" si="216"/>
        <v>-1.217998157191269E-2</v>
      </c>
      <c r="Y168" s="15">
        <f t="shared" si="217"/>
        <v>-9.7425357312937999E-3</v>
      </c>
      <c r="Z168" s="5">
        <f t="shared" si="232"/>
        <v>6150.0751309428206</v>
      </c>
      <c r="AA168" s="5">
        <f t="shared" si="233"/>
        <v>20942.390758509959</v>
      </c>
      <c r="AB168" s="5">
        <f t="shared" si="234"/>
        <v>39708.44129696532</v>
      </c>
      <c r="AC168" s="16">
        <f t="shared" si="218"/>
        <v>1.4692900101272452</v>
      </c>
      <c r="AD168" s="16">
        <f t="shared" si="219"/>
        <v>2.9725971112646583</v>
      </c>
      <c r="AE168" s="16">
        <f t="shared" si="220"/>
        <v>6.9933105474747848</v>
      </c>
      <c r="AF168" s="15">
        <f t="shared" si="221"/>
        <v>-4.0504037456468023E-3</v>
      </c>
      <c r="AG168" s="15">
        <f t="shared" si="222"/>
        <v>2.9673830763510267E-4</v>
      </c>
      <c r="AH168" s="15">
        <f t="shared" si="223"/>
        <v>9.7937136394747881E-3</v>
      </c>
      <c r="AI168" s="1">
        <f t="shared" si="187"/>
        <v>333977.65822961612</v>
      </c>
      <c r="AJ168" s="1">
        <f t="shared" si="188"/>
        <v>126426.05797060626</v>
      </c>
      <c r="AK168" s="1">
        <f t="shared" si="189"/>
        <v>48203.390492273618</v>
      </c>
      <c r="AL168" s="14">
        <f t="shared" si="224"/>
        <v>60.036027934072273</v>
      </c>
      <c r="AM168" s="14">
        <f t="shared" si="225"/>
        <v>13.168534136044544</v>
      </c>
      <c r="AN168" s="14">
        <f t="shared" si="226"/>
        <v>4.3337411904724208</v>
      </c>
      <c r="AO168" s="11">
        <f t="shared" si="227"/>
        <v>6.690430514389209E-3</v>
      </c>
      <c r="AP168" s="11">
        <f t="shared" si="228"/>
        <v>8.4281778702767676E-3</v>
      </c>
      <c r="AQ168" s="11">
        <f t="shared" si="229"/>
        <v>7.6454207476657843E-3</v>
      </c>
      <c r="AR168" s="1">
        <f t="shared" si="235"/>
        <v>172150.06429450394</v>
      </c>
      <c r="AS168" s="1">
        <f t="shared" si="230"/>
        <v>67538.743535235844</v>
      </c>
      <c r="AT168" s="1">
        <f t="shared" si="231"/>
        <v>25756.969428690103</v>
      </c>
      <c r="AU168" s="1">
        <f t="shared" si="190"/>
        <v>34430.012858900787</v>
      </c>
      <c r="AV168" s="1">
        <f t="shared" si="191"/>
        <v>13507.748707047169</v>
      </c>
      <c r="AW168" s="1">
        <f t="shared" si="192"/>
        <v>5151.3938857380208</v>
      </c>
      <c r="AX168" s="1">
        <f t="shared" si="257"/>
        <v>118202.98546042127</v>
      </c>
      <c r="AY168" s="1">
        <f t="shared" si="238"/>
        <v>18237.00094452679</v>
      </c>
      <c r="AZ168" s="1">
        <f t="shared" si="239"/>
        <v>4720.0174518754357</v>
      </c>
      <c r="BA168" s="1">
        <f t="shared" si="258"/>
        <v>13608.726062165553</v>
      </c>
      <c r="BB168" s="1">
        <f t="shared" si="259"/>
        <v>29067.790314685379</v>
      </c>
      <c r="BC168" s="1">
        <f t="shared" si="260"/>
        <v>36930.851346728006</v>
      </c>
      <c r="BD168" s="1">
        <f t="shared" si="261"/>
        <v>3367.9855569796337</v>
      </c>
      <c r="BE168" s="2">
        <f t="shared" si="271"/>
        <v>0.42640676327742005</v>
      </c>
      <c r="BF168" s="2">
        <f t="shared" si="272"/>
        <v>0.3180625638800178</v>
      </c>
      <c r="BG168" s="2">
        <f t="shared" si="273"/>
        <v>-5.0634047993166097E-7</v>
      </c>
      <c r="BH168" s="2">
        <f t="shared" si="240"/>
        <v>0.13897122679830046</v>
      </c>
      <c r="BI168" s="2">
        <f t="shared" si="262"/>
        <v>1.8182272776872576E-2</v>
      </c>
      <c r="BJ168" s="2">
        <f t="shared" si="241"/>
        <v>1.0116379454193041E-2</v>
      </c>
      <c r="BK168" s="2">
        <f t="shared" si="242"/>
        <v>2.5638068161742476E-14</v>
      </c>
      <c r="BL168" s="2">
        <f t="shared" si="243"/>
        <v>3130.0794275588228</v>
      </c>
      <c r="BM168" s="2">
        <f t="shared" si="244"/>
        <v>683.24755746187293</v>
      </c>
      <c r="BN168" s="2">
        <f t="shared" si="245"/>
        <v>6.6035893785267399E-10</v>
      </c>
      <c r="BO168" s="2">
        <f t="shared" si="263"/>
        <v>2387.1562590997451</v>
      </c>
      <c r="BP168" s="2">
        <f t="shared" si="264"/>
        <v>205.14893621993033</v>
      </c>
      <c r="BQ168" s="2">
        <f t="shared" si="265"/>
        <v>-6.56877773900673E-5</v>
      </c>
      <c r="BR168" s="11">
        <f t="shared" si="266"/>
        <v>3.2836171843034528E-2</v>
      </c>
      <c r="BS168" s="17">
        <f t="shared" si="236"/>
        <v>1.0680054125870772E-2</v>
      </c>
      <c r="BT168" s="17">
        <f t="shared" si="237"/>
        <v>4.2307460393293077E-2</v>
      </c>
      <c r="BU168" s="12">
        <f>BU$3*temperature!$I278+BU$4*temperature!$I278^2</f>
        <v>-19.278320672313779</v>
      </c>
      <c r="BV168" s="12">
        <f>BV$3*temperature!$I278+BV$4*temperature!$I278^2</f>
        <v>-17.643740198433285</v>
      </c>
      <c r="BW168" s="12">
        <f>BW$3*temperature!$I278+BW$4*temperature!$I278^2</f>
        <v>-16.0814673718628</v>
      </c>
      <c r="BX168" s="12">
        <f>BX$4*temperature!$I278^2</f>
        <v>-22.235160717442987</v>
      </c>
      <c r="BY168" s="12">
        <f>BY$4*temperature!$I278^2</f>
        <v>-19.441889808009073</v>
      </c>
      <c r="BZ168" s="12">
        <f>BZ$4*temperature!$I278^2</f>
        <v>-17.068305158061552</v>
      </c>
      <c r="CA168" s="12">
        <f>CA$3*temperature!$I278</f>
        <v>-24.215732572946315</v>
      </c>
      <c r="CB168" s="12">
        <f>CB$3*temperature!$I278</f>
        <v>-22.381600208917639</v>
      </c>
      <c r="CC168" s="12">
        <f>CC$3*temperature!$I278</f>
        <v>-19.649117689419572</v>
      </c>
      <c r="CD168" s="12">
        <f t="shared" si="267"/>
        <v>-20.261872991767667</v>
      </c>
      <c r="CE168" s="12">
        <f t="shared" si="246"/>
        <v>-16.096020004740481</v>
      </c>
      <c r="CF168" s="12">
        <f t="shared" si="247"/>
        <v>-14.13091952551199</v>
      </c>
      <c r="CG168" s="19">
        <f t="shared" si="268"/>
        <v>0.16327648024969843</v>
      </c>
      <c r="CH168" s="19">
        <f t="shared" si="248"/>
        <v>0.28083694398547759</v>
      </c>
      <c r="CI168" s="19">
        <f t="shared" si="249"/>
        <v>0.28083694398547759</v>
      </c>
      <c r="CJ168" s="12">
        <f t="shared" si="269"/>
        <v>1.9769297905893242</v>
      </c>
      <c r="CK168" s="12">
        <f t="shared" si="250"/>
        <v>3.1427901020885787</v>
      </c>
      <c r="CL168" s="12">
        <f t="shared" si="251"/>
        <v>2.7590990819537908</v>
      </c>
      <c r="CM168" s="17">
        <f t="shared" si="270"/>
        <v>-22.238802782356991</v>
      </c>
      <c r="CN168" s="17">
        <f t="shared" si="252"/>
        <v>-19.23881010682906</v>
      </c>
      <c r="CO168" s="17">
        <f t="shared" si="253"/>
        <v>-16.89001860746578</v>
      </c>
      <c r="CP168" s="12">
        <f t="shared" si="254"/>
        <v>1.3264636837819657E-5</v>
      </c>
      <c r="CQ168" s="12">
        <f t="shared" si="255"/>
        <v>4.1241365031363171E-2</v>
      </c>
      <c r="CR168" s="12">
        <f t="shared" si="256"/>
        <v>3.1786094123338625E-2</v>
      </c>
      <c r="CS168" s="17">
        <f>CS$3*temperature!$I278+CS$4*temperature!$I278^2</f>
        <v>-22.238802782356991</v>
      </c>
      <c r="CT168" s="17">
        <f>CT$3*temperature!$I278+CT$4*temperature!$I278^2</f>
        <v>-19.238842801592611</v>
      </c>
      <c r="CU168" s="17">
        <f>CU$3*temperature!$I278+CU$4*temperature!$I278^2</f>
        <v>-16.890035295860919</v>
      </c>
      <c r="CV168" s="17"/>
      <c r="CW168" s="17"/>
      <c r="CX168" s="17"/>
    </row>
    <row r="169" spans="1:102">
      <c r="A169" s="2">
        <f t="shared" si="193"/>
        <v>2123</v>
      </c>
      <c r="B169" s="5">
        <f t="shared" si="194"/>
        <v>1165.12937774802</v>
      </c>
      <c r="C169" s="5">
        <f t="shared" si="195"/>
        <v>2962.7856013874584</v>
      </c>
      <c r="D169" s="5">
        <f t="shared" si="196"/>
        <v>4365.791106843345</v>
      </c>
      <c r="E169" s="15">
        <f t="shared" si="197"/>
        <v>1.2485196148428198E-5</v>
      </c>
      <c r="F169" s="15">
        <f t="shared" si="198"/>
        <v>2.4596673613232366E-5</v>
      </c>
      <c r="G169" s="15">
        <f t="shared" si="199"/>
        <v>5.0213234225137924E-5</v>
      </c>
      <c r="H169" s="5">
        <f t="shared" si="200"/>
        <v>172379.60579642328</v>
      </c>
      <c r="I169" s="5">
        <f t="shared" si="201"/>
        <v>67888.280559102684</v>
      </c>
      <c r="J169" s="5">
        <f t="shared" si="202"/>
        <v>25897.390855674326</v>
      </c>
      <c r="K169" s="5">
        <f t="shared" si="203"/>
        <v>147948.89656769382</v>
      </c>
      <c r="L169" s="5">
        <f t="shared" si="204"/>
        <v>22913.666290031557</v>
      </c>
      <c r="M169" s="5">
        <f t="shared" si="205"/>
        <v>5931.8895984465125</v>
      </c>
      <c r="N169" s="15">
        <f t="shared" si="206"/>
        <v>1.3208785981642102E-3</v>
      </c>
      <c r="O169" s="15">
        <f t="shared" si="207"/>
        <v>5.1506323755849959E-3</v>
      </c>
      <c r="P169" s="15">
        <f t="shared" si="208"/>
        <v>5.4012992836804941E-3</v>
      </c>
      <c r="Q169" s="5">
        <f t="shared" si="209"/>
        <v>7161.8752487880392</v>
      </c>
      <c r="R169" s="5">
        <f t="shared" si="210"/>
        <v>10187.232982930429</v>
      </c>
      <c r="S169" s="5">
        <f t="shared" si="211"/>
        <v>5629.6024621305696</v>
      </c>
      <c r="T169" s="5">
        <f t="shared" si="212"/>
        <v>41.547114669968934</v>
      </c>
      <c r="U169" s="5">
        <f t="shared" si="213"/>
        <v>150.05878627403962</v>
      </c>
      <c r="V169" s="5">
        <f t="shared" si="214"/>
        <v>217.38106720882573</v>
      </c>
      <c r="W169" s="15">
        <f t="shared" si="215"/>
        <v>-1.0734613539272964E-2</v>
      </c>
      <c r="X169" s="15">
        <f t="shared" si="216"/>
        <v>-1.217998157191269E-2</v>
      </c>
      <c r="Y169" s="15">
        <f t="shared" si="217"/>
        <v>-9.7425357312937999E-3</v>
      </c>
      <c r="Z169" s="5">
        <f t="shared" si="232"/>
        <v>6068.5390611548555</v>
      </c>
      <c r="AA169" s="5">
        <f t="shared" si="233"/>
        <v>20803.960469138266</v>
      </c>
      <c r="AB169" s="5">
        <f t="shared" si="234"/>
        <v>39928.59706901585</v>
      </c>
      <c r="AC169" s="16">
        <f t="shared" si="218"/>
        <v>1.4633387923667844</v>
      </c>
      <c r="AD169" s="16">
        <f t="shared" si="219"/>
        <v>2.9734791947007362</v>
      </c>
      <c r="AE169" s="16">
        <f t="shared" si="220"/>
        <v>7.0618010283686719</v>
      </c>
      <c r="AF169" s="15">
        <f t="shared" si="221"/>
        <v>-4.0504037456468023E-3</v>
      </c>
      <c r="AG169" s="15">
        <f t="shared" si="222"/>
        <v>2.9673830763510267E-4</v>
      </c>
      <c r="AH169" s="15">
        <f t="shared" si="223"/>
        <v>9.7937136394747881E-3</v>
      </c>
      <c r="AI169" s="1">
        <f t="shared" si="187"/>
        <v>335009.90526555531</v>
      </c>
      <c r="AJ169" s="1">
        <f t="shared" si="188"/>
        <v>127291.20088059281</v>
      </c>
      <c r="AK169" s="1">
        <f t="shared" si="189"/>
        <v>48534.445328784277</v>
      </c>
      <c r="AL169" s="14">
        <f t="shared" si="224"/>
        <v>60.433678138592583</v>
      </c>
      <c r="AM169" s="14">
        <f t="shared" si="225"/>
        <v>13.278411016554045</v>
      </c>
      <c r="AN169" s="14">
        <f t="shared" si="226"/>
        <v>4.3665431325369468</v>
      </c>
      <c r="AO169" s="11">
        <f t="shared" si="227"/>
        <v>6.6235262092453166E-3</v>
      </c>
      <c r="AP169" s="11">
        <f t="shared" si="228"/>
        <v>8.3438960915740001E-3</v>
      </c>
      <c r="AQ169" s="11">
        <f t="shared" si="229"/>
        <v>7.5689665401891268E-3</v>
      </c>
      <c r="AR169" s="1">
        <f t="shared" si="235"/>
        <v>172379.60579642328</v>
      </c>
      <c r="AS169" s="1">
        <f t="shared" si="230"/>
        <v>67888.280559102684</v>
      </c>
      <c r="AT169" s="1">
        <f t="shared" si="231"/>
        <v>25897.390855674326</v>
      </c>
      <c r="AU169" s="1">
        <f t="shared" si="190"/>
        <v>34475.921159284655</v>
      </c>
      <c r="AV169" s="1">
        <f t="shared" si="191"/>
        <v>13577.656111820537</v>
      </c>
      <c r="AW169" s="1">
        <f t="shared" si="192"/>
        <v>5179.478171134866</v>
      </c>
      <c r="AX169" s="1">
        <f t="shared" si="257"/>
        <v>118359.11725415505</v>
      </c>
      <c r="AY169" s="1">
        <f t="shared" si="238"/>
        <v>18330.933032025245</v>
      </c>
      <c r="AZ169" s="1">
        <f t="shared" si="239"/>
        <v>4745.5116787572097</v>
      </c>
      <c r="BA169" s="1">
        <f t="shared" si="258"/>
        <v>13610.433948720663</v>
      </c>
      <c r="BB169" s="1">
        <f t="shared" si="259"/>
        <v>29083.72633961371</v>
      </c>
      <c r="BC169" s="1">
        <f t="shared" si="260"/>
        <v>36956.223253118034</v>
      </c>
      <c r="BD169" s="1">
        <f t="shared" si="261"/>
        <v>3271.6557737772823</v>
      </c>
      <c r="BE169" s="2">
        <f t="shared" si="271"/>
        <v>0.42640676327742005</v>
      </c>
      <c r="BF169" s="2">
        <f t="shared" si="272"/>
        <v>0.3180625638800178</v>
      </c>
      <c r="BG169" s="2">
        <f t="shared" si="273"/>
        <v>-5.0634047993166097E-7</v>
      </c>
      <c r="BH169" s="2">
        <f t="shared" si="240"/>
        <v>0.13779125427100408</v>
      </c>
      <c r="BI169" s="2">
        <f t="shared" si="262"/>
        <v>1.8182272776872576E-2</v>
      </c>
      <c r="BJ169" s="2">
        <f t="shared" si="241"/>
        <v>1.0116379454193041E-2</v>
      </c>
      <c r="BK169" s="2">
        <f t="shared" si="242"/>
        <v>2.5638068161742476E-14</v>
      </c>
      <c r="BL169" s="2">
        <f t="shared" si="243"/>
        <v>3134.253013760333</v>
      </c>
      <c r="BM169" s="2">
        <f t="shared" si="244"/>
        <v>686.78360662859927</v>
      </c>
      <c r="BN169" s="2">
        <f t="shared" si="245"/>
        <v>6.6395907196906472E-10</v>
      </c>
      <c r="BO169" s="2">
        <f t="shared" si="263"/>
        <v>2422.4555209076143</v>
      </c>
      <c r="BP169" s="2">
        <f t="shared" si="264"/>
        <v>207.58278794142097</v>
      </c>
      <c r="BQ169" s="2">
        <f t="shared" si="265"/>
        <v>-6.5681733280909148E-5</v>
      </c>
      <c r="BR169" s="11">
        <f t="shared" si="266"/>
        <v>3.2674335969613971E-2</v>
      </c>
      <c r="BS169" s="17">
        <f t="shared" si="236"/>
        <v>1.0340511319247129E-2</v>
      </c>
      <c r="BT169" s="17">
        <f t="shared" si="237"/>
        <v>4.1075204265333086E-2</v>
      </c>
      <c r="BU169" s="12">
        <f>BU$3*temperature!$I279+BU$4*temperature!$I279^2</f>
        <v>-19.747592502604419</v>
      </c>
      <c r="BV169" s="12">
        <f>BV$3*temperature!$I279+BV$4*temperature!$I279^2</f>
        <v>-18.014989404947322</v>
      </c>
      <c r="BW169" s="12">
        <f>BW$3*temperature!$I279+BW$4*temperature!$I279^2</f>
        <v>-16.378021982069981</v>
      </c>
      <c r="BX169" s="12">
        <f>BX$4*temperature!$I279^2</f>
        <v>-22.557684333816788</v>
      </c>
      <c r="BY169" s="12">
        <f>BY$4*temperature!$I279^2</f>
        <v>-19.723896701941751</v>
      </c>
      <c r="BZ169" s="12">
        <f>BZ$4*temperature!$I279^2</f>
        <v>-17.315882928013586</v>
      </c>
      <c r="CA169" s="12">
        <f>CA$3*temperature!$I279</f>
        <v>-24.39072630322503</v>
      </c>
      <c r="CB169" s="12">
        <f>CB$3*temperature!$I279</f>
        <v>-22.543339677189643</v>
      </c>
      <c r="CC169" s="12">
        <f>CC$3*temperature!$I279</f>
        <v>-19.791111015072602</v>
      </c>
      <c r="CD169" s="12">
        <f t="shared" si="267"/>
        <v>-20.37951552468105</v>
      </c>
      <c r="CE169" s="12">
        <f t="shared" si="246"/>
        <v>-16.166586394291787</v>
      </c>
      <c r="CF169" s="12">
        <f t="shared" si="247"/>
        <v>-14.192870739020782</v>
      </c>
      <c r="CG169" s="19">
        <f t="shared" si="268"/>
        <v>0.16445638923075459</v>
      </c>
      <c r="CH169" s="19">
        <f t="shared" si="248"/>
        <v>0.28286639753515042</v>
      </c>
      <c r="CI169" s="19">
        <f t="shared" si="249"/>
        <v>0.28286639753515042</v>
      </c>
      <c r="CJ169" s="12">
        <f t="shared" si="269"/>
        <v>2.0056053892719898</v>
      </c>
      <c r="CK169" s="12">
        <f t="shared" si="250"/>
        <v>3.1883766414489276</v>
      </c>
      <c r="CL169" s="12">
        <f t="shared" si="251"/>
        <v>2.7991201380259105</v>
      </c>
      <c r="CM169" s="17">
        <f t="shared" si="270"/>
        <v>-22.385120913953038</v>
      </c>
      <c r="CN169" s="17">
        <f t="shared" si="252"/>
        <v>-19.354963035740717</v>
      </c>
      <c r="CO169" s="17">
        <f t="shared" si="253"/>
        <v>-16.991990877046693</v>
      </c>
      <c r="CP169" s="12">
        <f t="shared" si="254"/>
        <v>2.9778133875072641E-2</v>
      </c>
      <c r="CQ169" s="12">
        <f t="shared" si="255"/>
        <v>0.13611205005653604</v>
      </c>
      <c r="CR169" s="12">
        <f t="shared" si="256"/>
        <v>0.10490606067954084</v>
      </c>
      <c r="CS169" s="17">
        <f>CS$3*temperature!$I279+CS$4*temperature!$I279^2</f>
        <v>-22.385120913953038</v>
      </c>
      <c r="CT169" s="17">
        <f>CT$3*temperature!$I279+CT$4*temperature!$I279^2</f>
        <v>-19.354995873840895</v>
      </c>
      <c r="CU169" s="17">
        <f>CU$3*temperature!$I279+CU$4*temperature!$I279^2</f>
        <v>-16.992007638605205</v>
      </c>
      <c r="CV169" s="17"/>
      <c r="CW169" s="17"/>
      <c r="CX169" s="17"/>
    </row>
    <row r="170" spans="1:102">
      <c r="A170" s="2">
        <f t="shared" si="193"/>
        <v>2124</v>
      </c>
      <c r="B170" s="5">
        <f t="shared" si="194"/>
        <v>1165.1431972733985</v>
      </c>
      <c r="C170" s="5">
        <f t="shared" si="195"/>
        <v>2962.8548323243604</v>
      </c>
      <c r="D170" s="5">
        <f t="shared" si="196"/>
        <v>4365.9993663101995</v>
      </c>
      <c r="E170" s="15">
        <f t="shared" si="197"/>
        <v>1.1860936341006788E-5</v>
      </c>
      <c r="F170" s="15">
        <f t="shared" si="198"/>
        <v>2.3366839932570747E-5</v>
      </c>
      <c r="G170" s="15">
        <f t="shared" si="199"/>
        <v>4.7702572513881028E-5</v>
      </c>
      <c r="H170" s="5">
        <f t="shared" si="200"/>
        <v>172579.92122303011</v>
      </c>
      <c r="I170" s="5">
        <f t="shared" si="201"/>
        <v>68228.549011049327</v>
      </c>
      <c r="J170" s="5">
        <f t="shared" si="202"/>
        <v>26035.074580531378</v>
      </c>
      <c r="K170" s="5">
        <f t="shared" si="203"/>
        <v>148119.06521609685</v>
      </c>
      <c r="L170" s="5">
        <f t="shared" si="204"/>
        <v>23027.975676258164</v>
      </c>
      <c r="M170" s="5">
        <f t="shared" si="205"/>
        <v>5963.1420887113372</v>
      </c>
      <c r="N170" s="15">
        <f t="shared" si="206"/>
        <v>1.1501853163544684E-3</v>
      </c>
      <c r="O170" s="15">
        <f t="shared" si="207"/>
        <v>4.9886990924858932E-3</v>
      </c>
      <c r="P170" s="15">
        <f t="shared" si="208"/>
        <v>5.2685556172538117E-3</v>
      </c>
      <c r="Q170" s="5">
        <f t="shared" si="209"/>
        <v>7093.2284746534706</v>
      </c>
      <c r="R170" s="5">
        <f t="shared" si="210"/>
        <v>10113.591030677318</v>
      </c>
      <c r="S170" s="5">
        <f t="shared" si="211"/>
        <v>5604.3941015496212</v>
      </c>
      <c r="T170" s="5">
        <f t="shared" si="212"/>
        <v>41.101122450314961</v>
      </c>
      <c r="U170" s="5">
        <f t="shared" si="213"/>
        <v>148.23107302251825</v>
      </c>
      <c r="V170" s="5">
        <f t="shared" si="214"/>
        <v>215.26322439423697</v>
      </c>
      <c r="W170" s="15">
        <f t="shared" si="215"/>
        <v>-1.0734613539272964E-2</v>
      </c>
      <c r="X170" s="15">
        <f t="shared" si="216"/>
        <v>-1.217998157191269E-2</v>
      </c>
      <c r="Y170" s="15">
        <f t="shared" si="217"/>
        <v>-9.7425357312937999E-3</v>
      </c>
      <c r="Z170" s="5">
        <f t="shared" si="232"/>
        <v>5987.0518500835751</v>
      </c>
      <c r="AA170" s="5">
        <f t="shared" si="233"/>
        <v>20663.054818189445</v>
      </c>
      <c r="AB170" s="5">
        <f t="shared" si="234"/>
        <v>40144.503166134353</v>
      </c>
      <c r="AC170" s="16">
        <f t="shared" si="218"/>
        <v>1.4574116794410317</v>
      </c>
      <c r="AD170" s="16">
        <f t="shared" si="219"/>
        <v>2.97436153988476</v>
      </c>
      <c r="AE170" s="16">
        <f t="shared" si="220"/>
        <v>7.1309622854194634</v>
      </c>
      <c r="AF170" s="15">
        <f t="shared" si="221"/>
        <v>-4.0504037456468023E-3</v>
      </c>
      <c r="AG170" s="15">
        <f t="shared" si="222"/>
        <v>2.9673830763510267E-4</v>
      </c>
      <c r="AH170" s="15">
        <f t="shared" si="223"/>
        <v>9.7937136394747881E-3</v>
      </c>
      <c r="AI170" s="1">
        <f t="shared" si="187"/>
        <v>335984.83589828445</v>
      </c>
      <c r="AJ170" s="1">
        <f t="shared" si="188"/>
        <v>128139.73690435407</v>
      </c>
      <c r="AK170" s="1">
        <f t="shared" si="189"/>
        <v>48860.478967040719</v>
      </c>
      <c r="AL170" s="14">
        <f t="shared" si="224"/>
        <v>60.829959349153931</v>
      </c>
      <c r="AM170" s="14">
        <f t="shared" si="225"/>
        <v>13.388096761519549</v>
      </c>
      <c r="AN170" s="14">
        <f t="shared" si="226"/>
        <v>4.3992628492147468</v>
      </c>
      <c r="AO170" s="11">
        <f t="shared" si="227"/>
        <v>6.5572909471528634E-3</v>
      </c>
      <c r="AP170" s="11">
        <f t="shared" si="228"/>
        <v>8.2604571306582608E-3</v>
      </c>
      <c r="AQ170" s="11">
        <f t="shared" si="229"/>
        <v>7.4932768747872358E-3</v>
      </c>
      <c r="AR170" s="1">
        <f t="shared" si="235"/>
        <v>172579.92122303011</v>
      </c>
      <c r="AS170" s="1">
        <f t="shared" si="230"/>
        <v>68228.549011049327</v>
      </c>
      <c r="AT170" s="1">
        <f t="shared" si="231"/>
        <v>26035.074580531378</v>
      </c>
      <c r="AU170" s="1">
        <f t="shared" si="190"/>
        <v>34515.984244606021</v>
      </c>
      <c r="AV170" s="1">
        <f t="shared" si="191"/>
        <v>13645.709802209865</v>
      </c>
      <c r="AW170" s="1">
        <f t="shared" si="192"/>
        <v>5207.0149161062764</v>
      </c>
      <c r="AX170" s="1">
        <f t="shared" si="257"/>
        <v>118495.25217287747</v>
      </c>
      <c r="AY170" s="1">
        <f t="shared" si="238"/>
        <v>18422.380541006529</v>
      </c>
      <c r="AZ170" s="1">
        <f t="shared" si="239"/>
        <v>4770.5136709690696</v>
      </c>
      <c r="BA170" s="1">
        <f t="shared" si="258"/>
        <v>13611.934741699444</v>
      </c>
      <c r="BB170" s="1">
        <f t="shared" si="259"/>
        <v>29099.14997930521</v>
      </c>
      <c r="BC170" s="1">
        <f t="shared" si="260"/>
        <v>36980.928287515628</v>
      </c>
      <c r="BD170" s="1">
        <f t="shared" si="261"/>
        <v>3178.0249637286911</v>
      </c>
      <c r="BE170" s="2">
        <f t="shared" si="271"/>
        <v>0.42640676327742005</v>
      </c>
      <c r="BF170" s="2">
        <f t="shared" si="272"/>
        <v>0.3180625638800178</v>
      </c>
      <c r="BG170" s="2">
        <f t="shared" si="273"/>
        <v>-5.0634047993166097E-7</v>
      </c>
      <c r="BH170" s="2">
        <f t="shared" si="240"/>
        <v>0.13661346761168452</v>
      </c>
      <c r="BI170" s="2">
        <f t="shared" si="262"/>
        <v>1.8182272776872576E-2</v>
      </c>
      <c r="BJ170" s="2">
        <f t="shared" si="241"/>
        <v>1.0116379454193041E-2</v>
      </c>
      <c r="BK170" s="2">
        <f t="shared" si="242"/>
        <v>2.5638068161742476E-14</v>
      </c>
      <c r="BL170" s="2">
        <f t="shared" si="243"/>
        <v>3137.8952034883141</v>
      </c>
      <c r="BM170" s="2">
        <f t="shared" si="244"/>
        <v>690.22589140478237</v>
      </c>
      <c r="BN170" s="2">
        <f t="shared" si="245"/>
        <v>6.6748901669171235E-10</v>
      </c>
      <c r="BO170" s="2">
        <f t="shared" si="263"/>
        <v>2458.2798832569706</v>
      </c>
      <c r="BP170" s="2">
        <f t="shared" si="264"/>
        <v>210.04587578371726</v>
      </c>
      <c r="BQ170" s="2">
        <f t="shared" si="265"/>
        <v>-6.5675801758501343E-5</v>
      </c>
      <c r="BR170" s="11">
        <f t="shared" si="266"/>
        <v>3.2513911471345941E-2</v>
      </c>
      <c r="BS170" s="17">
        <f t="shared" si="236"/>
        <v>1.0013332334378254E-2</v>
      </c>
      <c r="BT170" s="17">
        <f t="shared" si="237"/>
        <v>3.9878839092556392E-2</v>
      </c>
      <c r="BU170" s="12">
        <f>BU$3*temperature!$I280+BU$4*temperature!$I280^2</f>
        <v>-20.219409290225045</v>
      </c>
      <c r="BV170" s="12">
        <f>BV$3*temperature!$I280+BV$4*temperature!$I280^2</f>
        <v>-18.38800561102353</v>
      </c>
      <c r="BW170" s="12">
        <f>BW$3*temperature!$I280+BW$4*temperature!$I280^2</f>
        <v>-16.675783390968917</v>
      </c>
      <c r="BX170" s="12">
        <f>BX$4*temperature!$I280^2</f>
        <v>-22.881031740719642</v>
      </c>
      <c r="BY170" s="12">
        <f>BY$4*temperature!$I280^2</f>
        <v>-20.00662389850207</v>
      </c>
      <c r="BZ170" s="12">
        <f>BZ$4*temperature!$I280^2</f>
        <v>-17.564093061649199</v>
      </c>
      <c r="CA170" s="12">
        <f>CA$3*temperature!$I280</f>
        <v>-24.56491564714846</v>
      </c>
      <c r="CB170" s="12">
        <f>CB$3*temperature!$I280</f>
        <v>-22.704335684417746</v>
      </c>
      <c r="CC170" s="12">
        <f>CC$3*temperature!$I280</f>
        <v>-19.932451645948994</v>
      </c>
      <c r="CD170" s="12">
        <f t="shared" si="267"/>
        <v>-20.496207184684923</v>
      </c>
      <c r="CE170" s="12">
        <f t="shared" si="246"/>
        <v>-16.236176448321352</v>
      </c>
      <c r="CF170" s="12">
        <f t="shared" si="247"/>
        <v>-14.253964814014363</v>
      </c>
      <c r="CG170" s="19">
        <f t="shared" si="268"/>
        <v>0.1656308745735848</v>
      </c>
      <c r="CH170" s="19">
        <f t="shared" si="248"/>
        <v>0.284886522380638</v>
      </c>
      <c r="CI170" s="19">
        <f t="shared" si="249"/>
        <v>0.28488652238063794</v>
      </c>
      <c r="CJ170" s="12">
        <f t="shared" si="269"/>
        <v>2.0343542312317684</v>
      </c>
      <c r="CK170" s="12">
        <f t="shared" si="250"/>
        <v>3.234079618048197</v>
      </c>
      <c r="CL170" s="12">
        <f t="shared" si="251"/>
        <v>2.8392434159673159</v>
      </c>
      <c r="CM170" s="17">
        <f t="shared" si="270"/>
        <v>-22.530561415916694</v>
      </c>
      <c r="CN170" s="17">
        <f t="shared" si="252"/>
        <v>-19.470256066369551</v>
      </c>
      <c r="CO170" s="17">
        <f t="shared" si="253"/>
        <v>-17.093208229981681</v>
      </c>
      <c r="CP170" s="12">
        <f t="shared" si="254"/>
        <v>0.12282944856748429</v>
      </c>
      <c r="CQ170" s="12">
        <f t="shared" si="255"/>
        <v>0.2876904513465387</v>
      </c>
      <c r="CR170" s="12">
        <f t="shared" si="256"/>
        <v>0.22173252469454743</v>
      </c>
      <c r="CS170" s="17">
        <f>CS$3*temperature!$I280+CS$4*temperature!$I280^2</f>
        <v>-22.53056141591669</v>
      </c>
      <c r="CT170" s="17">
        <f>CT$3*temperature!$I280+CT$4*temperature!$I280^2</f>
        <v>-19.470289045823193</v>
      </c>
      <c r="CU170" s="17">
        <f>CU$3*temperature!$I280+CU$4*temperature!$I280^2</f>
        <v>-17.093225063691303</v>
      </c>
      <c r="CV170" s="17"/>
      <c r="CW170" s="17"/>
      <c r="CX170" s="17"/>
    </row>
    <row r="171" spans="1:102">
      <c r="A171" s="2">
        <f t="shared" si="193"/>
        <v>2125</v>
      </c>
      <c r="B171" s="5">
        <f t="shared" si="194"/>
        <v>1165.1563259782249</v>
      </c>
      <c r="C171" s="5">
        <f t="shared" si="195"/>
        <v>2962.9206032512398</v>
      </c>
      <c r="D171" s="5">
        <f t="shared" si="196"/>
        <v>4366.1972222414979</v>
      </c>
      <c r="E171" s="15">
        <f t="shared" si="197"/>
        <v>1.1267889523956449E-5</v>
      </c>
      <c r="F171" s="15">
        <f t="shared" si="198"/>
        <v>2.2198497935942207E-5</v>
      </c>
      <c r="G171" s="15">
        <f t="shared" si="199"/>
        <v>4.5317443888186977E-5</v>
      </c>
      <c r="H171" s="5">
        <f t="shared" si="200"/>
        <v>172751.1275503067</v>
      </c>
      <c r="I171" s="5">
        <f t="shared" si="201"/>
        <v>68559.509342076781</v>
      </c>
      <c r="J171" s="5">
        <f t="shared" si="202"/>
        <v>26170.013276175145</v>
      </c>
      <c r="K171" s="5">
        <f t="shared" si="203"/>
        <v>148264.33474947736</v>
      </c>
      <c r="L171" s="5">
        <f t="shared" si="204"/>
        <v>23139.165209775048</v>
      </c>
      <c r="M171" s="5">
        <f t="shared" si="205"/>
        <v>5993.777180486617</v>
      </c>
      <c r="N171" s="15">
        <f t="shared" si="206"/>
        <v>9.8076188347917537E-4</v>
      </c>
      <c r="O171" s="15">
        <f t="shared" si="207"/>
        <v>4.8284545320029792E-3</v>
      </c>
      <c r="P171" s="15">
        <f t="shared" si="208"/>
        <v>5.1374076484398401E-3</v>
      </c>
      <c r="Q171" s="5">
        <f t="shared" si="209"/>
        <v>7024.0466434235996</v>
      </c>
      <c r="R171" s="5">
        <f t="shared" si="210"/>
        <v>10038.8687503891</v>
      </c>
      <c r="S171" s="5">
        <f t="shared" si="211"/>
        <v>5578.5574357474743</v>
      </c>
      <c r="T171" s="5">
        <f t="shared" si="212"/>
        <v>40.659917784780497</v>
      </c>
      <c r="U171" s="5">
        <f t="shared" si="213"/>
        <v>146.42562128471914</v>
      </c>
      <c r="V171" s="5">
        <f t="shared" si="214"/>
        <v>213.16601473894261</v>
      </c>
      <c r="W171" s="15">
        <f t="shared" si="215"/>
        <v>-1.0734613539272964E-2</v>
      </c>
      <c r="X171" s="15">
        <f t="shared" si="216"/>
        <v>-1.217998157191269E-2</v>
      </c>
      <c r="Y171" s="15">
        <f t="shared" si="217"/>
        <v>-9.7425357312937999E-3</v>
      </c>
      <c r="Z171" s="5">
        <f t="shared" si="232"/>
        <v>5905.6482504824253</v>
      </c>
      <c r="AA171" s="5">
        <f t="shared" si="233"/>
        <v>20519.771945015731</v>
      </c>
      <c r="AB171" s="5">
        <f t="shared" si="234"/>
        <v>40356.146457174604</v>
      </c>
      <c r="AC171" s="16">
        <f t="shared" si="218"/>
        <v>1.4515085737156743</v>
      </c>
      <c r="AD171" s="16">
        <f t="shared" si="219"/>
        <v>2.9752441468944002</v>
      </c>
      <c r="AE171" s="16">
        <f t="shared" si="220"/>
        <v>7.2008008880167562</v>
      </c>
      <c r="AF171" s="15">
        <f t="shared" si="221"/>
        <v>-4.0504037456468023E-3</v>
      </c>
      <c r="AG171" s="15">
        <f t="shared" si="222"/>
        <v>2.9673830763510267E-4</v>
      </c>
      <c r="AH171" s="15">
        <f t="shared" si="223"/>
        <v>9.7937136394747881E-3</v>
      </c>
      <c r="AI171" s="1">
        <f t="shared" si="187"/>
        <v>336902.33655306208</v>
      </c>
      <c r="AJ171" s="1">
        <f t="shared" si="188"/>
        <v>128971.47301612853</v>
      </c>
      <c r="AK171" s="1">
        <f t="shared" si="189"/>
        <v>49181.445986442923</v>
      </c>
      <c r="AL171" s="14">
        <f t="shared" si="224"/>
        <v>61.22485029349226</v>
      </c>
      <c r="AM171" s="14">
        <f t="shared" si="225"/>
        <v>13.49758264288559</v>
      </c>
      <c r="AN171" s="14">
        <f t="shared" si="226"/>
        <v>4.4318980948431372</v>
      </c>
      <c r="AO171" s="11">
        <f t="shared" si="227"/>
        <v>6.4917180376813351E-3</v>
      </c>
      <c r="AP171" s="11">
        <f t="shared" si="228"/>
        <v>8.1778525593516789E-3</v>
      </c>
      <c r="AQ171" s="11">
        <f t="shared" si="229"/>
        <v>7.4183441060393634E-3</v>
      </c>
      <c r="AR171" s="1">
        <f t="shared" si="235"/>
        <v>172751.1275503067</v>
      </c>
      <c r="AS171" s="1">
        <f t="shared" si="230"/>
        <v>68559.509342076781</v>
      </c>
      <c r="AT171" s="1">
        <f t="shared" si="231"/>
        <v>26170.013276175145</v>
      </c>
      <c r="AU171" s="1">
        <f t="shared" si="190"/>
        <v>34550.22551006134</v>
      </c>
      <c r="AV171" s="1">
        <f t="shared" si="191"/>
        <v>13711.901868415356</v>
      </c>
      <c r="AW171" s="1">
        <f t="shared" si="192"/>
        <v>5234.0026552350291</v>
      </c>
      <c r="AX171" s="1">
        <f t="shared" si="257"/>
        <v>118611.46779958189</v>
      </c>
      <c r="AY171" s="1">
        <f t="shared" si="238"/>
        <v>18511.332167820037</v>
      </c>
      <c r="AZ171" s="1">
        <f t="shared" si="239"/>
        <v>4795.0217443892934</v>
      </c>
      <c r="BA171" s="1">
        <f t="shared" si="258"/>
        <v>13613.230300376898</v>
      </c>
      <c r="BB171" s="1">
        <f t="shared" si="259"/>
        <v>29114.067836193011</v>
      </c>
      <c r="BC171" s="1">
        <f t="shared" si="260"/>
        <v>37004.977681816163</v>
      </c>
      <c r="BD171" s="1">
        <f t="shared" si="261"/>
        <v>3087.0199979075178</v>
      </c>
      <c r="BE171" s="2">
        <f t="shared" si="271"/>
        <v>0.42640676327742005</v>
      </c>
      <c r="BF171" s="2">
        <f t="shared" si="272"/>
        <v>0.3180625638800178</v>
      </c>
      <c r="BG171" s="2">
        <f t="shared" si="273"/>
        <v>-5.0634047993166097E-7</v>
      </c>
      <c r="BH171" s="2">
        <f t="shared" si="240"/>
        <v>0.13543796065310748</v>
      </c>
      <c r="BI171" s="2">
        <f t="shared" si="262"/>
        <v>1.8182272776872576E-2</v>
      </c>
      <c r="BJ171" s="2">
        <f t="shared" si="241"/>
        <v>1.0116379454193041E-2</v>
      </c>
      <c r="BK171" s="2">
        <f t="shared" si="242"/>
        <v>2.5638068161742476E-14</v>
      </c>
      <c r="BL171" s="2">
        <f t="shared" si="243"/>
        <v>3141.0081236319834</v>
      </c>
      <c r="BM171" s="2">
        <f t="shared" si="244"/>
        <v>693.57401169774141</v>
      </c>
      <c r="BN171" s="2">
        <f t="shared" si="245"/>
        <v>6.709485841682839E-10</v>
      </c>
      <c r="BO171" s="2">
        <f t="shared" si="263"/>
        <v>2494.6372024521997</v>
      </c>
      <c r="BP171" s="2">
        <f t="shared" si="264"/>
        <v>212.53855430877462</v>
      </c>
      <c r="BQ171" s="2">
        <f t="shared" si="265"/>
        <v>-6.5669982123482378E-5</v>
      </c>
      <c r="BR171" s="11">
        <f t="shared" si="266"/>
        <v>3.2354902208436592E-2</v>
      </c>
      <c r="BS171" s="17">
        <f t="shared" si="236"/>
        <v>9.6980120297934999E-3</v>
      </c>
      <c r="BT171" s="17">
        <f t="shared" si="237"/>
        <v>3.8717319507336305E-2</v>
      </c>
      <c r="BU171" s="12">
        <f>BU$3*temperature!$I281+BU$4*temperature!$I281^2</f>
        <v>-20.693663587619913</v>
      </c>
      <c r="BV171" s="12">
        <f>BV$3*temperature!$I281+BV$4*temperature!$I281^2</f>
        <v>-18.762707272580659</v>
      </c>
      <c r="BW171" s="12">
        <f>BW$3*temperature!$I281+BW$4*temperature!$I281^2</f>
        <v>-16.974689335300109</v>
      </c>
      <c r="BX171" s="12">
        <f>BX$4*temperature!$I281^2</f>
        <v>-23.205142085030324</v>
      </c>
      <c r="BY171" s="12">
        <f>BY$4*temperature!$I281^2</f>
        <v>-20.290018189184256</v>
      </c>
      <c r="BZ171" s="12">
        <f>BZ$4*temperature!$I281^2</f>
        <v>-17.812888846481975</v>
      </c>
      <c r="CA171" s="12">
        <f>CA$3*temperature!$I281</f>
        <v>-24.738285159648488</v>
      </c>
      <c r="CB171" s="12">
        <f>CB$3*temperature!$I281</f>
        <v>-22.864573955364197</v>
      </c>
      <c r="CC171" s="12">
        <f>CC$3*temperature!$I281</f>
        <v>-20.073127049619256</v>
      </c>
      <c r="CD171" s="12">
        <f t="shared" si="267"/>
        <v>-20.611943347622219</v>
      </c>
      <c r="CE171" s="12">
        <f t="shared" si="246"/>
        <v>-16.30479309394849</v>
      </c>
      <c r="CF171" s="12">
        <f t="shared" si="247"/>
        <v>-14.314204320251436</v>
      </c>
      <c r="CG171" s="19">
        <f t="shared" si="268"/>
        <v>0.1667998321386033</v>
      </c>
      <c r="CH171" s="19">
        <f t="shared" si="248"/>
        <v>0.28689713940096112</v>
      </c>
      <c r="CI171" s="19">
        <f t="shared" si="249"/>
        <v>0.28689713940096112</v>
      </c>
      <c r="CJ171" s="12">
        <f t="shared" si="269"/>
        <v>2.0631709060131342</v>
      </c>
      <c r="CK171" s="12">
        <f t="shared" si="250"/>
        <v>3.2798904307078534</v>
      </c>
      <c r="CL171" s="12">
        <f t="shared" si="251"/>
        <v>2.8794613646839098</v>
      </c>
      <c r="CM171" s="17">
        <f t="shared" si="270"/>
        <v>-22.675114253635353</v>
      </c>
      <c r="CN171" s="17">
        <f t="shared" si="252"/>
        <v>-19.584683524656342</v>
      </c>
      <c r="CO171" s="17">
        <f t="shared" si="253"/>
        <v>-17.193665684935347</v>
      </c>
      <c r="CP171" s="12">
        <f t="shared" si="254"/>
        <v>0.28092950205325595</v>
      </c>
      <c r="CQ171" s="12">
        <f t="shared" si="255"/>
        <v>0.49749698898470518</v>
      </c>
      <c r="CR171" s="12">
        <f t="shared" si="256"/>
        <v>0.38343732379580181</v>
      </c>
      <c r="CS171" s="17">
        <f>CS$3*temperature!$I281+CS$4*temperature!$I281^2</f>
        <v>-22.675114253635353</v>
      </c>
      <c r="CT171" s="17">
        <f>CT$3*temperature!$I281+CT$4*temperature!$I281^2</f>
        <v>-19.584716643486235</v>
      </c>
      <c r="CU171" s="17">
        <f>CU$3*temperature!$I281+CU$4*temperature!$I281^2</f>
        <v>-17.193682589786846</v>
      </c>
      <c r="CV171" s="17"/>
      <c r="CW171" s="17"/>
      <c r="CX171" s="17"/>
    </row>
    <row r="172" spans="1:102">
      <c r="A172" s="2">
        <f t="shared" si="193"/>
        <v>2126</v>
      </c>
      <c r="B172" s="5">
        <f t="shared" si="194"/>
        <v>1165.1687983883462</v>
      </c>
      <c r="C172" s="5">
        <f t="shared" si="195"/>
        <v>2962.9830870187907</v>
      </c>
      <c r="D172" s="5">
        <f t="shared" si="196"/>
        <v>4366.3851938942407</v>
      </c>
      <c r="E172" s="15">
        <f t="shared" si="197"/>
        <v>1.0704495047758627E-5</v>
      </c>
      <c r="F172" s="15">
        <f t="shared" si="198"/>
        <v>2.1088573039145095E-5</v>
      </c>
      <c r="G172" s="15">
        <f t="shared" si="199"/>
        <v>4.3051571693777623E-5</v>
      </c>
      <c r="H172" s="5">
        <f t="shared" si="200"/>
        <v>172893.35729159924</v>
      </c>
      <c r="I172" s="5">
        <f t="shared" si="201"/>
        <v>68881.127740354917</v>
      </c>
      <c r="J172" s="5">
        <f t="shared" si="202"/>
        <v>26302.201101756673</v>
      </c>
      <c r="K172" s="5">
        <f t="shared" si="203"/>
        <v>148384.8155998892</v>
      </c>
      <c r="L172" s="5">
        <f t="shared" si="204"/>
        <v>23247.22272028213</v>
      </c>
      <c r="M172" s="5">
        <f t="shared" si="205"/>
        <v>6023.7931226352875</v>
      </c>
      <c r="N172" s="15">
        <f t="shared" si="206"/>
        <v>8.1260844433983515E-4</v>
      </c>
      <c r="O172" s="15">
        <f t="shared" si="207"/>
        <v>4.6698966677256593E-3</v>
      </c>
      <c r="P172" s="15">
        <f t="shared" si="208"/>
        <v>5.0078508501101293E-3</v>
      </c>
      <c r="Q172" s="5">
        <f t="shared" si="209"/>
        <v>6954.3671880097236</v>
      </c>
      <c r="R172" s="5">
        <f t="shared" si="210"/>
        <v>9963.1150938021237</v>
      </c>
      <c r="S172" s="5">
        <f t="shared" si="211"/>
        <v>5552.1115678728884</v>
      </c>
      <c r="T172" s="5">
        <f t="shared" si="212"/>
        <v>40.223449280822265</v>
      </c>
      <c r="U172" s="5">
        <f t="shared" si="213"/>
        <v>144.6421599158154</v>
      </c>
      <c r="V172" s="5">
        <f t="shared" si="214"/>
        <v>211.08923722365097</v>
      </c>
      <c r="W172" s="15">
        <f t="shared" si="215"/>
        <v>-1.0734613539272964E-2</v>
      </c>
      <c r="X172" s="15">
        <f t="shared" si="216"/>
        <v>-1.217998157191269E-2</v>
      </c>
      <c r="Y172" s="15">
        <f t="shared" si="217"/>
        <v>-9.7425357312937999E-3</v>
      </c>
      <c r="Z172" s="5">
        <f t="shared" si="232"/>
        <v>5824.3621924983017</v>
      </c>
      <c r="AA172" s="5">
        <f t="shared" si="233"/>
        <v>20374.209656571824</v>
      </c>
      <c r="AB172" s="5">
        <f t="shared" si="234"/>
        <v>40563.516149613512</v>
      </c>
      <c r="AC172" s="16">
        <f t="shared" si="218"/>
        <v>1.4456293779518579</v>
      </c>
      <c r="AD172" s="16">
        <f t="shared" si="219"/>
        <v>2.976127015807351</v>
      </c>
      <c r="AE172" s="16">
        <f t="shared" si="220"/>
        <v>7.271323469888868</v>
      </c>
      <c r="AF172" s="15">
        <f t="shared" si="221"/>
        <v>-4.0504037456468023E-3</v>
      </c>
      <c r="AG172" s="15">
        <f t="shared" si="222"/>
        <v>2.9673830763510267E-4</v>
      </c>
      <c r="AH172" s="15">
        <f t="shared" si="223"/>
        <v>9.7937136394747881E-3</v>
      </c>
      <c r="AI172" s="1">
        <f t="shared" si="187"/>
        <v>337762.32840781717</v>
      </c>
      <c r="AJ172" s="1">
        <f t="shared" si="188"/>
        <v>129786.22758293104</v>
      </c>
      <c r="AK172" s="1">
        <f t="shared" si="189"/>
        <v>49497.304043033662</v>
      </c>
      <c r="AL172" s="14">
        <f t="shared" si="224"/>
        <v>61.618330213846818</v>
      </c>
      <c r="AM172" s="14">
        <f t="shared" si="225"/>
        <v>13.60686007123916</v>
      </c>
      <c r="AN172" s="14">
        <f t="shared" si="226"/>
        <v>4.4644466665024787</v>
      </c>
      <c r="AO172" s="11">
        <f t="shared" si="227"/>
        <v>6.4268008573045215E-3</v>
      </c>
      <c r="AP172" s="11">
        <f t="shared" si="228"/>
        <v>8.0960740337581612E-3</v>
      </c>
      <c r="AQ172" s="11">
        <f t="shared" si="229"/>
        <v>7.3441606649789701E-3</v>
      </c>
      <c r="AR172" s="1">
        <f t="shared" si="235"/>
        <v>172893.35729159924</v>
      </c>
      <c r="AS172" s="1">
        <f t="shared" si="230"/>
        <v>68881.127740354917</v>
      </c>
      <c r="AT172" s="1">
        <f t="shared" si="231"/>
        <v>26302.201101756673</v>
      </c>
      <c r="AU172" s="1">
        <f t="shared" si="190"/>
        <v>34578.671458319848</v>
      </c>
      <c r="AV172" s="1">
        <f t="shared" si="191"/>
        <v>13776.225548070985</v>
      </c>
      <c r="AW172" s="1">
        <f t="shared" si="192"/>
        <v>5260.4402203513346</v>
      </c>
      <c r="AX172" s="1">
        <f t="shared" si="257"/>
        <v>118707.85247991137</v>
      </c>
      <c r="AY172" s="1">
        <f t="shared" si="238"/>
        <v>18597.778176225704</v>
      </c>
      <c r="AZ172" s="1">
        <f t="shared" si="239"/>
        <v>4819.0344981082299</v>
      </c>
      <c r="BA172" s="1">
        <f t="shared" si="258"/>
        <v>13614.322464646761</v>
      </c>
      <c r="BB172" s="1">
        <f t="shared" si="259"/>
        <v>29128.486427145734</v>
      </c>
      <c r="BC172" s="1">
        <f t="shared" si="260"/>
        <v>37028.382440829606</v>
      </c>
      <c r="BD172" s="1">
        <f t="shared" si="261"/>
        <v>2998.5696138893072</v>
      </c>
      <c r="BE172" s="2">
        <f t="shared" si="271"/>
        <v>0.42640676327742005</v>
      </c>
      <c r="BF172" s="2">
        <f t="shared" si="272"/>
        <v>0.3180625638800178</v>
      </c>
      <c r="BG172" s="2">
        <f t="shared" si="273"/>
        <v>-5.0634047993166097E-7</v>
      </c>
      <c r="BH172" s="2">
        <f t="shared" si="240"/>
        <v>0.13426482785085056</v>
      </c>
      <c r="BI172" s="2">
        <f t="shared" si="262"/>
        <v>1.8182272776872576E-2</v>
      </c>
      <c r="BJ172" s="2">
        <f t="shared" si="241"/>
        <v>1.0116379454193041E-2</v>
      </c>
      <c r="BK172" s="2">
        <f t="shared" si="242"/>
        <v>2.5638068161742476E-14</v>
      </c>
      <c r="BL172" s="2">
        <f t="shared" si="243"/>
        <v>3143.5941835851486</v>
      </c>
      <c r="BM172" s="2">
        <f t="shared" si="244"/>
        <v>696.82762545417279</v>
      </c>
      <c r="BN172" s="2">
        <f t="shared" si="245"/>
        <v>6.7433762465069562E-10</v>
      </c>
      <c r="BO172" s="2">
        <f t="shared" si="263"/>
        <v>2531.5354518931345</v>
      </c>
      <c r="BP172" s="2">
        <f t="shared" si="264"/>
        <v>215.06118236078507</v>
      </c>
      <c r="BQ172" s="2">
        <f t="shared" si="265"/>
        <v>-6.5664273678845903E-5</v>
      </c>
      <c r="BR172" s="11">
        <f t="shared" si="266"/>
        <v>3.2197311468936646E-2</v>
      </c>
      <c r="BS172" s="17">
        <f t="shared" si="236"/>
        <v>9.3940678821278385E-3</v>
      </c>
      <c r="BT172" s="17">
        <f t="shared" si="237"/>
        <v>3.75896305896469E-2</v>
      </c>
      <c r="BU172" s="12">
        <f>BU$3*temperature!$I282+BU$4*temperature!$I282^2</f>
        <v>-21.170248149203029</v>
      </c>
      <c r="BV172" s="12">
        <f>BV$3*temperature!$I282+BV$4*temperature!$I282^2</f>
        <v>-19.139013073205543</v>
      </c>
      <c r="BW172" s="12">
        <f>BW$3*temperature!$I282+BW$4*temperature!$I282^2</f>
        <v>-17.274677790067692</v>
      </c>
      <c r="BX172" s="12">
        <f>BX$4*temperature!$I282^2</f>
        <v>-23.529954907416236</v>
      </c>
      <c r="BY172" s="12">
        <f>BY$4*temperature!$I282^2</f>
        <v>-20.574026709801846</v>
      </c>
      <c r="BZ172" s="12">
        <f>BZ$4*temperature!$I282^2</f>
        <v>-18.062223872308202</v>
      </c>
      <c r="CA172" s="12">
        <f>CA$3*temperature!$I282</f>
        <v>-24.910819954136006</v>
      </c>
      <c r="CB172" s="12">
        <f>CB$3*temperature!$I282</f>
        <v>-23.024040730970295</v>
      </c>
      <c r="CC172" s="12">
        <f>CC$3*temperature!$I282</f>
        <v>-20.213125146814651</v>
      </c>
      <c r="CD172" s="12">
        <f t="shared" si="267"/>
        <v>-20.726719877791336</v>
      </c>
      <c r="CE172" s="12">
        <f t="shared" si="246"/>
        <v>-16.372439663152836</v>
      </c>
      <c r="CF172" s="12">
        <f t="shared" si="247"/>
        <v>-14.373592182923208</v>
      </c>
      <c r="CG172" s="19">
        <f t="shared" si="268"/>
        <v>0.16796316155181296</v>
      </c>
      <c r="CH172" s="19">
        <f t="shared" si="248"/>
        <v>0.28889807595198536</v>
      </c>
      <c r="CI172" s="19">
        <f t="shared" si="249"/>
        <v>0.28889807595198536</v>
      </c>
      <c r="CJ172" s="12">
        <f t="shared" si="269"/>
        <v>2.0920500381723359</v>
      </c>
      <c r="CK172" s="12">
        <f t="shared" si="250"/>
        <v>3.3258005339087302</v>
      </c>
      <c r="CL172" s="12">
        <f t="shared" si="251"/>
        <v>2.9197664819457221</v>
      </c>
      <c r="CM172" s="17">
        <f t="shared" si="270"/>
        <v>-22.818769915963671</v>
      </c>
      <c r="CN172" s="17">
        <f t="shared" si="252"/>
        <v>-19.698240197061565</v>
      </c>
      <c r="CO172" s="17">
        <f t="shared" si="253"/>
        <v>-17.293358664868929</v>
      </c>
      <c r="CP172" s="12">
        <f t="shared" si="254"/>
        <v>0.50578409206738584</v>
      </c>
      <c r="CQ172" s="12">
        <f t="shared" si="255"/>
        <v>0.76700201589778094</v>
      </c>
      <c r="CR172" s="12">
        <f t="shared" si="256"/>
        <v>0.59115370721063598</v>
      </c>
      <c r="CS172" s="17">
        <f>CS$3*temperature!$I282+CS$4*temperature!$I282^2</f>
        <v>-22.818769915963671</v>
      </c>
      <c r="CT172" s="17">
        <f>CT$3*temperature!$I282+CT$4*temperature!$I282^2</f>
        <v>-19.698273453297251</v>
      </c>
      <c r="CU172" s="17">
        <f>CU$3*temperature!$I282+CU$4*temperature!$I282^2</f>
        <v>-17.293375639856524</v>
      </c>
      <c r="CV172" s="17"/>
      <c r="CW172" s="17"/>
      <c r="CX172" s="17"/>
    </row>
    <row r="173" spans="1:102">
      <c r="A173" s="2">
        <f t="shared" si="193"/>
        <v>2127</v>
      </c>
      <c r="B173" s="5">
        <f t="shared" si="194"/>
        <v>1165.1806473047968</v>
      </c>
      <c r="C173" s="5">
        <f t="shared" si="195"/>
        <v>2963.042447849773</v>
      </c>
      <c r="D173" s="5">
        <f t="shared" si="196"/>
        <v>4366.5637746521979</v>
      </c>
      <c r="E173" s="15">
        <f t="shared" si="197"/>
        <v>1.0169270295370694E-5</v>
      </c>
      <c r="F173" s="15">
        <f t="shared" si="198"/>
        <v>2.0034144387187839E-5</v>
      </c>
      <c r="G173" s="15">
        <f t="shared" si="199"/>
        <v>4.089899310908874E-5</v>
      </c>
      <c r="H173" s="5">
        <f t="shared" si="200"/>
        <v>173006.75812604546</v>
      </c>
      <c r="I173" s="5">
        <f t="shared" si="201"/>
        <v>69193.376063218544</v>
      </c>
      <c r="J173" s="5">
        <f t="shared" si="202"/>
        <v>26431.633680318762</v>
      </c>
      <c r="K173" s="5">
        <f t="shared" si="203"/>
        <v>148480.63133062751</v>
      </c>
      <c r="L173" s="5">
        <f t="shared" si="204"/>
        <v>23352.137973396548</v>
      </c>
      <c r="M173" s="5">
        <f t="shared" si="205"/>
        <v>6053.1885126134621</v>
      </c>
      <c r="N173" s="15">
        <f t="shared" si="206"/>
        <v>6.457246339590661E-4</v>
      </c>
      <c r="O173" s="15">
        <f t="shared" si="207"/>
        <v>4.5130230985779285E-3</v>
      </c>
      <c r="P173" s="15">
        <f t="shared" si="208"/>
        <v>4.8798803975715899E-3</v>
      </c>
      <c r="Q173" s="5">
        <f t="shared" si="209"/>
        <v>6884.2271519757096</v>
      </c>
      <c r="R173" s="5">
        <f t="shared" si="210"/>
        <v>9886.3787074110242</v>
      </c>
      <c r="S173" s="5">
        <f t="shared" si="211"/>
        <v>5525.0755629700207</v>
      </c>
      <c r="T173" s="5">
        <f t="shared" si="212"/>
        <v>39.791666097576091</v>
      </c>
      <c r="U173" s="5">
        <f t="shared" si="213"/>
        <v>142.88042107351913</v>
      </c>
      <c r="V173" s="5">
        <f t="shared" si="214"/>
        <v>209.03269278750798</v>
      </c>
      <c r="W173" s="15">
        <f t="shared" si="215"/>
        <v>-1.0734613539272964E-2</v>
      </c>
      <c r="X173" s="15">
        <f t="shared" si="216"/>
        <v>-1.217998157191269E-2</v>
      </c>
      <c r="Y173" s="15">
        <f t="shared" si="217"/>
        <v>-9.7425357312937999E-3</v>
      </c>
      <c r="Z173" s="5">
        <f t="shared" si="232"/>
        <v>5743.226770253581</v>
      </c>
      <c r="AA173" s="5">
        <f t="shared" si="233"/>
        <v>20226.465340694827</v>
      </c>
      <c r="AB173" s="5">
        <f t="shared" si="234"/>
        <v>40766.603756453151</v>
      </c>
      <c r="AC173" s="16">
        <f t="shared" si="218"/>
        <v>1.4397739953045845</v>
      </c>
      <c r="AD173" s="16">
        <f t="shared" si="219"/>
        <v>2.9770101467013288</v>
      </c>
      <c r="AE173" s="16">
        <f t="shared" si="220"/>
        <v>7.3425367297329514</v>
      </c>
      <c r="AF173" s="15">
        <f t="shared" si="221"/>
        <v>-4.0504037456468023E-3</v>
      </c>
      <c r="AG173" s="15">
        <f t="shared" si="222"/>
        <v>2.9673830763510267E-4</v>
      </c>
      <c r="AH173" s="15">
        <f t="shared" si="223"/>
        <v>9.7937136394747881E-3</v>
      </c>
      <c r="AI173" s="1">
        <f t="shared" si="187"/>
        <v>338564.76702535537</v>
      </c>
      <c r="AJ173" s="1">
        <f t="shared" si="188"/>
        <v>130583.83037270892</v>
      </c>
      <c r="AK173" s="1">
        <f t="shared" si="189"/>
        <v>49808.013859081635</v>
      </c>
      <c r="AL173" s="14">
        <f t="shared" si="224"/>
        <v>62.010378863916408</v>
      </c>
      <c r="AM173" s="14">
        <f t="shared" si="225"/>
        <v>13.715920596277861</v>
      </c>
      <c r="AN173" s="14">
        <f t="shared" si="226"/>
        <v>4.4969064039655127</v>
      </c>
      <c r="AO173" s="11">
        <f t="shared" si="227"/>
        <v>6.3625328487314763E-3</v>
      </c>
      <c r="AP173" s="11">
        <f t="shared" si="228"/>
        <v>8.0151132934205803E-3</v>
      </c>
      <c r="AQ173" s="11">
        <f t="shared" si="229"/>
        <v>7.2707190583291802E-3</v>
      </c>
      <c r="AR173" s="1">
        <f t="shared" si="235"/>
        <v>173006.75812604546</v>
      </c>
      <c r="AS173" s="1">
        <f t="shared" si="230"/>
        <v>69193.376063218544</v>
      </c>
      <c r="AT173" s="1">
        <f t="shared" si="231"/>
        <v>26431.633680318762</v>
      </c>
      <c r="AU173" s="1">
        <f t="shared" si="190"/>
        <v>34601.351625209092</v>
      </c>
      <c r="AV173" s="1">
        <f t="shared" si="191"/>
        <v>13838.67521264371</v>
      </c>
      <c r="AW173" s="1">
        <f t="shared" si="192"/>
        <v>5286.3267360637528</v>
      </c>
      <c r="AX173" s="1">
        <f t="shared" si="257"/>
        <v>118784.50506450201</v>
      </c>
      <c r="AY173" s="1">
        <f t="shared" si="238"/>
        <v>18681.710378717238</v>
      </c>
      <c r="AZ173" s="1">
        <f t="shared" si="239"/>
        <v>4842.55081009077</v>
      </c>
      <c r="BA173" s="1">
        <f t="shared" si="258"/>
        <v>13615.213055406251</v>
      </c>
      <c r="BB173" s="1">
        <f t="shared" si="259"/>
        <v>29142.412186235684</v>
      </c>
      <c r="BC173" s="1">
        <f t="shared" si="260"/>
        <v>37051.153350880224</v>
      </c>
      <c r="BD173" s="1">
        <f t="shared" si="261"/>
        <v>2912.6043738872118</v>
      </c>
      <c r="BE173" s="2">
        <f t="shared" si="271"/>
        <v>0.42640676327742005</v>
      </c>
      <c r="BF173" s="2">
        <f t="shared" si="272"/>
        <v>0.3180625638800178</v>
      </c>
      <c r="BG173" s="2">
        <f t="shared" si="273"/>
        <v>-5.0634047993166097E-7</v>
      </c>
      <c r="BH173" s="2">
        <f t="shared" si="240"/>
        <v>0.1330941642045903</v>
      </c>
      <c r="BI173" s="2">
        <f t="shared" si="262"/>
        <v>1.8182272776872576E-2</v>
      </c>
      <c r="BJ173" s="2">
        <f t="shared" si="241"/>
        <v>1.0116379454193041E-2</v>
      </c>
      <c r="BK173" s="2">
        <f t="shared" si="242"/>
        <v>2.5638068161742476E-14</v>
      </c>
      <c r="BL173" s="2">
        <f t="shared" si="243"/>
        <v>3145.6560684901747</v>
      </c>
      <c r="BM173" s="2">
        <f t="shared" si="244"/>
        <v>699.98644797219663</v>
      </c>
      <c r="BN173" s="2">
        <f t="shared" si="245"/>
        <v>6.7765602592222055E-10</v>
      </c>
      <c r="BO173" s="2">
        <f t="shared" si="263"/>
        <v>2568.9827237794866</v>
      </c>
      <c r="BP173" s="2">
        <f t="shared" si="264"/>
        <v>217.61412311525038</v>
      </c>
      <c r="BQ173" s="2">
        <f t="shared" si="265"/>
        <v>-6.5658675728914162E-5</v>
      </c>
      <c r="BR173" s="11">
        <f t="shared" si="266"/>
        <v>3.2041141979180593E-2</v>
      </c>
      <c r="BS173" s="17">
        <f t="shared" si="236"/>
        <v>9.1010388980368381E-3</v>
      </c>
      <c r="BT173" s="17">
        <f t="shared" si="237"/>
        <v>3.649478698023971E-2</v>
      </c>
      <c r="BU173" s="12">
        <f>BU$3*temperature!$I283+BU$4*temperature!$I283^2</f>
        <v>-21.649056013095635</v>
      </c>
      <c r="BV173" s="12">
        <f>BV$3*temperature!$I283+BV$4*temperature!$I283^2</f>
        <v>-19.516841983925417</v>
      </c>
      <c r="BW173" s="12">
        <f>BW$3*temperature!$I283+BW$4*temperature!$I283^2</f>
        <v>-17.575687012221557</v>
      </c>
      <c r="BX173" s="12">
        <f>BX$4*temperature!$I283^2</f>
        <v>-23.855410180137536</v>
      </c>
      <c r="BY173" s="12">
        <f>BY$4*temperature!$I283^2</f>
        <v>-20.858596973542699</v>
      </c>
      <c r="BZ173" s="12">
        <f>BZ$4*temperature!$I283^2</f>
        <v>-18.312052060226339</v>
      </c>
      <c r="CA173" s="12">
        <f>CA$3*temperature!$I283</f>
        <v>-25.082505698166084</v>
      </c>
      <c r="CB173" s="12">
        <f>CB$3*temperature!$I283</f>
        <v>-23.182722764349897</v>
      </c>
      <c r="CC173" s="12">
        <f>CC$3*temperature!$I283</f>
        <v>-20.352434307909839</v>
      </c>
      <c r="CD173" s="12">
        <f t="shared" si="267"/>
        <v>-20.840533116888952</v>
      </c>
      <c r="CE173" s="12">
        <f t="shared" si="246"/>
        <v>-16.439119878081119</v>
      </c>
      <c r="CF173" s="12">
        <f t="shared" si="247"/>
        <v>-14.432131669753984</v>
      </c>
      <c r="CG173" s="19">
        <f t="shared" si="268"/>
        <v>0.16912076617557723</v>
      </c>
      <c r="CH173" s="19">
        <f t="shared" si="248"/>
        <v>0.29088916581614854</v>
      </c>
      <c r="CI173" s="19">
        <f t="shared" si="249"/>
        <v>0.29088916581614854</v>
      </c>
      <c r="CJ173" s="12">
        <f t="shared" si="269"/>
        <v>2.1209862906385646</v>
      </c>
      <c r="CK173" s="12">
        <f t="shared" si="250"/>
        <v>3.3718014431343892</v>
      </c>
      <c r="CL173" s="12">
        <f t="shared" si="251"/>
        <v>2.9601513190779278</v>
      </c>
      <c r="CM173" s="17">
        <f t="shared" si="270"/>
        <v>-22.961519407527518</v>
      </c>
      <c r="CN173" s="17">
        <f t="shared" si="252"/>
        <v>-19.81092132121551</v>
      </c>
      <c r="CO173" s="17">
        <f t="shared" si="253"/>
        <v>-17.392282988831912</v>
      </c>
      <c r="CP173" s="12">
        <f t="shared" si="254"/>
        <v>0.79904071335733418</v>
      </c>
      <c r="CQ173" s="12">
        <f t="shared" si="255"/>
        <v>1.097624272479202</v>
      </c>
      <c r="CR173" s="12">
        <f t="shared" si="256"/>
        <v>0.84597514469376633</v>
      </c>
      <c r="CS173" s="17">
        <f>CS$3*temperature!$I283+CS$4*temperature!$I283^2</f>
        <v>-22.961519407527518</v>
      </c>
      <c r="CT173" s="17">
        <f>CT$3*temperature!$I283+CT$4*temperature!$I283^2</f>
        <v>-19.810954712894102</v>
      </c>
      <c r="CU173" s="17">
        <f>CU$3*temperature!$I283+CU$4*temperature!$I283^2</f>
        <v>-17.392300032953688</v>
      </c>
      <c r="CV173" s="17"/>
      <c r="CW173" s="17"/>
      <c r="CX173" s="17"/>
    </row>
    <row r="174" spans="1:102">
      <c r="A174" s="2">
        <f t="shared" si="193"/>
        <v>2128</v>
      </c>
      <c r="B174" s="5">
        <f t="shared" si="194"/>
        <v>1165.1919038898948</v>
      </c>
      <c r="C174" s="5">
        <f t="shared" si="195"/>
        <v>2963.0988417689873</v>
      </c>
      <c r="D174" s="5">
        <f t="shared" si="196"/>
        <v>4366.733433310842</v>
      </c>
      <c r="E174" s="15">
        <f t="shared" si="197"/>
        <v>9.6608067806021595E-6</v>
      </c>
      <c r="F174" s="15">
        <f t="shared" si="198"/>
        <v>1.9032437167828447E-5</v>
      </c>
      <c r="G174" s="15">
        <f t="shared" si="199"/>
        <v>3.8854043453634304E-5</v>
      </c>
      <c r="H174" s="5">
        <f t="shared" si="200"/>
        <v>173091.49251563119</v>
      </c>
      <c r="I174" s="5">
        <f t="shared" si="201"/>
        <v>69496.231763511256</v>
      </c>
      <c r="J174" s="5">
        <f t="shared" si="202"/>
        <v>26558.308075196936</v>
      </c>
      <c r="K174" s="5">
        <f t="shared" si="203"/>
        <v>148551.9183044268</v>
      </c>
      <c r="L174" s="5">
        <f t="shared" si="204"/>
        <v>23453.902645387829</v>
      </c>
      <c r="M174" s="5">
        <f t="shared" si="205"/>
        <v>6081.9622907598741</v>
      </c>
      <c r="N174" s="15">
        <f t="shared" si="206"/>
        <v>4.8010958170396911E-4</v>
      </c>
      <c r="O174" s="15">
        <f t="shared" si="207"/>
        <v>4.3578310520095975E-3</v>
      </c>
      <c r="P174" s="15">
        <f t="shared" si="208"/>
        <v>4.7534911702244997E-3</v>
      </c>
      <c r="Q174" s="5">
        <f t="shared" si="209"/>
        <v>6813.6631623816584</v>
      </c>
      <c r="R174" s="5">
        <f t="shared" si="210"/>
        <v>9808.7078929347863</v>
      </c>
      <c r="S174" s="5">
        <f t="shared" si="211"/>
        <v>5497.4684332691222</v>
      </c>
      <c r="T174" s="5">
        <f t="shared" si="212"/>
        <v>39.364517939934821</v>
      </c>
      <c r="U174" s="5">
        <f t="shared" si="213"/>
        <v>141.14014017785655</v>
      </c>
      <c r="V174" s="5">
        <f t="shared" si="214"/>
        <v>206.99618430901714</v>
      </c>
      <c r="W174" s="15">
        <f t="shared" si="215"/>
        <v>-1.0734613539272964E-2</v>
      </c>
      <c r="X174" s="15">
        <f t="shared" si="216"/>
        <v>-1.217998157191269E-2</v>
      </c>
      <c r="Y174" s="15">
        <f t="shared" si="217"/>
        <v>-9.7425357312937999E-3</v>
      </c>
      <c r="Z174" s="5">
        <f t="shared" si="232"/>
        <v>5662.2742299097945</v>
      </c>
      <c r="AA174" s="5">
        <f t="shared" si="233"/>
        <v>20076.635882140105</v>
      </c>
      <c r="AB174" s="5">
        <f t="shared" si="234"/>
        <v>40965.403061078694</v>
      </c>
      <c r="AC174" s="16">
        <f t="shared" si="218"/>
        <v>1.433942329321118</v>
      </c>
      <c r="AD174" s="16">
        <f t="shared" si="219"/>
        <v>2.9778935396540733</v>
      </c>
      <c r="AE174" s="16">
        <f t="shared" si="220"/>
        <v>7.4144474318512819</v>
      </c>
      <c r="AF174" s="15">
        <f t="shared" si="221"/>
        <v>-4.0504037456468023E-3</v>
      </c>
      <c r="AG174" s="15">
        <f t="shared" si="222"/>
        <v>2.9673830763510267E-4</v>
      </c>
      <c r="AH174" s="15">
        <f t="shared" si="223"/>
        <v>9.7937136394747881E-3</v>
      </c>
      <c r="AI174" s="1">
        <f t="shared" si="187"/>
        <v>339309.64194802893</v>
      </c>
      <c r="AJ174" s="1">
        <f t="shared" si="188"/>
        <v>131364.12254808174</v>
      </c>
      <c r="AK174" s="1">
        <f t="shared" si="189"/>
        <v>50113.539209237228</v>
      </c>
      <c r="AL174" s="14">
        <f t="shared" si="224"/>
        <v>62.400976505675523</v>
      </c>
      <c r="AM174" s="14">
        <f t="shared" si="225"/>
        <v>13.82475590720556</v>
      </c>
      <c r="AN174" s="14">
        <f t="shared" si="226"/>
        <v>4.5292751896293995</v>
      </c>
      <c r="AO174" s="11">
        <f t="shared" si="227"/>
        <v>6.2989075202441614E-3</v>
      </c>
      <c r="AP174" s="11">
        <f t="shared" si="228"/>
        <v>7.9349621604863745E-3</v>
      </c>
      <c r="AQ174" s="11">
        <f t="shared" si="229"/>
        <v>7.198011867745888E-3</v>
      </c>
      <c r="AR174" s="1">
        <f t="shared" si="235"/>
        <v>173091.49251563119</v>
      </c>
      <c r="AS174" s="1">
        <f t="shared" si="230"/>
        <v>69496.231763511256</v>
      </c>
      <c r="AT174" s="1">
        <f t="shared" si="231"/>
        <v>26558.308075196936</v>
      </c>
      <c r="AU174" s="1">
        <f t="shared" si="190"/>
        <v>34618.298503126243</v>
      </c>
      <c r="AV174" s="1">
        <f t="shared" si="191"/>
        <v>13899.246352702252</v>
      </c>
      <c r="AW174" s="1">
        <f t="shared" si="192"/>
        <v>5311.6616150393875</v>
      </c>
      <c r="AX174" s="1">
        <f t="shared" si="257"/>
        <v>118841.53464354145</v>
      </c>
      <c r="AY174" s="1">
        <f t="shared" si="238"/>
        <v>18763.122116310264</v>
      </c>
      <c r="AZ174" s="1">
        <f t="shared" si="239"/>
        <v>4865.5698326078991</v>
      </c>
      <c r="BA174" s="1">
        <f t="shared" si="258"/>
        <v>13615.903874898002</v>
      </c>
      <c r="BB174" s="1">
        <f t="shared" si="259"/>
        <v>29155.85146733345</v>
      </c>
      <c r="BC174" s="1">
        <f t="shared" si="260"/>
        <v>37073.300987954499</v>
      </c>
      <c r="BD174" s="1">
        <f t="shared" si="261"/>
        <v>2829.0566234906564</v>
      </c>
      <c r="BE174" s="2">
        <f t="shared" si="271"/>
        <v>0.42640676327742005</v>
      </c>
      <c r="BF174" s="2">
        <f t="shared" si="272"/>
        <v>0.3180625638800178</v>
      </c>
      <c r="BG174" s="2">
        <f t="shared" si="273"/>
        <v>-5.0634047993166097E-7</v>
      </c>
      <c r="BH174" s="2">
        <f t="shared" si="240"/>
        <v>0.13192606518025313</v>
      </c>
      <c r="BI174" s="2">
        <f t="shared" si="262"/>
        <v>1.8182272776872576E-2</v>
      </c>
      <c r="BJ174" s="2">
        <f t="shared" si="241"/>
        <v>1.0116379454193041E-2</v>
      </c>
      <c r="BK174" s="2">
        <f t="shared" si="242"/>
        <v>2.5638068161742476E-14</v>
      </c>
      <c r="BL174" s="2">
        <f t="shared" si="243"/>
        <v>3147.1967322752043</v>
      </c>
      <c r="BM174" s="2">
        <f t="shared" si="244"/>
        <v>703.05025115622311</v>
      </c>
      <c r="BN174" s="2">
        <f t="shared" si="245"/>
        <v>6.8090371269245467E-10</v>
      </c>
      <c r="BO174" s="2">
        <f t="shared" si="263"/>
        <v>2606.9872308400686</v>
      </c>
      <c r="BP174" s="2">
        <f t="shared" si="264"/>
        <v>220.19774412869506</v>
      </c>
      <c r="BQ174" s="2">
        <f t="shared" si="265"/>
        <v>-6.565318757839668E-5</v>
      </c>
      <c r="BR174" s="11">
        <f t="shared" si="266"/>
        <v>3.188639591427031E-2</v>
      </c>
      <c r="BS174" s="17">
        <f t="shared" si="236"/>
        <v>8.8184845815191676E-3</v>
      </c>
      <c r="BT174" s="17">
        <f t="shared" si="237"/>
        <v>3.5431832019650202E-2</v>
      </c>
      <c r="BU174" s="12">
        <f>BU$3*temperature!$I284+BU$4*temperature!$I284^2</f>
        <v>-22.129980580445839</v>
      </c>
      <c r="BV174" s="12">
        <f>BV$3*temperature!$I284+BV$4*temperature!$I284^2</f>
        <v>-19.896113321145361</v>
      </c>
      <c r="BW174" s="12">
        <f>BW$3*temperature!$I284+BW$4*temperature!$I284^2</f>
        <v>-17.877655582938594</v>
      </c>
      <c r="BX174" s="12">
        <f>BX$4*temperature!$I284^2</f>
        <v>-24.18144834348244</v>
      </c>
      <c r="BY174" s="12">
        <f>BY$4*temperature!$I284^2</f>
        <v>-21.14367690282716</v>
      </c>
      <c r="BZ174" s="12">
        <f>BZ$4*temperature!$I284^2</f>
        <v>-18.562327690605713</v>
      </c>
      <c r="CA174" s="12">
        <f>CA$3*temperature!$I284</f>
        <v>-25.253328608756622</v>
      </c>
      <c r="CB174" s="12">
        <f>CB$3*temperature!$I284</f>
        <v>-23.340607316462624</v>
      </c>
      <c r="CC174" s="12">
        <f>CC$3*temperature!$I284</f>
        <v>-20.491043349124336</v>
      </c>
      <c r="CD174" s="12">
        <f t="shared" si="267"/>
        <v>-20.953379872849776</v>
      </c>
      <c r="CE174" s="12">
        <f t="shared" si="246"/>
        <v>-16.504837836420613</v>
      </c>
      <c r="CF174" s="12">
        <f t="shared" si="247"/>
        <v>-14.489826378160341</v>
      </c>
      <c r="CG174" s="19">
        <f t="shared" si="268"/>
        <v>0.17027255307705597</v>
      </c>
      <c r="CH174" s="19">
        <f t="shared" si="248"/>
        <v>0.29287024914817</v>
      </c>
      <c r="CI174" s="19">
        <f t="shared" si="249"/>
        <v>0.29287024914816995</v>
      </c>
      <c r="CJ174" s="12">
        <f t="shared" si="269"/>
        <v>2.1499743679534236</v>
      </c>
      <c r="CK174" s="12">
        <f t="shared" si="250"/>
        <v>3.4178847400210048</v>
      </c>
      <c r="CL174" s="12">
        <f t="shared" si="251"/>
        <v>3.0006084854819974</v>
      </c>
      <c r="CM174" s="17">
        <f t="shared" si="270"/>
        <v>-23.103354240803199</v>
      </c>
      <c r="CN174" s="17">
        <f t="shared" si="252"/>
        <v>-19.922722576441618</v>
      </c>
      <c r="CO174" s="17">
        <f t="shared" si="253"/>
        <v>-17.490434863642339</v>
      </c>
      <c r="CP174" s="12">
        <f t="shared" si="254"/>
        <v>1.1622868942317583</v>
      </c>
      <c r="CQ174" s="12">
        <f t="shared" si="255"/>
        <v>1.4907294671195717</v>
      </c>
      <c r="CR174" s="12">
        <f t="shared" si="256"/>
        <v>1.1489542324955342</v>
      </c>
      <c r="CS174" s="17">
        <f>CS$3*temperature!$I284+CS$4*temperature!$I284^2</f>
        <v>-23.103354240803199</v>
      </c>
      <c r="CT174" s="17">
        <f>CT$3*temperature!$I284+CT$4*temperature!$I284^2</f>
        <v>-19.922756101608542</v>
      </c>
      <c r="CU174" s="17">
        <f>CU$3*temperature!$I284+CU$4*temperature!$I284^2</f>
        <v>-17.490451975900623</v>
      </c>
      <c r="CV174" s="17"/>
      <c r="CW174" s="17"/>
      <c r="CX174" s="17"/>
    </row>
    <row r="175" spans="1:102">
      <c r="A175" s="2">
        <f t="shared" si="193"/>
        <v>2129</v>
      </c>
      <c r="B175" s="5">
        <f t="shared" si="194"/>
        <v>1165.2025977490482</v>
      </c>
      <c r="C175" s="5">
        <f t="shared" si="195"/>
        <v>2963.1524170118887</v>
      </c>
      <c r="D175" s="5">
        <f t="shared" si="196"/>
        <v>4366.8946152988819</v>
      </c>
      <c r="E175" s="15">
        <f t="shared" si="197"/>
        <v>9.1777664415720506E-6</v>
      </c>
      <c r="F175" s="15">
        <f t="shared" si="198"/>
        <v>1.8080815309437025E-5</v>
      </c>
      <c r="G175" s="15">
        <f t="shared" si="199"/>
        <v>3.6911341280952588E-5</v>
      </c>
      <c r="H175" s="5">
        <f t="shared" si="200"/>
        <v>173147.73731181133</v>
      </c>
      <c r="I175" s="5">
        <f t="shared" si="201"/>
        <v>69789.677810541805</v>
      </c>
      <c r="J175" s="5">
        <f t="shared" si="202"/>
        <v>26682.222765235641</v>
      </c>
      <c r="K175" s="5">
        <f t="shared" si="203"/>
        <v>148598.82534273449</v>
      </c>
      <c r="L175" s="5">
        <f t="shared" si="204"/>
        <v>23552.510296085049</v>
      </c>
      <c r="M175" s="5">
        <f t="shared" si="205"/>
        <v>6110.1137343131049</v>
      </c>
      <c r="N175" s="15">
        <f t="shared" si="206"/>
        <v>3.1576191572013634E-4</v>
      </c>
      <c r="O175" s="15">
        <f t="shared" si="207"/>
        <v>4.2043173875205841E-3</v>
      </c>
      <c r="P175" s="15">
        <f t="shared" si="208"/>
        <v>4.6286777535600176E-3</v>
      </c>
      <c r="Q175" s="5">
        <f t="shared" si="209"/>
        <v>6742.7114038715044</v>
      </c>
      <c r="R175" s="5">
        <f t="shared" si="210"/>
        <v>9730.1505692728624</v>
      </c>
      <c r="S175" s="5">
        <f t="shared" si="211"/>
        <v>5469.309123888519</v>
      </c>
      <c r="T175" s="5">
        <f t="shared" si="212"/>
        <v>38.941955052689842</v>
      </c>
      <c r="U175" s="5">
        <f t="shared" si="213"/>
        <v>139.42105587143308</v>
      </c>
      <c r="V175" s="5">
        <f t="shared" si="214"/>
        <v>204.97951658714507</v>
      </c>
      <c r="W175" s="15">
        <f t="shared" si="215"/>
        <v>-1.0734613539272964E-2</v>
      </c>
      <c r="X175" s="15">
        <f t="shared" si="216"/>
        <v>-1.217998157191269E-2</v>
      </c>
      <c r="Y175" s="15">
        <f t="shared" si="217"/>
        <v>-9.7425357312937999E-3</v>
      </c>
      <c r="Z175" s="5">
        <f t="shared" si="232"/>
        <v>5581.5359591905108</v>
      </c>
      <c r="AA175" s="5">
        <f t="shared" si="233"/>
        <v>19924.817581441686</v>
      </c>
      <c r="AB175" s="5">
        <f t="shared" si="234"/>
        <v>41159.910080182774</v>
      </c>
      <c r="AC175" s="16">
        <f t="shared" si="218"/>
        <v>1.4281342839393942</v>
      </c>
      <c r="AD175" s="16">
        <f t="shared" si="219"/>
        <v>2.9787771947433477</v>
      </c>
      <c r="AE175" s="16">
        <f t="shared" si="220"/>
        <v>7.4870624067937728</v>
      </c>
      <c r="AF175" s="15">
        <f t="shared" si="221"/>
        <v>-4.0504037456468023E-3</v>
      </c>
      <c r="AG175" s="15">
        <f t="shared" si="222"/>
        <v>2.9673830763510267E-4</v>
      </c>
      <c r="AH175" s="15">
        <f t="shared" si="223"/>
        <v>9.7937136394747881E-3</v>
      </c>
      <c r="AI175" s="1">
        <f t="shared" si="187"/>
        <v>339996.97625635233</v>
      </c>
      <c r="AJ175" s="1">
        <f t="shared" si="188"/>
        <v>132126.95664597582</v>
      </c>
      <c r="AK175" s="1">
        <f t="shared" si="189"/>
        <v>50413.846903352896</v>
      </c>
      <c r="AL175" s="14">
        <f t="shared" si="224"/>
        <v>62.790103906055883</v>
      </c>
      <c r="AM175" s="14">
        <f t="shared" si="225"/>
        <v>13.933357833057181</v>
      </c>
      <c r="AN175" s="14">
        <f t="shared" si="226"/>
        <v>4.5615509484309662</v>
      </c>
      <c r="AO175" s="11">
        <f t="shared" si="227"/>
        <v>6.2359184450417196E-3</v>
      </c>
      <c r="AP175" s="11">
        <f t="shared" si="228"/>
        <v>7.8556125388815103E-3</v>
      </c>
      <c r="AQ175" s="11">
        <f t="shared" si="229"/>
        <v>7.1260317490684294E-3</v>
      </c>
      <c r="AR175" s="1">
        <f t="shared" si="235"/>
        <v>173147.73731181133</v>
      </c>
      <c r="AS175" s="1">
        <f t="shared" si="230"/>
        <v>69789.677810541805</v>
      </c>
      <c r="AT175" s="1">
        <f t="shared" si="231"/>
        <v>26682.222765235641</v>
      </c>
      <c r="AU175" s="1">
        <f t="shared" si="190"/>
        <v>34629.547462362265</v>
      </c>
      <c r="AV175" s="1">
        <f t="shared" si="191"/>
        <v>13957.935562108361</v>
      </c>
      <c r="AW175" s="1">
        <f t="shared" si="192"/>
        <v>5336.4445530471285</v>
      </c>
      <c r="AX175" s="1">
        <f t="shared" si="257"/>
        <v>118879.06027418759</v>
      </c>
      <c r="AY175" s="1">
        <f t="shared" si="238"/>
        <v>18842.008236868041</v>
      </c>
      <c r="AZ175" s="1">
        <f t="shared" si="239"/>
        <v>4888.0909874504841</v>
      </c>
      <c r="BA175" s="1">
        <f t="shared" si="258"/>
        <v>13616.396707011743</v>
      </c>
      <c r="BB175" s="1">
        <f t="shared" si="259"/>
        <v>29168.810546538109</v>
      </c>
      <c r="BC175" s="1">
        <f t="shared" si="260"/>
        <v>37094.835725418947</v>
      </c>
      <c r="BD175" s="1">
        <f t="shared" si="261"/>
        <v>2747.8604510225828</v>
      </c>
      <c r="BE175" s="2">
        <f t="shared" si="271"/>
        <v>0.42640676327742005</v>
      </c>
      <c r="BF175" s="2">
        <f t="shared" si="272"/>
        <v>0.3180625638800178</v>
      </c>
      <c r="BG175" s="2">
        <f t="shared" si="273"/>
        <v>-5.0634047993166097E-7</v>
      </c>
      <c r="BH175" s="2">
        <f t="shared" si="240"/>
        <v>0.13076062663304186</v>
      </c>
      <c r="BI175" s="2">
        <f t="shared" si="262"/>
        <v>1.8182272776872576E-2</v>
      </c>
      <c r="BJ175" s="2">
        <f t="shared" si="241"/>
        <v>1.0116379454193041E-2</v>
      </c>
      <c r="BK175" s="2">
        <f t="shared" si="242"/>
        <v>2.5638068161742476E-14</v>
      </c>
      <c r="BL175" s="2">
        <f t="shared" si="243"/>
        <v>3148.2193905016311</v>
      </c>
      <c r="BM175" s="2">
        <f t="shared" si="244"/>
        <v>706.01886271731712</v>
      </c>
      <c r="BN175" s="2">
        <f t="shared" si="245"/>
        <v>6.8408064596190823E-10</v>
      </c>
      <c r="BO175" s="2">
        <f t="shared" si="263"/>
        <v>2645.5573080871527</v>
      </c>
      <c r="BP175" s="2">
        <f t="shared" si="264"/>
        <v>222.81241738901969</v>
      </c>
      <c r="BQ175" s="2">
        <f t="shared" si="265"/>
        <v>-6.5647808531523949E-5</v>
      </c>
      <c r="BR175" s="11">
        <f t="shared" si="266"/>
        <v>3.1733074908575548E-2</v>
      </c>
      <c r="BS175" s="17">
        <f t="shared" si="236"/>
        <v>8.545983953694658E-3</v>
      </c>
      <c r="BT175" s="17">
        <f t="shared" si="237"/>
        <v>3.4399836912281746E-2</v>
      </c>
      <c r="BU175" s="12">
        <f>BU$3*temperature!$I285+BU$4*temperature!$I285^2</f>
        <v>-22.612915692289963</v>
      </c>
      <c r="BV175" s="12">
        <f>BV$3*temperature!$I285+BV$4*temperature!$I285^2</f>
        <v>-20.276746802723839</v>
      </c>
      <c r="BW175" s="12">
        <f>BW$3*temperature!$I285+BW$4*temperature!$I285^2</f>
        <v>-18.180522448485377</v>
      </c>
      <c r="BX175" s="12">
        <f>BX$4*temperature!$I285^2</f>
        <v>-24.508010340823983</v>
      </c>
      <c r="BY175" s="12">
        <f>BY$4*temperature!$I285^2</f>
        <v>-21.429214859960837</v>
      </c>
      <c r="BZ175" s="12">
        <f>BZ$4*temperature!$I285^2</f>
        <v>-18.813005429997045</v>
      </c>
      <c r="CA175" s="12">
        <f>CA$3*temperature!$I285</f>
        <v>-25.423275447379556</v>
      </c>
      <c r="CB175" s="12">
        <f>CB$3*temperature!$I285</f>
        <v>-23.49768215148444</v>
      </c>
      <c r="CC175" s="12">
        <f>CC$3*temperature!$I285</f>
        <v>-20.628941528458274</v>
      </c>
      <c r="CD175" s="12">
        <f t="shared" si="267"/>
        <v>-21.065257408603905</v>
      </c>
      <c r="CE175" s="12">
        <f t="shared" si="246"/>
        <v>-16.569597996859653</v>
      </c>
      <c r="CF175" s="12">
        <f t="shared" si="247"/>
        <v>-14.546680222486685</v>
      </c>
      <c r="CG175" s="19">
        <f t="shared" si="268"/>
        <v>0.17141843299443318</v>
      </c>
      <c r="CH175" s="19">
        <f t="shared" si="248"/>
        <v>0.29484117241696173</v>
      </c>
      <c r="CI175" s="19">
        <f t="shared" si="249"/>
        <v>0.29484117241696173</v>
      </c>
      <c r="CJ175" s="12">
        <f t="shared" si="269"/>
        <v>2.1790090193878253</v>
      </c>
      <c r="CK175" s="12">
        <f t="shared" si="250"/>
        <v>3.4640420773123943</v>
      </c>
      <c r="CL175" s="12">
        <f t="shared" si="251"/>
        <v>3.0411306529857942</v>
      </c>
      <c r="CM175" s="17">
        <f t="shared" si="270"/>
        <v>-23.244266427991732</v>
      </c>
      <c r="CN175" s="17">
        <f t="shared" si="252"/>
        <v>-20.033640074172048</v>
      </c>
      <c r="CO175" s="17">
        <f t="shared" si="253"/>
        <v>-17.587810875472478</v>
      </c>
      <c r="CP175" s="12">
        <f t="shared" si="254"/>
        <v>1.5970486772205668</v>
      </c>
      <c r="CQ175" s="12">
        <f t="shared" si="255"/>
        <v>1.9476289827294231</v>
      </c>
      <c r="CR175" s="12">
        <f t="shared" si="256"/>
        <v>1.5011016964366517</v>
      </c>
      <c r="CS175" s="17">
        <f>CS$3*temperature!$I285+CS$4*temperature!$I285^2</f>
        <v>-23.244266427991732</v>
      </c>
      <c r="CT175" s="17">
        <f>CT$3*temperature!$I285+CT$4*temperature!$I285^2</f>
        <v>-20.033673730881794</v>
      </c>
      <c r="CU175" s="17">
        <f>CU$3*temperature!$I285+CU$4*temperature!$I285^2</f>
        <v>-17.587828054874223</v>
      </c>
      <c r="CV175" s="17"/>
      <c r="CW175" s="17"/>
      <c r="CX175" s="17"/>
    </row>
    <row r="176" spans="1:102">
      <c r="A176" s="2">
        <f t="shared" si="193"/>
        <v>2130</v>
      </c>
      <c r="B176" s="5">
        <f t="shared" si="194"/>
        <v>1165.2127570084824</v>
      </c>
      <c r="C176" s="5">
        <f t="shared" si="195"/>
        <v>2963.2033144128955</v>
      </c>
      <c r="D176" s="5">
        <f t="shared" si="196"/>
        <v>4367.047743839491</v>
      </c>
      <c r="E176" s="15">
        <f t="shared" si="197"/>
        <v>8.7188781194934471E-6</v>
      </c>
      <c r="F176" s="15">
        <f t="shared" si="198"/>
        <v>1.7176774543965172E-5</v>
      </c>
      <c r="G176" s="15">
        <f t="shared" si="199"/>
        <v>3.5065774216904959E-5</v>
      </c>
      <c r="H176" s="5">
        <f t="shared" si="200"/>
        <v>173175.6833526183</v>
      </c>
      <c r="I176" s="5">
        <f t="shared" si="201"/>
        <v>70073.702605924947</v>
      </c>
      <c r="J176" s="5">
        <f t="shared" si="202"/>
        <v>26803.377618891675</v>
      </c>
      <c r="K176" s="5">
        <f t="shared" si="203"/>
        <v>148621.51337685503</v>
      </c>
      <c r="L176" s="5">
        <f t="shared" si="204"/>
        <v>23647.956340049102</v>
      </c>
      <c r="M176" s="5">
        <f t="shared" si="205"/>
        <v>6137.6424511737196</v>
      </c>
      <c r="N176" s="15">
        <f t="shared" si="206"/>
        <v>1.5267976761057511E-4</v>
      </c>
      <c r="O176" s="15">
        <f t="shared" si="207"/>
        <v>4.052478600547138E-3</v>
      </c>
      <c r="P176" s="15">
        <f t="shared" si="208"/>
        <v>4.5054344415913494E-3</v>
      </c>
      <c r="Q176" s="5">
        <f t="shared" si="209"/>
        <v>6671.4075940140292</v>
      </c>
      <c r="R176" s="5">
        <f t="shared" si="210"/>
        <v>9650.7542359738745</v>
      </c>
      <c r="S176" s="5">
        <f t="shared" si="211"/>
        <v>5440.6164989602457</v>
      </c>
      <c r="T176" s="5">
        <f t="shared" si="212"/>
        <v>38.523928214735477</v>
      </c>
      <c r="U176" s="5">
        <f t="shared" si="213"/>
        <v>137.72290998018241</v>
      </c>
      <c r="V176" s="5">
        <f t="shared" si="214"/>
        <v>202.98249632261147</v>
      </c>
      <c r="W176" s="15">
        <f t="shared" si="215"/>
        <v>-1.0734613539272964E-2</v>
      </c>
      <c r="X176" s="15">
        <f t="shared" si="216"/>
        <v>-1.217998157191269E-2</v>
      </c>
      <c r="Y176" s="15">
        <f t="shared" si="217"/>
        <v>-9.7425357312937999E-3</v>
      </c>
      <c r="Z176" s="5">
        <f t="shared" si="232"/>
        <v>5501.0424783384296</v>
      </c>
      <c r="AA176" s="5">
        <f t="shared" si="233"/>
        <v>19771.106076656586</v>
      </c>
      <c r="AB176" s="5">
        <f t="shared" si="234"/>
        <v>41350.123024863569</v>
      </c>
      <c r="AC176" s="16">
        <f t="shared" si="218"/>
        <v>1.4223497634864395</v>
      </c>
      <c r="AD176" s="16">
        <f t="shared" si="219"/>
        <v>2.9796611120469381</v>
      </c>
      <c r="AE176" s="16">
        <f t="shared" si="220"/>
        <v>7.5603885520067875</v>
      </c>
      <c r="AF176" s="15">
        <f t="shared" si="221"/>
        <v>-4.0504037456468023E-3</v>
      </c>
      <c r="AG176" s="15">
        <f t="shared" si="222"/>
        <v>2.9673830763510267E-4</v>
      </c>
      <c r="AH176" s="15">
        <f t="shared" si="223"/>
        <v>9.7937136394747881E-3</v>
      </c>
      <c r="AI176" s="1">
        <f t="shared" si="187"/>
        <v>340626.82609307935</v>
      </c>
      <c r="AJ176" s="1">
        <f t="shared" si="188"/>
        <v>132872.19654348661</v>
      </c>
      <c r="AK176" s="1">
        <f t="shared" si="189"/>
        <v>50708.906766064734</v>
      </c>
      <c r="AL176" s="14">
        <f t="shared" si="224"/>
        <v>63.177742333498607</v>
      </c>
      <c r="AM176" s="14">
        <f t="shared" si="225"/>
        <v>14.041718342954248</v>
      </c>
      <c r="AN176" s="14">
        <f t="shared" si="226"/>
        <v>4.5937316477456438</v>
      </c>
      <c r="AO176" s="11">
        <f t="shared" si="227"/>
        <v>6.1735592605913023E-3</v>
      </c>
      <c r="AP176" s="11">
        <f t="shared" si="228"/>
        <v>7.777056413492695E-3</v>
      </c>
      <c r="AQ176" s="11">
        <f t="shared" si="229"/>
        <v>7.0547714315777454E-3</v>
      </c>
      <c r="AR176" s="1">
        <f t="shared" si="235"/>
        <v>173175.6833526183</v>
      </c>
      <c r="AS176" s="1">
        <f t="shared" si="230"/>
        <v>70073.702605924947</v>
      </c>
      <c r="AT176" s="1">
        <f t="shared" si="231"/>
        <v>26803.377618891675</v>
      </c>
      <c r="AU176" s="1">
        <f t="shared" si="190"/>
        <v>34635.136670523665</v>
      </c>
      <c r="AV176" s="1">
        <f t="shared" si="191"/>
        <v>14014.740521184991</v>
      </c>
      <c r="AW176" s="1">
        <f t="shared" si="192"/>
        <v>5360.6755237783354</v>
      </c>
      <c r="AX176" s="1">
        <f t="shared" si="257"/>
        <v>118897.21070148401</v>
      </c>
      <c r="AY176" s="1">
        <f t="shared" si="238"/>
        <v>18918.365072039283</v>
      </c>
      <c r="AZ176" s="1">
        <f t="shared" si="239"/>
        <v>4910.1139609389757</v>
      </c>
      <c r="BA176" s="1">
        <f t="shared" si="258"/>
        <v>13616.693317548194</v>
      </c>
      <c r="BB176" s="1">
        <f t="shared" si="259"/>
        <v>29181.295624452127</v>
      </c>
      <c r="BC176" s="1">
        <f t="shared" si="260"/>
        <v>37115.767741329284</v>
      </c>
      <c r="BD176" s="1">
        <f t="shared" si="261"/>
        <v>2668.9516475284499</v>
      </c>
      <c r="BE176" s="2">
        <f t="shared" si="271"/>
        <v>0.42640676327742005</v>
      </c>
      <c r="BF176" s="2">
        <f t="shared" si="272"/>
        <v>0.3180625638800178</v>
      </c>
      <c r="BG176" s="2">
        <f t="shared" si="273"/>
        <v>-5.0634047993166097E-7</v>
      </c>
      <c r="BH176" s="2">
        <f t="shared" si="240"/>
        <v>0.12959794473135661</v>
      </c>
      <c r="BI176" s="2">
        <f t="shared" si="262"/>
        <v>1.8182272776872576E-2</v>
      </c>
      <c r="BJ176" s="2">
        <f t="shared" si="241"/>
        <v>1.0116379454193041E-2</v>
      </c>
      <c r="BK176" s="2">
        <f t="shared" si="242"/>
        <v>2.5638068161742476E-14</v>
      </c>
      <c r="BL176" s="2">
        <f t="shared" si="243"/>
        <v>3148.727513038617</v>
      </c>
      <c r="BM176" s="2">
        <f t="shared" si="244"/>
        <v>708.89216532181251</v>
      </c>
      <c r="BN176" s="2">
        <f t="shared" si="245"/>
        <v>6.8718682235806753E-10</v>
      </c>
      <c r="BO176" s="2">
        <f t="shared" si="263"/>
        <v>2684.7014145962194</v>
      </c>
      <c r="BP176" s="2">
        <f t="shared" si="264"/>
        <v>225.45851936651366</v>
      </c>
      <c r="BQ176" s="2">
        <f t="shared" si="265"/>
        <v>-6.564253789125906E-5</v>
      </c>
      <c r="BR176" s="11">
        <f t="shared" si="266"/>
        <v>3.1581180066259734E-2</v>
      </c>
      <c r="BS176" s="17">
        <f t="shared" si="236"/>
        <v>8.2831346222490138E-3</v>
      </c>
      <c r="BT176" s="17">
        <f t="shared" si="237"/>
        <v>3.3397899914836646E-2</v>
      </c>
      <c r="BU176" s="12">
        <f>BU$3*temperature!$I286+BU$4*temperature!$I286^2</f>
        <v>-23.097755703920996</v>
      </c>
      <c r="BV176" s="12">
        <f>BV$3*temperature!$I286+BV$4*temperature!$I286^2</f>
        <v>-20.658662602163226</v>
      </c>
      <c r="BW176" s="12">
        <f>BW$3*temperature!$I286+BW$4*temperature!$I286^2</f>
        <v>-18.484226959647547</v>
      </c>
      <c r="BX176" s="12">
        <f>BX$4*temperature!$I286^2</f>
        <v>-24.835037652290932</v>
      </c>
      <c r="BY176" s="12">
        <f>BY$4*temperature!$I286^2</f>
        <v>-21.715159676575638</v>
      </c>
      <c r="BZ176" s="12">
        <f>BZ$4*temperature!$I286^2</f>
        <v>-19.064040356979131</v>
      </c>
      <c r="CA176" s="12">
        <f>CA$3*temperature!$I286</f>
        <v>-25.592333514643002</v>
      </c>
      <c r="CB176" s="12">
        <f>CB$3*temperature!$I286</f>
        <v>-23.653935531892593</v>
      </c>
      <c r="CC176" s="12">
        <f>CC$3*temperature!$I286</f>
        <v>-20.766118541377402</v>
      </c>
      <c r="CD176" s="12">
        <f t="shared" si="267"/>
        <v>-21.176163430771659</v>
      </c>
      <c r="CE176" s="12">
        <f t="shared" si="246"/>
        <v>-16.633405164654221</v>
      </c>
      <c r="CF176" s="12">
        <f t="shared" si="247"/>
        <v>-14.602697421334002</v>
      </c>
      <c r="CG176" s="19">
        <f t="shared" si="268"/>
        <v>0.17255832030106086</v>
      </c>
      <c r="CH176" s="19">
        <f t="shared" si="248"/>
        <v>0.29680178834395615</v>
      </c>
      <c r="CI176" s="19">
        <f t="shared" si="249"/>
        <v>0.29680178834395615</v>
      </c>
      <c r="CJ176" s="12">
        <f t="shared" si="269"/>
        <v>2.2080850419356706</v>
      </c>
      <c r="CK176" s="12">
        <f t="shared" si="250"/>
        <v>3.5102651836191843</v>
      </c>
      <c r="CL176" s="12">
        <f t="shared" si="251"/>
        <v>3.0817105600216994</v>
      </c>
      <c r="CM176" s="17">
        <f t="shared" si="270"/>
        <v>-23.384248472707331</v>
      </c>
      <c r="CN176" s="17">
        <f t="shared" si="252"/>
        <v>-20.143670348273403</v>
      </c>
      <c r="CO176" s="17">
        <f t="shared" si="253"/>
        <v>-17.684407981355701</v>
      </c>
      <c r="CP176" s="12">
        <f t="shared" si="254"/>
        <v>2.1047892435968598</v>
      </c>
      <c r="CQ176" s="12">
        <f t="shared" si="255"/>
        <v>2.4695787089678092</v>
      </c>
      <c r="CR176" s="12">
        <f t="shared" si="256"/>
        <v>1.9033854918683493</v>
      </c>
      <c r="CS176" s="17">
        <f>CS$3*temperature!$I286+CS$4*temperature!$I286^2</f>
        <v>-23.384248472707331</v>
      </c>
      <c r="CT176" s="17">
        <f>CT$3*temperature!$I286+CT$4*temperature!$I286^2</f>
        <v>-20.143704134590227</v>
      </c>
      <c r="CU176" s="17">
        <f>CU$3*temperature!$I286+CU$4*temperature!$I286^2</f>
        <v>-17.68442522691284</v>
      </c>
      <c r="CV176" s="17"/>
      <c r="CW176" s="17"/>
      <c r="CX176" s="17"/>
    </row>
    <row r="177" spans="1:102">
      <c r="A177" s="2">
        <f t="shared" si="193"/>
        <v>2131</v>
      </c>
      <c r="B177" s="5">
        <f t="shared" si="194"/>
        <v>1165.2224083890935</v>
      </c>
      <c r="C177" s="5">
        <f t="shared" si="195"/>
        <v>2963.251667774392</v>
      </c>
      <c r="D177" s="5">
        <f t="shared" si="196"/>
        <v>4367.1932210541618</v>
      </c>
      <c r="E177" s="15">
        <f t="shared" si="197"/>
        <v>8.2829342135187741E-6</v>
      </c>
      <c r="F177" s="15">
        <f t="shared" si="198"/>
        <v>1.6317935816766913E-5</v>
      </c>
      <c r="G177" s="15">
        <f t="shared" si="199"/>
        <v>3.3312485506059708E-5</v>
      </c>
      <c r="H177" s="5">
        <f t="shared" si="200"/>
        <v>173175.53505118124</v>
      </c>
      <c r="I177" s="5">
        <f t="shared" si="201"/>
        <v>70348.299894578304</v>
      </c>
      <c r="J177" s="5">
        <f t="shared" si="202"/>
        <v>26921.77386729476</v>
      </c>
      <c r="K177" s="5">
        <f t="shared" si="203"/>
        <v>148620.15509176004</v>
      </c>
      <c r="L177" s="5">
        <f t="shared" si="204"/>
        <v>23740.23801610302</v>
      </c>
      <c r="M177" s="5">
        <f t="shared" si="205"/>
        <v>6164.5483734278951</v>
      </c>
      <c r="N177" s="15">
        <f t="shared" si="206"/>
        <v>-9.1392226073683247E-6</v>
      </c>
      <c r="O177" s="15">
        <f t="shared" si="207"/>
        <v>3.9023108266498241E-3</v>
      </c>
      <c r="P177" s="15">
        <f t="shared" si="208"/>
        <v>4.3837552396084334E-3</v>
      </c>
      <c r="Q177" s="5">
        <f t="shared" si="209"/>
        <v>6599.7869599039013</v>
      </c>
      <c r="R177" s="5">
        <f t="shared" si="210"/>
        <v>9570.5659382348113</v>
      </c>
      <c r="S177" s="5">
        <f t="shared" si="211"/>
        <v>5411.4093281899404</v>
      </c>
      <c r="T177" s="5">
        <f t="shared" si="212"/>
        <v>38.110388733335597</v>
      </c>
      <c r="U177" s="5">
        <f t="shared" si="213"/>
        <v>136.0454474745936</v>
      </c>
      <c r="V177" s="5">
        <f t="shared" si="214"/>
        <v>201.00493209936121</v>
      </c>
      <c r="W177" s="15">
        <f t="shared" si="215"/>
        <v>-1.0734613539272964E-2</v>
      </c>
      <c r="X177" s="15">
        <f t="shared" si="216"/>
        <v>-1.217998157191269E-2</v>
      </c>
      <c r="Y177" s="15">
        <f t="shared" si="217"/>
        <v>-9.7425357312937999E-3</v>
      </c>
      <c r="Z177" s="5">
        <f t="shared" si="232"/>
        <v>5420.8234324789746</v>
      </c>
      <c r="AA177" s="5">
        <f t="shared" si="233"/>
        <v>19615.596268045047</v>
      </c>
      <c r="AB177" s="5">
        <f t="shared" si="234"/>
        <v>41536.042260008602</v>
      </c>
      <c r="AC177" s="16">
        <f t="shared" si="218"/>
        <v>1.4165886726767942</v>
      </c>
      <c r="AD177" s="16">
        <f t="shared" si="219"/>
        <v>2.9805452916426529</v>
      </c>
      <c r="AE177" s="16">
        <f t="shared" si="220"/>
        <v>7.6344328324883053</v>
      </c>
      <c r="AF177" s="15">
        <f t="shared" si="221"/>
        <v>-4.0504037456468023E-3</v>
      </c>
      <c r="AG177" s="15">
        <f t="shared" si="222"/>
        <v>2.9673830763510267E-4</v>
      </c>
      <c r="AH177" s="15">
        <f t="shared" si="223"/>
        <v>9.7937136394747881E-3</v>
      </c>
      <c r="AI177" s="1">
        <f t="shared" si="187"/>
        <v>341199.28015429509</v>
      </c>
      <c r="AJ177" s="1">
        <f t="shared" si="188"/>
        <v>133599.71741032295</v>
      </c>
      <c r="AK177" s="1">
        <f t="shared" si="189"/>
        <v>50998.691613236595</v>
      </c>
      <c r="AL177" s="14">
        <f t="shared" si="224"/>
        <v>63.563873554382361</v>
      </c>
      <c r="AM177" s="14">
        <f t="shared" si="225"/>
        <v>14.149829546292825</v>
      </c>
      <c r="AN177" s="14">
        <f t="shared" si="226"/>
        <v>4.6258152972705657</v>
      </c>
      <c r="AO177" s="11">
        <f t="shared" si="227"/>
        <v>6.111823667985389E-3</v>
      </c>
      <c r="AP177" s="11">
        <f t="shared" si="228"/>
        <v>7.6992858493577683E-3</v>
      </c>
      <c r="AQ177" s="11">
        <f t="shared" si="229"/>
        <v>6.984223717261968E-3</v>
      </c>
      <c r="AR177" s="1">
        <f t="shared" si="235"/>
        <v>173175.53505118124</v>
      </c>
      <c r="AS177" s="1">
        <f t="shared" si="230"/>
        <v>70348.299894578304</v>
      </c>
      <c r="AT177" s="1">
        <f t="shared" si="231"/>
        <v>26921.77386729476</v>
      </c>
      <c r="AU177" s="1">
        <f t="shared" si="190"/>
        <v>34635.10701023625</v>
      </c>
      <c r="AV177" s="1">
        <f t="shared" si="191"/>
        <v>14069.659978915661</v>
      </c>
      <c r="AW177" s="1">
        <f t="shared" si="192"/>
        <v>5384.354773458952</v>
      </c>
      <c r="AX177" s="1">
        <f t="shared" si="257"/>
        <v>118896.12407340805</v>
      </c>
      <c r="AY177" s="1">
        <f t="shared" si="238"/>
        <v>18992.190412882417</v>
      </c>
      <c r="AZ177" s="1">
        <f t="shared" si="239"/>
        <v>4931.6386987423148</v>
      </c>
      <c r="BA177" s="1">
        <f t="shared" si="258"/>
        <v>13616.795454447511</v>
      </c>
      <c r="BB177" s="1">
        <f t="shared" si="259"/>
        <v>29193.312828309419</v>
      </c>
      <c r="BC177" s="1">
        <f t="shared" si="260"/>
        <v>37136.107025351193</v>
      </c>
      <c r="BD177" s="1">
        <f t="shared" si="261"/>
        <v>2592.2676674079385</v>
      </c>
      <c r="BE177" s="2">
        <f t="shared" si="271"/>
        <v>0.42640676327742005</v>
      </c>
      <c r="BF177" s="2">
        <f t="shared" si="272"/>
        <v>0.3180625638800178</v>
      </c>
      <c r="BG177" s="2">
        <f t="shared" si="273"/>
        <v>-5.0634047993166097E-7</v>
      </c>
      <c r="BH177" s="2">
        <f t="shared" si="240"/>
        <v>0.12843811588162407</v>
      </c>
      <c r="BI177" s="2">
        <f t="shared" si="262"/>
        <v>1.8182272776872576E-2</v>
      </c>
      <c r="BJ177" s="2">
        <f t="shared" si="241"/>
        <v>1.0116379454193041E-2</v>
      </c>
      <c r="BK177" s="2">
        <f t="shared" si="242"/>
        <v>2.5638068161742476E-14</v>
      </c>
      <c r="BL177" s="2">
        <f t="shared" si="243"/>
        <v>3148.7248165814353</v>
      </c>
      <c r="BM177" s="2">
        <f t="shared" si="244"/>
        <v>711.67009569092238</v>
      </c>
      <c r="BN177" s="2">
        <f t="shared" si="245"/>
        <v>6.9022227344472035E-10</v>
      </c>
      <c r="BO177" s="2">
        <f t="shared" si="263"/>
        <v>2724.4281353115634</v>
      </c>
      <c r="BP177" s="2">
        <f t="shared" si="264"/>
        <v>228.13643106552314</v>
      </c>
      <c r="BQ177" s="2">
        <f t="shared" si="265"/>
        <v>-6.5637374958578233E-5</v>
      </c>
      <c r="BR177" s="11">
        <f t="shared" si="266"/>
        <v>3.1430711971826869E-2</v>
      </c>
      <c r="BS177" s="17">
        <f t="shared" si="236"/>
        <v>8.0295518979097476E-3</v>
      </c>
      <c r="BT177" s="17">
        <f t="shared" si="237"/>
        <v>3.242514554838509E-2</v>
      </c>
      <c r="BU177" s="12">
        <f>BU$3*temperature!$I287+BU$4*temperature!$I287^2</f>
        <v>-23.584395556735451</v>
      </c>
      <c r="BV177" s="12">
        <f>BV$3*temperature!$I287+BV$4*temperature!$I287^2</f>
        <v>-21.041781400896642</v>
      </c>
      <c r="BW177" s="12">
        <f>BW$3*temperature!$I287+BW$4*temperature!$I287^2</f>
        <v>-18.788708909714355</v>
      </c>
      <c r="BX177" s="12">
        <f>BX$4*temperature!$I287^2</f>
        <v>-25.162472327048217</v>
      </c>
      <c r="BY177" s="12">
        <f>BY$4*temperature!$I287^2</f>
        <v>-22.001460681855015</v>
      </c>
      <c r="BZ177" s="12">
        <f>BZ$4*temperature!$I287^2</f>
        <v>-19.315387986938187</v>
      </c>
      <c r="CA177" s="12">
        <f>CA$3*temperature!$I287</f>
        <v>-25.760490644682331</v>
      </c>
      <c r="CB177" s="12">
        <f>CB$3*temperature!$I287</f>
        <v>-23.809356213281518</v>
      </c>
      <c r="CC177" s="12">
        <f>CC$3*temperature!$I287</f>
        <v>-20.902564516261894</v>
      </c>
      <c r="CD177" s="12">
        <f t="shared" si="267"/>
        <v>-21.286096078314507</v>
      </c>
      <c r="CE177" s="12">
        <f t="shared" si="246"/>
        <v>-16.696264477318657</v>
      </c>
      <c r="CF177" s="12">
        <f t="shared" si="247"/>
        <v>-14.65788248499747</v>
      </c>
      <c r="CG177" s="19">
        <f t="shared" si="268"/>
        <v>0.17369213296764055</v>
      </c>
      <c r="CH177" s="19">
        <f t="shared" si="248"/>
        <v>0.29875195583805764</v>
      </c>
      <c r="CI177" s="19">
        <f t="shared" si="249"/>
        <v>0.29875195583805758</v>
      </c>
      <c r="CJ177" s="12">
        <f t="shared" si="269"/>
        <v>2.237197283183912</v>
      </c>
      <c r="CK177" s="12">
        <f t="shared" si="250"/>
        <v>3.556545867981431</v>
      </c>
      <c r="CL177" s="12">
        <f t="shared" si="251"/>
        <v>3.1223410156322111</v>
      </c>
      <c r="CM177" s="17">
        <f t="shared" si="270"/>
        <v>-23.523293361498418</v>
      </c>
      <c r="CN177" s="17">
        <f t="shared" si="252"/>
        <v>-20.252810345300087</v>
      </c>
      <c r="CO177" s="17">
        <f t="shared" si="253"/>
        <v>-17.780223500629681</v>
      </c>
      <c r="CP177" s="12">
        <f t="shared" si="254"/>
        <v>2.6869076811009105</v>
      </c>
      <c r="CQ177" s="12">
        <f t="shared" si="255"/>
        <v>3.0577779995336614</v>
      </c>
      <c r="CR177" s="12">
        <f t="shared" si="256"/>
        <v>2.3567300000228601</v>
      </c>
      <c r="CS177" s="17">
        <f>CS$3*temperature!$I287+CS$4*temperature!$I287^2</f>
        <v>-23.523293361498421</v>
      </c>
      <c r="CT177" s="17">
        <f>CT$3*temperature!$I287+CT$4*temperature!$I287^2</f>
        <v>-20.252844259298662</v>
      </c>
      <c r="CU177" s="17">
        <f>CU$3*temperature!$I287+CU$4*temperature!$I287^2</f>
        <v>-17.78024081135948</v>
      </c>
      <c r="CV177" s="17"/>
      <c r="CW177" s="17"/>
      <c r="CX177" s="17"/>
    </row>
    <row r="178" spans="1:102">
      <c r="A178" s="2">
        <f t="shared" si="193"/>
        <v>2132</v>
      </c>
      <c r="B178" s="5">
        <f t="shared" si="194"/>
        <v>1165.2315772766187</v>
      </c>
      <c r="C178" s="5">
        <f t="shared" si="195"/>
        <v>2963.2976042173896</v>
      </c>
      <c r="D178" s="5">
        <f t="shared" si="196"/>
        <v>4367.3314290119961</v>
      </c>
      <c r="E178" s="15">
        <f t="shared" si="197"/>
        <v>7.8687875028428348E-6</v>
      </c>
      <c r="F178" s="15">
        <f t="shared" si="198"/>
        <v>1.5502039025928565E-5</v>
      </c>
      <c r="G178" s="15">
        <f t="shared" si="199"/>
        <v>3.1646861230756722E-5</v>
      </c>
      <c r="H178" s="5">
        <f t="shared" si="200"/>
        <v>173147.50997656252</v>
      </c>
      <c r="I178" s="5">
        <f t="shared" si="201"/>
        <v>70613.468671149487</v>
      </c>
      <c r="J178" s="5">
        <f t="shared" si="202"/>
        <v>27037.414076336307</v>
      </c>
      <c r="K178" s="5">
        <f t="shared" si="203"/>
        <v>148594.93456334507</v>
      </c>
      <c r="L178" s="5">
        <f t="shared" si="204"/>
        <v>23829.354355314099</v>
      </c>
      <c r="M178" s="5">
        <f t="shared" si="205"/>
        <v>6190.8317506493595</v>
      </c>
      <c r="N178" s="15">
        <f t="shared" si="206"/>
        <v>-1.6969790133369855E-4</v>
      </c>
      <c r="O178" s="15">
        <f t="shared" si="207"/>
        <v>3.7538098459937164E-3</v>
      </c>
      <c r="P178" s="15">
        <f t="shared" si="208"/>
        <v>4.2636338672850105E-3</v>
      </c>
      <c r="Q178" s="5">
        <f t="shared" si="209"/>
        <v>6527.8842160260901</v>
      </c>
      <c r="R178" s="5">
        <f t="shared" si="210"/>
        <v>9489.6322334447905</v>
      </c>
      <c r="S178" s="5">
        <f t="shared" si="211"/>
        <v>5381.7062738605191</v>
      </c>
      <c r="T178" s="5">
        <f t="shared" si="212"/>
        <v>37.701288438451776</v>
      </c>
      <c r="U178" s="5">
        <f t="shared" si="213"/>
        <v>134.38841643141043</v>
      </c>
      <c r="V178" s="5">
        <f t="shared" si="214"/>
        <v>199.04663436621689</v>
      </c>
      <c r="W178" s="15">
        <f t="shared" si="215"/>
        <v>-1.0734613539272964E-2</v>
      </c>
      <c r="X178" s="15">
        <f t="shared" si="216"/>
        <v>-1.217998157191269E-2</v>
      </c>
      <c r="Y178" s="15">
        <f t="shared" si="217"/>
        <v>-9.7425357312937999E-3</v>
      </c>
      <c r="Z178" s="5">
        <f t="shared" si="232"/>
        <v>5340.9075853606946</v>
      </c>
      <c r="AA178" s="5">
        <f t="shared" si="233"/>
        <v>19458.382245729317</v>
      </c>
      <c r="AB178" s="5">
        <f t="shared" si="234"/>
        <v>41717.670262073487</v>
      </c>
      <c r="AC178" s="16">
        <f t="shared" si="218"/>
        <v>1.4108509166109433</v>
      </c>
      <c r="AD178" s="16">
        <f t="shared" si="219"/>
        <v>2.9814297336083246</v>
      </c>
      <c r="AE178" s="16">
        <f t="shared" si="220"/>
        <v>7.7092022814495005</v>
      </c>
      <c r="AF178" s="15">
        <f t="shared" si="221"/>
        <v>-4.0504037456468023E-3</v>
      </c>
      <c r="AG178" s="15">
        <f t="shared" si="222"/>
        <v>2.9673830763510267E-4</v>
      </c>
      <c r="AH178" s="15">
        <f t="shared" si="223"/>
        <v>9.7937136394747881E-3</v>
      </c>
      <c r="AI178" s="1">
        <f t="shared" si="187"/>
        <v>341714.45914910181</v>
      </c>
      <c r="AJ178" s="1">
        <f t="shared" si="188"/>
        <v>134309.4056482063</v>
      </c>
      <c r="AK178" s="1">
        <f t="shared" si="189"/>
        <v>51283.177225371888</v>
      </c>
      <c r="AL178" s="14">
        <f t="shared" si="224"/>
        <v>63.948479829332676</v>
      </c>
      <c r="AM178" s="14">
        <f t="shared" si="225"/>
        <v>14.257683692865456</v>
      </c>
      <c r="AN178" s="14">
        <f t="shared" si="226"/>
        <v>4.6577999488923272</v>
      </c>
      <c r="AO178" s="11">
        <f t="shared" si="227"/>
        <v>6.0507054313055347E-3</v>
      </c>
      <c r="AP178" s="11">
        <f t="shared" si="228"/>
        <v>7.6222929908641903E-3</v>
      </c>
      <c r="AQ178" s="11">
        <f t="shared" si="229"/>
        <v>6.9143814800893483E-3</v>
      </c>
      <c r="AR178" s="1">
        <f t="shared" si="235"/>
        <v>173147.50997656252</v>
      </c>
      <c r="AS178" s="1">
        <f t="shared" si="230"/>
        <v>70613.468671149487</v>
      </c>
      <c r="AT178" s="1">
        <f t="shared" si="231"/>
        <v>27037.414076336307</v>
      </c>
      <c r="AU178" s="1">
        <f t="shared" si="190"/>
        <v>34629.501995312508</v>
      </c>
      <c r="AV178" s="1">
        <f t="shared" si="191"/>
        <v>14122.693734229899</v>
      </c>
      <c r="AW178" s="1">
        <f t="shared" si="192"/>
        <v>5407.4828152672617</v>
      </c>
      <c r="AX178" s="1">
        <f t="shared" si="257"/>
        <v>118875.94765067604</v>
      </c>
      <c r="AY178" s="1">
        <f t="shared" si="238"/>
        <v>19063.483484251279</v>
      </c>
      <c r="AZ178" s="1">
        <f t="shared" si="239"/>
        <v>4952.6654005194887</v>
      </c>
      <c r="BA178" s="1">
        <f t="shared" si="258"/>
        <v>13616.704847984474</v>
      </c>
      <c r="BB178" s="1">
        <f t="shared" si="259"/>
        <v>29204.868213964797</v>
      </c>
      <c r="BC178" s="1">
        <f t="shared" si="260"/>
        <v>37155.863385312041</v>
      </c>
      <c r="BD178" s="1">
        <f t="shared" si="261"/>
        <v>2517.7475896982196</v>
      </c>
      <c r="BE178" s="2">
        <f t="shared" si="271"/>
        <v>0.42640676327742005</v>
      </c>
      <c r="BF178" s="2">
        <f t="shared" si="272"/>
        <v>0.3180625638800178</v>
      </c>
      <c r="BG178" s="2">
        <f t="shared" si="273"/>
        <v>-5.0634047993166097E-7</v>
      </c>
      <c r="BH178" s="2">
        <f t="shared" si="240"/>
        <v>0.1272812366540565</v>
      </c>
      <c r="BI178" s="2">
        <f t="shared" si="262"/>
        <v>1.8182272776872576E-2</v>
      </c>
      <c r="BJ178" s="2">
        <f t="shared" si="241"/>
        <v>1.0116379454193041E-2</v>
      </c>
      <c r="BK178" s="2">
        <f t="shared" si="242"/>
        <v>2.5638068161742476E-14</v>
      </c>
      <c r="BL178" s="2">
        <f t="shared" si="243"/>
        <v>3148.2152570301255</v>
      </c>
      <c r="BM178" s="2">
        <f t="shared" si="244"/>
        <v>714.35264365412058</v>
      </c>
      <c r="BN178" s="2">
        <f t="shared" si="245"/>
        <v>6.9318706500636569E-10</v>
      </c>
      <c r="BO178" s="2">
        <f t="shared" si="263"/>
        <v>2764.7461828780056</v>
      </c>
      <c r="BP178" s="2">
        <f t="shared" si="264"/>
        <v>230.84653807678677</v>
      </c>
      <c r="BQ178" s="2">
        <f t="shared" si="265"/>
        <v>-6.5632319031818986E-5</v>
      </c>
      <c r="BR178" s="11">
        <f t="shared" si="266"/>
        <v>3.1281670700672642E-2</v>
      </c>
      <c r="BS178" s="17">
        <f t="shared" si="236"/>
        <v>7.7848679554628885E-3</v>
      </c>
      <c r="BT178" s="17">
        <f t="shared" si="237"/>
        <v>3.148072383338358E-2</v>
      </c>
      <c r="BU178" s="12">
        <f>BU$3*temperature!$I288+BU$4*temperature!$I288^2</f>
        <v>-24.072730847535507</v>
      </c>
      <c r="BV178" s="12">
        <f>BV$3*temperature!$I288+BV$4*temperature!$I288^2</f>
        <v>-21.42602443865653</v>
      </c>
      <c r="BW178" s="12">
        <f>BW$3*temperature!$I288+BW$4*temperature!$I288^2</f>
        <v>-19.093908571009692</v>
      </c>
      <c r="BX178" s="12">
        <f>BX$4*temperature!$I288^2</f>
        <v>-25.490257014184884</v>
      </c>
      <c r="BY178" s="12">
        <f>BY$4*temperature!$I288^2</f>
        <v>-22.288067729541634</v>
      </c>
      <c r="BZ178" s="12">
        <f>BZ$4*temperature!$I288^2</f>
        <v>-19.56700429577824</v>
      </c>
      <c r="CA178" s="12">
        <f>CA$3*temperature!$I288</f>
        <v>-25.927735199277656</v>
      </c>
      <c r="CB178" s="12">
        <f>CB$3*temperature!$I288</f>
        <v>-23.963933438925846</v>
      </c>
      <c r="CC178" s="12">
        <f>CC$3*temperature!$I288</f>
        <v>-21.038270009633152</v>
      </c>
      <c r="CD178" s="12">
        <f t="shared" si="267"/>
        <v>-21.395053911160065</v>
      </c>
      <c r="CE178" s="12">
        <f t="shared" si="246"/>
        <v>-16.758181390457018</v>
      </c>
      <c r="CF178" s="12">
        <f t="shared" si="247"/>
        <v>-14.712240203027683</v>
      </c>
      <c r="CG178" s="19">
        <f t="shared" si="268"/>
        <v>0.17481979252255983</v>
      </c>
      <c r="CH178" s="19">
        <f t="shared" si="248"/>
        <v>0.30069153992742093</v>
      </c>
      <c r="CI178" s="19">
        <f t="shared" si="249"/>
        <v>0.30069153992742093</v>
      </c>
      <c r="CJ178" s="12">
        <f t="shared" si="269"/>
        <v>2.2663406440587957</v>
      </c>
      <c r="CK178" s="12">
        <f t="shared" si="250"/>
        <v>3.6028760242344138</v>
      </c>
      <c r="CL178" s="12">
        <f t="shared" si="251"/>
        <v>3.1630149033027344</v>
      </c>
      <c r="CM178" s="17">
        <f t="shared" si="270"/>
        <v>-23.661394555218862</v>
      </c>
      <c r="CN178" s="17">
        <f t="shared" si="252"/>
        <v>-20.36105741469143</v>
      </c>
      <c r="CO178" s="17">
        <f t="shared" si="253"/>
        <v>-17.875255106330417</v>
      </c>
      <c r="CP178" s="12">
        <f t="shared" si="254"/>
        <v>3.344737893815243</v>
      </c>
      <c r="CQ178" s="12">
        <f t="shared" si="255"/>
        <v>3.7133687535390814</v>
      </c>
      <c r="CR178" s="12">
        <f t="shared" si="256"/>
        <v>2.8620153199973646</v>
      </c>
      <c r="CS178" s="17">
        <f>CS$3*temperature!$I288+CS$4*temperature!$I288^2</f>
        <v>-23.661394555218862</v>
      </c>
      <c r="CT178" s="17">
        <f>CT$3*temperature!$I288+CT$4*temperature!$I288^2</f>
        <v>-20.361091454457529</v>
      </c>
      <c r="CU178" s="17">
        <f>CU$3*temperature!$I288+CU$4*temperature!$I288^2</f>
        <v>-17.875272481255788</v>
      </c>
      <c r="CV178" s="17"/>
      <c r="CW178" s="17"/>
      <c r="CX178" s="17"/>
    </row>
    <row r="179" spans="1:102">
      <c r="A179" s="2">
        <f t="shared" si="193"/>
        <v>2133</v>
      </c>
      <c r="B179" s="5">
        <f t="shared" si="194"/>
        <v>1165.2402877883083</v>
      </c>
      <c r="C179" s="5">
        <f t="shared" si="195"/>
        <v>2963.3412445147405</v>
      </c>
      <c r="D179" s="5">
        <f t="shared" si="196"/>
        <v>4367.4627307270948</v>
      </c>
      <c r="E179" s="15">
        <f t="shared" si="197"/>
        <v>7.4753481277006928E-6</v>
      </c>
      <c r="F179" s="15">
        <f t="shared" si="198"/>
        <v>1.4726937074632135E-5</v>
      </c>
      <c r="G179" s="15">
        <f t="shared" si="199"/>
        <v>3.0064518169218883E-5</v>
      </c>
      <c r="H179" s="5">
        <f t="shared" si="200"/>
        <v>173091.83842780485</v>
      </c>
      <c r="I179" s="5">
        <f t="shared" si="201"/>
        <v>70869.213082149974</v>
      </c>
      <c r="J179" s="5">
        <f t="shared" si="202"/>
        <v>27150.302117857085</v>
      </c>
      <c r="K179" s="5">
        <f t="shared" si="203"/>
        <v>148546.04688990192</v>
      </c>
      <c r="L179" s="5">
        <f t="shared" si="204"/>
        <v>23915.306147522373</v>
      </c>
      <c r="M179" s="5">
        <f t="shared" si="205"/>
        <v>6216.4931429963472</v>
      </c>
      <c r="N179" s="15">
        <f t="shared" si="206"/>
        <v>-3.2899959602805673E-4</v>
      </c>
      <c r="O179" s="15">
        <f t="shared" si="207"/>
        <v>3.6069710881236894E-3</v>
      </c>
      <c r="P179" s="15">
        <f t="shared" si="208"/>
        <v>4.1450637621183173E-3</v>
      </c>
      <c r="Q179" s="5">
        <f t="shared" si="209"/>
        <v>6455.7335433839398</v>
      </c>
      <c r="R179" s="5">
        <f t="shared" si="210"/>
        <v>9407.9991592836832</v>
      </c>
      <c r="S179" s="5">
        <f t="shared" si="211"/>
        <v>5351.5258782879446</v>
      </c>
      <c r="T179" s="5">
        <f t="shared" si="212"/>
        <v>37.296579677132335</v>
      </c>
      <c r="U179" s="5">
        <f t="shared" si="213"/>
        <v>132.75156799579733</v>
      </c>
      <c r="V179" s="5">
        <f t="shared" si="214"/>
        <v>197.10741541871025</v>
      </c>
      <c r="W179" s="15">
        <f t="shared" si="215"/>
        <v>-1.0734613539272964E-2</v>
      </c>
      <c r="X179" s="15">
        <f t="shared" si="216"/>
        <v>-1.217998157191269E-2</v>
      </c>
      <c r="Y179" s="15">
        <f t="shared" si="217"/>
        <v>-9.7425357312937999E-3</v>
      </c>
      <c r="Z179" s="5">
        <f t="shared" si="232"/>
        <v>5261.3228144404584</v>
      </c>
      <c r="AA179" s="5">
        <f t="shared" si="233"/>
        <v>19299.557220365918</v>
      </c>
      <c r="AB179" s="5">
        <f t="shared" si="234"/>
        <v>41895.011575365759</v>
      </c>
      <c r="AC179" s="16">
        <f t="shared" si="218"/>
        <v>1.405136400773753</v>
      </c>
      <c r="AD179" s="16">
        <f t="shared" si="219"/>
        <v>2.9823144380218087</v>
      </c>
      <c r="AE179" s="16">
        <f t="shared" si="220"/>
        <v>7.7847040009828028</v>
      </c>
      <c r="AF179" s="15">
        <f t="shared" si="221"/>
        <v>-4.0504037456468023E-3</v>
      </c>
      <c r="AG179" s="15">
        <f t="shared" si="222"/>
        <v>2.9673830763510267E-4</v>
      </c>
      <c r="AH179" s="15">
        <f t="shared" si="223"/>
        <v>9.7937136394747881E-3</v>
      </c>
      <c r="AI179" s="1">
        <f t="shared" si="187"/>
        <v>342172.51522950415</v>
      </c>
      <c r="AJ179" s="1">
        <f t="shared" si="188"/>
        <v>135001.15881761556</v>
      </c>
      <c r="AK179" s="1">
        <f t="shared" si="189"/>
        <v>51562.342318101961</v>
      </c>
      <c r="AL179" s="14">
        <f t="shared" si="224"/>
        <v>64.331543909417491</v>
      </c>
      <c r="AM179" s="14">
        <f t="shared" si="225"/>
        <v>14.365273172918762</v>
      </c>
      <c r="AN179" s="14">
        <f t="shared" si="226"/>
        <v>4.6896836965398636</v>
      </c>
      <c r="AO179" s="11">
        <f t="shared" si="227"/>
        <v>5.9901983769924793E-3</v>
      </c>
      <c r="AP179" s="11">
        <f t="shared" si="228"/>
        <v>7.5460700609555481E-3</v>
      </c>
      <c r="AQ179" s="11">
        <f t="shared" si="229"/>
        <v>6.8452376652884551E-3</v>
      </c>
      <c r="AR179" s="1">
        <f t="shared" si="235"/>
        <v>173091.83842780485</v>
      </c>
      <c r="AS179" s="1">
        <f t="shared" si="230"/>
        <v>70869.213082149974</v>
      </c>
      <c r="AT179" s="1">
        <f t="shared" si="231"/>
        <v>27150.302117857085</v>
      </c>
      <c r="AU179" s="1">
        <f t="shared" si="190"/>
        <v>34618.367685560974</v>
      </c>
      <c r="AV179" s="1">
        <f t="shared" si="191"/>
        <v>14173.842616429996</v>
      </c>
      <c r="AW179" s="1">
        <f t="shared" si="192"/>
        <v>5430.0604235714172</v>
      </c>
      <c r="AX179" s="1">
        <f t="shared" si="257"/>
        <v>118836.83751192153</v>
      </c>
      <c r="AY179" s="1">
        <f t="shared" si="238"/>
        <v>19132.244918017896</v>
      </c>
      <c r="AZ179" s="1">
        <f t="shared" si="239"/>
        <v>4973.194514397077</v>
      </c>
      <c r="BA179" s="1">
        <f t="shared" si="258"/>
        <v>13616.423210932538</v>
      </c>
      <c r="BB179" s="1">
        <f t="shared" si="259"/>
        <v>29215.967767752518</v>
      </c>
      <c r="BC179" s="1">
        <f t="shared" si="260"/>
        <v>37175.046453402254</v>
      </c>
      <c r="BD179" s="1">
        <f t="shared" si="261"/>
        <v>2445.332080015783</v>
      </c>
      <c r="BE179" s="2">
        <f t="shared" si="271"/>
        <v>0.42640676327742005</v>
      </c>
      <c r="BF179" s="2">
        <f t="shared" si="272"/>
        <v>0.3180625638800178</v>
      </c>
      <c r="BG179" s="2">
        <f t="shared" si="273"/>
        <v>-5.0634047993166097E-7</v>
      </c>
      <c r="BH179" s="2">
        <f t="shared" si="240"/>
        <v>0.12612740370935965</v>
      </c>
      <c r="BI179" s="2">
        <f t="shared" si="262"/>
        <v>1.8182272776872576E-2</v>
      </c>
      <c r="BJ179" s="2">
        <f t="shared" si="241"/>
        <v>1.0116379454193041E-2</v>
      </c>
      <c r="BK179" s="2">
        <f t="shared" si="242"/>
        <v>2.5638068161742476E-14</v>
      </c>
      <c r="BL179" s="2">
        <f t="shared" si="243"/>
        <v>3147.2030217447027</v>
      </c>
      <c r="BM179" s="2">
        <f t="shared" si="244"/>
        <v>716.93985115909061</v>
      </c>
      <c r="BN179" s="2">
        <f t="shared" si="245"/>
        <v>6.9608129630952102E-10</v>
      </c>
      <c r="BO179" s="2">
        <f t="shared" si="263"/>
        <v>2805.66439949904</v>
      </c>
      <c r="BP179" s="2">
        <f t="shared" si="264"/>
        <v>233.58923063044807</v>
      </c>
      <c r="BQ179" s="2">
        <f t="shared" si="265"/>
        <v>-6.5627369406092982E-5</v>
      </c>
      <c r="BR179" s="11">
        <f t="shared" si="266"/>
        <v>3.1134055829627999E-2</v>
      </c>
      <c r="BS179" s="17">
        <f t="shared" si="236"/>
        <v>7.5487310369568563E-3</v>
      </c>
      <c r="BT179" s="17">
        <f t="shared" si="237"/>
        <v>3.0563809546974349E-2</v>
      </c>
      <c r="BU179" s="12">
        <f>BU$3*temperature!$I289+BU$4*temperature!$I289^2</f>
        <v>-24.562657895268661</v>
      </c>
      <c r="BV179" s="12">
        <f>BV$3*temperature!$I289+BV$4*temperature!$I289^2</f>
        <v>-21.811313561914218</v>
      </c>
      <c r="BW179" s="12">
        <f>BW$3*temperature!$I289+BW$4*temperature!$I289^2</f>
        <v>-19.399766729963801</v>
      </c>
      <c r="BX179" s="12">
        <f>BX$4*temperature!$I289^2</f>
        <v>-25.81833499220965</v>
      </c>
      <c r="BY179" s="12">
        <f>BY$4*temperature!$I289^2</f>
        <v>-22.574931223727585</v>
      </c>
      <c r="BZ179" s="12">
        <f>BZ$4*temperature!$I289^2</f>
        <v>-19.818845742562729</v>
      </c>
      <c r="CA179" s="12">
        <f>CA$3*temperature!$I289</f>
        <v>-26.094056061714632</v>
      </c>
      <c r="CB179" s="12">
        <f>CB$3*temperature!$I289</f>
        <v>-24.117656934106229</v>
      </c>
      <c r="CC179" s="12">
        <f>CC$3*temperature!$I289</f>
        <v>-21.173226001172345</v>
      </c>
      <c r="CD179" s="12">
        <f t="shared" si="267"/>
        <v>-21.503035898817991</v>
      </c>
      <c r="CE179" s="12">
        <f t="shared" si="246"/>
        <v>-16.81916166375094</v>
      </c>
      <c r="CF179" s="12">
        <f t="shared" si="247"/>
        <v>-14.765775631929138</v>
      </c>
      <c r="CG179" s="19">
        <f t="shared" si="268"/>
        <v>0.1759412240104985</v>
      </c>
      <c r="CH179" s="19">
        <f t="shared" si="248"/>
        <v>0.30262041168825349</v>
      </c>
      <c r="CI179" s="19">
        <f t="shared" si="249"/>
        <v>0.30262041168825349</v>
      </c>
      <c r="CJ179" s="12">
        <f t="shared" si="269"/>
        <v>2.2955100814483202</v>
      </c>
      <c r="CK179" s="12">
        <f t="shared" si="250"/>
        <v>3.6492476351776446</v>
      </c>
      <c r="CL179" s="12">
        <f t="shared" si="251"/>
        <v>3.2037251846216042</v>
      </c>
      <c r="CM179" s="17">
        <f t="shared" si="270"/>
        <v>-23.798545980266312</v>
      </c>
      <c r="CN179" s="17">
        <f t="shared" si="252"/>
        <v>-20.468409298928584</v>
      </c>
      <c r="CO179" s="17">
        <f t="shared" si="253"/>
        <v>-17.969500816550742</v>
      </c>
      <c r="CP179" s="12">
        <f t="shared" si="254"/>
        <v>4.0795476527670465</v>
      </c>
      <c r="CQ179" s="12">
        <f t="shared" si="255"/>
        <v>4.4374346196588874</v>
      </c>
      <c r="CR179" s="12">
        <f t="shared" si="256"/>
        <v>3.4200766553662834</v>
      </c>
      <c r="CS179" s="17">
        <f>CS$3*temperature!$I289+CS$4*temperature!$I289^2</f>
        <v>-23.798545980266312</v>
      </c>
      <c r="CT179" s="17">
        <f>CT$3*temperature!$I289+CT$4*temperature!$I289^2</f>
        <v>-20.468443462559669</v>
      </c>
      <c r="CU179" s="17">
        <f>CU$3*temperature!$I289+CU$4*temperature!$I289^2</f>
        <v>-17.969518254700571</v>
      </c>
      <c r="CV179" s="17"/>
      <c r="CW179" s="17"/>
      <c r="CX179" s="17"/>
    </row>
    <row r="180" spans="1:102">
      <c r="A180" s="2">
        <f t="shared" si="193"/>
        <v>2134</v>
      </c>
      <c r="B180" s="5">
        <f t="shared" si="194"/>
        <v>1165.2485628362717</v>
      </c>
      <c r="C180" s="5">
        <f t="shared" si="195"/>
        <v>2963.3827034077776</v>
      </c>
      <c r="D180" s="5">
        <f t="shared" si="196"/>
        <v>4367.5874711065853</v>
      </c>
      <c r="E180" s="15">
        <f t="shared" si="197"/>
        <v>7.1015807213156576E-6</v>
      </c>
      <c r="F180" s="15">
        <f t="shared" si="198"/>
        <v>1.3990590220900528E-5</v>
      </c>
      <c r="G180" s="15">
        <f t="shared" si="199"/>
        <v>2.8561292260757936E-5</v>
      </c>
      <c r="H180" s="5">
        <f t="shared" si="200"/>
        <v>173008.76300207456</v>
      </c>
      <c r="I180" s="5">
        <f t="shared" si="201"/>
        <v>71115.5423240698</v>
      </c>
      <c r="J180" s="5">
        <f t="shared" si="202"/>
        <v>27260.443140003612</v>
      </c>
      <c r="K180" s="5">
        <f t="shared" si="203"/>
        <v>148473.69781856911</v>
      </c>
      <c r="L180" s="5">
        <f t="shared" si="204"/>
        <v>23998.09590650901</v>
      </c>
      <c r="M180" s="5">
        <f t="shared" si="205"/>
        <v>6241.5334141199974</v>
      </c>
      <c r="N180" s="15">
        <f t="shared" si="206"/>
        <v>-4.8704810964395051E-4</v>
      </c>
      <c r="O180" s="15">
        <f t="shared" si="207"/>
        <v>3.4617896369775192E-3</v>
      </c>
      <c r="P180" s="15">
        <f t="shared" si="208"/>
        <v>4.0280380831532181E-3</v>
      </c>
      <c r="Q180" s="5">
        <f t="shared" si="209"/>
        <v>6383.3685698886466</v>
      </c>
      <c r="R180" s="5">
        <f t="shared" si="210"/>
        <v>9325.7122033816631</v>
      </c>
      <c r="S180" s="5">
        <f t="shared" si="211"/>
        <v>5320.8865517360209</v>
      </c>
      <c r="T180" s="5">
        <f t="shared" si="212"/>
        <v>36.896215307961619</v>
      </c>
      <c r="U180" s="5">
        <f t="shared" si="213"/>
        <v>131.13465634396601</v>
      </c>
      <c r="V180" s="5">
        <f t="shared" si="214"/>
        <v>195.18708938109049</v>
      </c>
      <c r="W180" s="15">
        <f t="shared" si="215"/>
        <v>-1.0734613539272964E-2</v>
      </c>
      <c r="X180" s="15">
        <f t="shared" si="216"/>
        <v>-1.217998157191269E-2</v>
      </c>
      <c r="Y180" s="15">
        <f t="shared" si="217"/>
        <v>-9.7425357312937999E-3</v>
      </c>
      <c r="Z180" s="5">
        <f t="shared" si="232"/>
        <v>5182.0961072794671</v>
      </c>
      <c r="AA180" s="5">
        <f t="shared" si="233"/>
        <v>19139.213456858732</v>
      </c>
      <c r="AB180" s="5">
        <f t="shared" si="234"/>
        <v>42068.072766944199</v>
      </c>
      <c r="AC180" s="16">
        <f t="shared" si="218"/>
        <v>1.3994450310329143</v>
      </c>
      <c r="AD180" s="16">
        <f t="shared" si="219"/>
        <v>2.9831994049609829</v>
      </c>
      <c r="AE180" s="16">
        <f t="shared" si="220"/>
        <v>7.8609451627365017</v>
      </c>
      <c r="AF180" s="15">
        <f t="shared" si="221"/>
        <v>-4.0504037456468023E-3</v>
      </c>
      <c r="AG180" s="15">
        <f t="shared" si="222"/>
        <v>2.9673830763510267E-4</v>
      </c>
      <c r="AH180" s="15">
        <f t="shared" si="223"/>
        <v>9.7937136394747881E-3</v>
      </c>
      <c r="AI180" s="1">
        <f t="shared" si="187"/>
        <v>342573.63139211468</v>
      </c>
      <c r="AJ180" s="1">
        <f t="shared" si="188"/>
        <v>135674.88555228402</v>
      </c>
      <c r="AK180" s="1">
        <f t="shared" si="189"/>
        <v>51836.168509863186</v>
      </c>
      <c r="AL180" s="14">
        <f t="shared" si="224"/>
        <v>64.713049032233954</v>
      </c>
      <c r="AM180" s="14">
        <f t="shared" si="225"/>
        <v>14.472590517148298</v>
      </c>
      <c r="AN180" s="14">
        <f t="shared" si="226"/>
        <v>4.7214646760229293</v>
      </c>
      <c r="AO180" s="11">
        <f t="shared" si="227"/>
        <v>5.9302963932225542E-3</v>
      </c>
      <c r="AP180" s="11">
        <f t="shared" si="228"/>
        <v>7.4706093603459922E-3</v>
      </c>
      <c r="AQ180" s="11">
        <f t="shared" si="229"/>
        <v>6.7767852886355708E-3</v>
      </c>
      <c r="AR180" s="1">
        <f t="shared" si="235"/>
        <v>173008.76300207456</v>
      </c>
      <c r="AS180" s="1">
        <f t="shared" si="230"/>
        <v>71115.5423240698</v>
      </c>
      <c r="AT180" s="1">
        <f t="shared" si="231"/>
        <v>27260.443140003612</v>
      </c>
      <c r="AU180" s="1">
        <f t="shared" si="190"/>
        <v>34601.752600414911</v>
      </c>
      <c r="AV180" s="1">
        <f t="shared" si="191"/>
        <v>14223.10846481396</v>
      </c>
      <c r="AW180" s="1">
        <f t="shared" si="192"/>
        <v>5452.0886280007226</v>
      </c>
      <c r="AX180" s="1">
        <f t="shared" si="257"/>
        <v>118778.9582548553</v>
      </c>
      <c r="AY180" s="1">
        <f t="shared" si="238"/>
        <v>19198.476725207212</v>
      </c>
      <c r="AZ180" s="1">
        <f t="shared" si="239"/>
        <v>4993.2267312959975</v>
      </c>
      <c r="BA180" s="1">
        <f t="shared" si="258"/>
        <v>13615.952238698701</v>
      </c>
      <c r="BB180" s="1">
        <f t="shared" si="259"/>
        <v>29226.617408221475</v>
      </c>
      <c r="BC180" s="1">
        <f t="shared" si="260"/>
        <v>37193.66569204408</v>
      </c>
      <c r="BD180" s="1">
        <f t="shared" si="261"/>
        <v>2374.9633531620598</v>
      </c>
      <c r="BE180" s="2">
        <f t="shared" si="271"/>
        <v>0.42640676327742005</v>
      </c>
      <c r="BF180" s="2">
        <f t="shared" si="272"/>
        <v>0.3180625638800178</v>
      </c>
      <c r="BG180" s="2">
        <f t="shared" si="273"/>
        <v>-5.0634047993166097E-7</v>
      </c>
      <c r="BH180" s="2">
        <f t="shared" si="240"/>
        <v>0.12497671372640942</v>
      </c>
      <c r="BI180" s="2">
        <f t="shared" si="262"/>
        <v>1.8182272776872576E-2</v>
      </c>
      <c r="BJ180" s="2">
        <f t="shared" si="241"/>
        <v>1.0116379454193041E-2</v>
      </c>
      <c r="BK180" s="2">
        <f t="shared" si="242"/>
        <v>2.5638068161742476E-14</v>
      </c>
      <c r="BL180" s="2">
        <f t="shared" si="243"/>
        <v>3145.6925216930194</v>
      </c>
      <c r="BM180" s="2">
        <f t="shared" si="244"/>
        <v>719.43181124101534</v>
      </c>
      <c r="BN180" s="2">
        <f t="shared" si="245"/>
        <v>6.9890509934271774E-10</v>
      </c>
      <c r="BO180" s="2">
        <f t="shared" si="263"/>
        <v>2847.1917588218671</v>
      </c>
      <c r="BP180" s="2">
        <f t="shared" si="264"/>
        <v>236.36490364974475</v>
      </c>
      <c r="BQ180" s="2">
        <f t="shared" si="265"/>
        <v>-6.5622525372758281E-5</v>
      </c>
      <c r="BR180" s="11">
        <f t="shared" si="266"/>
        <v>3.0987866447507367E-2</v>
      </c>
      <c r="BS180" s="17">
        <f t="shared" si="236"/>
        <v>7.3208046948690019E-3</v>
      </c>
      <c r="BT180" s="17">
        <f t="shared" si="237"/>
        <v>2.9673601501916842E-2</v>
      </c>
      <c r="BU180" s="12">
        <f>BU$3*temperature!$I290+BU$4*temperature!$I290^2</f>
        <v>-25.054073805192363</v>
      </c>
      <c r="BV180" s="12">
        <f>BV$3*temperature!$I290+BV$4*temperature!$I290^2</f>
        <v>-22.197571270383477</v>
      </c>
      <c r="BW180" s="12">
        <f>BW$3*temperature!$I290+BW$4*temperature!$I290^2</f>
        <v>-19.706224720722588</v>
      </c>
      <c r="BX180" s="12">
        <f>BX$4*temperature!$I290^2</f>
        <v>-26.146650197156696</v>
      </c>
      <c r="BY180" s="12">
        <f>BY$4*temperature!$I290^2</f>
        <v>-22.862002143429418</v>
      </c>
      <c r="BZ180" s="12">
        <f>BZ$4*temperature!$I290^2</f>
        <v>-20.070869291089263</v>
      </c>
      <c r="CA180" s="12">
        <f>CA$3*temperature!$I290</f>
        <v>-26.259442630405079</v>
      </c>
      <c r="CB180" s="12">
        <f>CB$3*temperature!$I290</f>
        <v>-24.270516900213128</v>
      </c>
      <c r="CC180" s="12">
        <f>CC$3*temperature!$I290</f>
        <v>-21.307423888544061</v>
      </c>
      <c r="CD180" s="12">
        <f t="shared" si="267"/>
        <v>-21.610041409002836</v>
      </c>
      <c r="CE180" s="12">
        <f t="shared" si="246"/>
        <v>-16.879211347118275</v>
      </c>
      <c r="CF180" s="12">
        <f t="shared" si="247"/>
        <v>-14.818494083008744</v>
      </c>
      <c r="CG180" s="19">
        <f t="shared" si="268"/>
        <v>0.17705635594941491</v>
      </c>
      <c r="CH180" s="19">
        <f t="shared" si="248"/>
        <v>0.30453844817083175</v>
      </c>
      <c r="CI180" s="19">
        <f t="shared" si="249"/>
        <v>0.3045384481708317</v>
      </c>
      <c r="CJ180" s="12">
        <f t="shared" si="269"/>
        <v>2.3247006107011212</v>
      </c>
      <c r="CK180" s="12">
        <f t="shared" si="250"/>
        <v>3.6956527765474259</v>
      </c>
      <c r="CL180" s="12">
        <f t="shared" si="251"/>
        <v>3.2444649027676582</v>
      </c>
      <c r="CM180" s="17">
        <f t="shared" si="270"/>
        <v>-23.934742019703958</v>
      </c>
      <c r="CN180" s="17">
        <f t="shared" si="252"/>
        <v>-20.574864123665701</v>
      </c>
      <c r="CO180" s="17">
        <f t="shared" si="253"/>
        <v>-18.062958985776401</v>
      </c>
      <c r="CP180" s="12">
        <f t="shared" si="254"/>
        <v>4.8925377854822933</v>
      </c>
      <c r="CQ180" s="12">
        <f t="shared" si="255"/>
        <v>5.2310003214486951</v>
      </c>
      <c r="CR180" s="12">
        <f t="shared" si="256"/>
        <v>4.031703794181591</v>
      </c>
      <c r="CS180" s="17">
        <f>CS$3*temperature!$I290+CS$4*temperature!$I290^2</f>
        <v>-23.934742019703958</v>
      </c>
      <c r="CT180" s="17">
        <f>CT$3*temperature!$I290+CT$4*temperature!$I290^2</f>
        <v>-20.574898409271533</v>
      </c>
      <c r="CU180" s="17">
        <f>CU$3*temperature!$I290+CU$4*temperature!$I290^2</f>
        <v>-18.06297648618586</v>
      </c>
      <c r="CV180" s="17"/>
      <c r="CW180" s="17"/>
      <c r="CX180" s="17"/>
    </row>
    <row r="181" spans="1:102">
      <c r="A181" s="2">
        <f t="shared" si="193"/>
        <v>2135</v>
      </c>
      <c r="B181" s="5">
        <f t="shared" si="194"/>
        <v>1165.2564241876646</v>
      </c>
      <c r="C181" s="5">
        <f t="shared" si="195"/>
        <v>2963.4220899071952</v>
      </c>
      <c r="D181" s="5">
        <f t="shared" si="196"/>
        <v>4367.7059778517105</v>
      </c>
      <c r="E181" s="15">
        <f t="shared" si="197"/>
        <v>6.7465016852498745E-6</v>
      </c>
      <c r="F181" s="15">
        <f t="shared" si="198"/>
        <v>1.3291060709855502E-5</v>
      </c>
      <c r="G181" s="15">
        <f t="shared" si="199"/>
        <v>2.7133227647720037E-5</v>
      </c>
      <c r="H181" s="5">
        <f t="shared" si="200"/>
        <v>172898.53815776473</v>
      </c>
      <c r="I181" s="5">
        <f t="shared" si="201"/>
        <v>71352.470537749774</v>
      </c>
      <c r="J181" s="5">
        <f t="shared" si="202"/>
        <v>27367.843536823242</v>
      </c>
      <c r="K181" s="5">
        <f t="shared" si="203"/>
        <v>148378.10336750344</v>
      </c>
      <c r="L181" s="5">
        <f t="shared" si="204"/>
        <v>24077.727833899055</v>
      </c>
      <c r="M181" s="5">
        <f t="shared" si="205"/>
        <v>6265.9537239006931</v>
      </c>
      <c r="N181" s="15">
        <f t="shared" si="206"/>
        <v>-6.4384771491632353E-4</v>
      </c>
      <c r="O181" s="15">
        <f t="shared" si="207"/>
        <v>3.3182602361567781E-3</v>
      </c>
      <c r="P181" s="15">
        <f t="shared" si="208"/>
        <v>3.9125497150187538E-3</v>
      </c>
      <c r="Q181" s="5">
        <f t="shared" si="209"/>
        <v>6310.8223520048969</v>
      </c>
      <c r="R181" s="5">
        <f t="shared" si="210"/>
        <v>9242.8162745426507</v>
      </c>
      <c r="S181" s="5">
        <f t="shared" si="211"/>
        <v>5289.8065607960871</v>
      </c>
      <c r="T181" s="5">
        <f t="shared" si="212"/>
        <v>36.500148695568846</v>
      </c>
      <c r="U181" s="5">
        <f t="shared" si="213"/>
        <v>129.53743864625741</v>
      </c>
      <c r="V181" s="5">
        <f t="shared" si="214"/>
        <v>193.28547218850798</v>
      </c>
      <c r="W181" s="15">
        <f t="shared" si="215"/>
        <v>-1.0734613539272964E-2</v>
      </c>
      <c r="X181" s="15">
        <f t="shared" si="216"/>
        <v>-1.217998157191269E-2</v>
      </c>
      <c r="Y181" s="15">
        <f t="shared" si="217"/>
        <v>-9.7425357312937999E-3</v>
      </c>
      <c r="Z181" s="5">
        <f t="shared" si="232"/>
        <v>5103.2535592145596</v>
      </c>
      <c r="AA181" s="5">
        <f t="shared" si="233"/>
        <v>18977.442211131729</v>
      </c>
      <c r="AB181" s="5">
        <f t="shared" si="234"/>
        <v>42236.862380242026</v>
      </c>
      <c r="AC181" s="16">
        <f t="shared" si="218"/>
        <v>1.3937767136373918</v>
      </c>
      <c r="AD181" s="16">
        <f t="shared" si="219"/>
        <v>2.9840846345037493</v>
      </c>
      <c r="AE181" s="16">
        <f t="shared" si="220"/>
        <v>7.9379330085959579</v>
      </c>
      <c r="AF181" s="15">
        <f t="shared" si="221"/>
        <v>-4.0504037456468023E-3</v>
      </c>
      <c r="AG181" s="15">
        <f t="shared" si="222"/>
        <v>2.9673830763510267E-4</v>
      </c>
      <c r="AH181" s="15">
        <f t="shared" si="223"/>
        <v>9.7937136394747881E-3</v>
      </c>
      <c r="AI181" s="1">
        <f t="shared" si="187"/>
        <v>342918.02085331816</v>
      </c>
      <c r="AJ181" s="1">
        <f t="shared" si="188"/>
        <v>136330.50546186959</v>
      </c>
      <c r="AK181" s="1">
        <f t="shared" si="189"/>
        <v>52104.640286877591</v>
      </c>
      <c r="AL181" s="14">
        <f t="shared" si="224"/>
        <v>65.092978917891543</v>
      </c>
      <c r="AM181" s="14">
        <f t="shared" si="225"/>
        <v>14.579628396632302</v>
      </c>
      <c r="AN181" s="14">
        <f t="shared" si="226"/>
        <v>4.7531410648566412</v>
      </c>
      <c r="AO181" s="11">
        <f t="shared" si="227"/>
        <v>5.8709934292903287E-3</v>
      </c>
      <c r="AP181" s="11">
        <f t="shared" si="228"/>
        <v>7.3959032667425323E-3</v>
      </c>
      <c r="AQ181" s="11">
        <f t="shared" si="229"/>
        <v>6.7090174357492148E-3</v>
      </c>
      <c r="AR181" s="1">
        <f t="shared" si="235"/>
        <v>172898.53815776473</v>
      </c>
      <c r="AS181" s="1">
        <f t="shared" si="230"/>
        <v>71352.470537749774</v>
      </c>
      <c r="AT181" s="1">
        <f t="shared" si="231"/>
        <v>27367.843536823242</v>
      </c>
      <c r="AU181" s="1">
        <f t="shared" si="190"/>
        <v>34579.707631552948</v>
      </c>
      <c r="AV181" s="1">
        <f t="shared" si="191"/>
        <v>14270.494107549956</v>
      </c>
      <c r="AW181" s="1">
        <f t="shared" si="192"/>
        <v>5473.5687073646486</v>
      </c>
      <c r="AX181" s="1">
        <f t="shared" si="257"/>
        <v>118702.48269400276</v>
      </c>
      <c r="AY181" s="1">
        <f t="shared" si="238"/>
        <v>19262.182267119242</v>
      </c>
      <c r="AZ181" s="1">
        <f t="shared" si="239"/>
        <v>5012.7629791205545</v>
      </c>
      <c r="BA181" s="1">
        <f t="shared" si="258"/>
        <v>13615.29360943107</v>
      </c>
      <c r="BB181" s="1">
        <f t="shared" si="259"/>
        <v>29236.822987753952</v>
      </c>
      <c r="BC181" s="1">
        <f t="shared" si="260"/>
        <v>37211.730399444838</v>
      </c>
      <c r="BD181" s="1">
        <f t="shared" si="261"/>
        <v>2306.5851363965398</v>
      </c>
      <c r="BE181" s="2">
        <f t="shared" si="271"/>
        <v>0.42640676327742005</v>
      </c>
      <c r="BF181" s="2">
        <f t="shared" si="272"/>
        <v>0.3180625638800178</v>
      </c>
      <c r="BG181" s="2">
        <f t="shared" si="273"/>
        <v>-5.0634047993166097E-7</v>
      </c>
      <c r="BH181" s="2">
        <f t="shared" si="240"/>
        <v>0.12382926333092176</v>
      </c>
      <c r="BI181" s="2">
        <f t="shared" si="262"/>
        <v>1.8182272776872576E-2</v>
      </c>
      <c r="BJ181" s="2">
        <f t="shared" si="241"/>
        <v>1.0116379454193041E-2</v>
      </c>
      <c r="BK181" s="2">
        <f t="shared" si="242"/>
        <v>2.5638068161742476E-14</v>
      </c>
      <c r="BL181" s="2">
        <f t="shared" si="243"/>
        <v>3143.6883835069902</v>
      </c>
      <c r="BM181" s="2">
        <f t="shared" si="244"/>
        <v>721.82866695400605</v>
      </c>
      <c r="BN181" s="2">
        <f t="shared" si="245"/>
        <v>7.0165863803697754E-10</v>
      </c>
      <c r="BO181" s="2">
        <f t="shared" si="263"/>
        <v>2889.3373678495796</v>
      </c>
      <c r="BP181" s="2">
        <f t="shared" si="264"/>
        <v>239.17395680539104</v>
      </c>
      <c r="BQ181" s="2">
        <f t="shared" si="265"/>
        <v>-6.5617786218950125E-5</v>
      </c>
      <c r="BR181" s="11">
        <f t="shared" si="266"/>
        <v>3.0843101165646675E-2</v>
      </c>
      <c r="BS181" s="17">
        <f t="shared" si="236"/>
        <v>7.100767073131932E-3</v>
      </c>
      <c r="BT181" s="17">
        <f t="shared" si="237"/>
        <v>2.8809321846521206E-2</v>
      </c>
      <c r="BU181" s="12">
        <f>BU$3*temperature!$I291+BU$4*temperature!$I291^2</f>
        <v>-25.54687653045616</v>
      </c>
      <c r="BV181" s="12">
        <f>BV$3*temperature!$I291+BV$4*temperature!$I291^2</f>
        <v>-22.584720761584869</v>
      </c>
      <c r="BW181" s="12">
        <f>BW$3*temperature!$I291+BW$4*temperature!$I291^2</f>
        <v>-20.013224457294115</v>
      </c>
      <c r="BX181" s="12">
        <f>BX$4*temperature!$I291^2</f>
        <v>-26.475147249306481</v>
      </c>
      <c r="BY181" s="12">
        <f>BY$4*temperature!$I291^2</f>
        <v>-23.149232065952162</v>
      </c>
      <c r="BZ181" s="12">
        <f>BZ$4*temperature!$I291^2</f>
        <v>-20.323032430401213</v>
      </c>
      <c r="CA181" s="12">
        <f>CA$3*temperature!$I291</f>
        <v>-26.423884812283426</v>
      </c>
      <c r="CB181" s="12">
        <f>CB$3*temperature!$I291</f>
        <v>-24.422504008643418</v>
      </c>
      <c r="CC181" s="12">
        <f>CC$3*temperature!$I291</f>
        <v>-21.440855482038053</v>
      </c>
      <c r="CD181" s="12">
        <f t="shared" si="267"/>
        <v>-21.716070196278981</v>
      </c>
      <c r="CE181" s="12">
        <f t="shared" si="246"/>
        <v>-16.938336767056093</v>
      </c>
      <c r="CF181" s="12">
        <f t="shared" si="247"/>
        <v>-14.870401110386151</v>
      </c>
      <c r="CG181" s="19">
        <f t="shared" si="268"/>
        <v>0.17816512028602116</v>
      </c>
      <c r="CH181" s="19">
        <f t="shared" si="248"/>
        <v>0.30644553232291777</v>
      </c>
      <c r="CI181" s="19">
        <f t="shared" si="249"/>
        <v>0.30644553232291777</v>
      </c>
      <c r="CJ181" s="12">
        <f t="shared" si="269"/>
        <v>2.3539073080022219</v>
      </c>
      <c r="CK181" s="12">
        <f t="shared" si="250"/>
        <v>3.7420836207936623</v>
      </c>
      <c r="CL181" s="12">
        <f t="shared" si="251"/>
        <v>3.2852271858259505</v>
      </c>
      <c r="CM181" s="17">
        <f t="shared" si="270"/>
        <v>-24.069977504281201</v>
      </c>
      <c r="CN181" s="17">
        <f t="shared" si="252"/>
        <v>-20.680420387849754</v>
      </c>
      <c r="CO181" s="17">
        <f t="shared" si="253"/>
        <v>-18.1556282962121</v>
      </c>
      <c r="CP181" s="12">
        <f t="shared" si="254"/>
        <v>5.7848415023849684</v>
      </c>
      <c r="CQ181" s="12">
        <f t="shared" si="255"/>
        <v>6.0950311019348309</v>
      </c>
      <c r="CR181" s="12">
        <f t="shared" si="256"/>
        <v>4.697640680900057</v>
      </c>
      <c r="CS181" s="17">
        <f>CS$3*temperature!$I291+CS$4*temperature!$I291^2</f>
        <v>-24.069977504281205</v>
      </c>
      <c r="CT181" s="17">
        <f>CT$3*temperature!$I291+CT$4*temperature!$I291^2</f>
        <v>-20.680454793552929</v>
      </c>
      <c r="CU181" s="17">
        <f>CU$3*temperature!$I291+CU$4*temperature!$I291^2</f>
        <v>-18.155645857922906</v>
      </c>
      <c r="CV181" s="17"/>
      <c r="CW181" s="17"/>
      <c r="CX181" s="17"/>
    </row>
    <row r="182" spans="1:102">
      <c r="A182" s="2">
        <f t="shared" si="193"/>
        <v>2136</v>
      </c>
      <c r="B182" s="5">
        <f t="shared" si="194"/>
        <v>1165.2638925218728</v>
      </c>
      <c r="C182" s="5">
        <f t="shared" si="195"/>
        <v>2963.4595075789557</v>
      </c>
      <c r="D182" s="5">
        <f t="shared" si="196"/>
        <v>4367.8185623142754</v>
      </c>
      <c r="E182" s="15">
        <f t="shared" si="197"/>
        <v>6.4091766009873806E-6</v>
      </c>
      <c r="F182" s="15">
        <f t="shared" si="198"/>
        <v>1.2626507674362726E-5</v>
      </c>
      <c r="G182" s="15">
        <f t="shared" si="199"/>
        <v>2.5776566265334033E-5</v>
      </c>
      <c r="H182" s="5">
        <f t="shared" si="200"/>
        <v>172761.42977340581</v>
      </c>
      <c r="I182" s="5">
        <f t="shared" si="201"/>
        <v>71580.016699284737</v>
      </c>
      <c r="J182" s="5">
        <f t="shared" si="202"/>
        <v>27472.510917166466</v>
      </c>
      <c r="K182" s="5">
        <f t="shared" si="203"/>
        <v>148259.48944450193</v>
      </c>
      <c r="L182" s="5">
        <f t="shared" si="204"/>
        <v>24154.207781891761</v>
      </c>
      <c r="M182" s="5">
        <f t="shared" si="205"/>
        <v>6289.7555210283826</v>
      </c>
      <c r="N182" s="15">
        <f t="shared" si="206"/>
        <v>-7.9940314850723837E-4</v>
      </c>
      <c r="O182" s="15">
        <f t="shared" si="207"/>
        <v>3.1763772944151114E-3</v>
      </c>
      <c r="P182" s="15">
        <f t="shared" si="208"/>
        <v>3.7985912722113824E-3</v>
      </c>
      <c r="Q182" s="5">
        <f t="shared" si="209"/>
        <v>6238.1273576449066</v>
      </c>
      <c r="R182" s="5">
        <f t="shared" si="210"/>
        <v>9159.3556755306381</v>
      </c>
      <c r="S182" s="5">
        <f t="shared" si="211"/>
        <v>5258.3040172362189</v>
      </c>
      <c r="T182" s="5">
        <f t="shared" si="212"/>
        <v>36.108333705195918</v>
      </c>
      <c r="U182" s="5">
        <f t="shared" si="213"/>
        <v>127.95967503067322</v>
      </c>
      <c r="V182" s="5">
        <f t="shared" si="214"/>
        <v>191.40238156937144</v>
      </c>
      <c r="W182" s="15">
        <f t="shared" si="215"/>
        <v>-1.0734613539272964E-2</v>
      </c>
      <c r="X182" s="15">
        <f t="shared" si="216"/>
        <v>-1.217998157191269E-2</v>
      </c>
      <c r="Y182" s="15">
        <f t="shared" si="217"/>
        <v>-9.7425357312937999E-3</v>
      </c>
      <c r="Z182" s="5">
        <f t="shared" si="232"/>
        <v>5024.8203722675153</v>
      </c>
      <c r="AA182" s="5">
        <f t="shared" si="233"/>
        <v>18814.333669973781</v>
      </c>
      <c r="AB182" s="5">
        <f t="shared" si="234"/>
        <v>42401.390887522801</v>
      </c>
      <c r="AC182" s="16">
        <f t="shared" si="218"/>
        <v>1.3881313552158796</v>
      </c>
      <c r="AD182" s="16">
        <f t="shared" si="219"/>
        <v>2.9849701267280317</v>
      </c>
      <c r="AE182" s="16">
        <f t="shared" si="220"/>
        <v>8.0156748513714806</v>
      </c>
      <c r="AF182" s="15">
        <f t="shared" si="221"/>
        <v>-4.0504037456468023E-3</v>
      </c>
      <c r="AG182" s="15">
        <f t="shared" si="222"/>
        <v>2.9673830763510267E-4</v>
      </c>
      <c r="AH182" s="15">
        <f t="shared" si="223"/>
        <v>9.7937136394747881E-3</v>
      </c>
      <c r="AI182" s="1">
        <f t="shared" si="187"/>
        <v>343205.92639953928</v>
      </c>
      <c r="AJ182" s="1">
        <f t="shared" si="188"/>
        <v>136967.94902323259</v>
      </c>
      <c r="AK182" s="1">
        <f t="shared" si="189"/>
        <v>52367.744965554484</v>
      </c>
      <c r="AL182" s="14">
        <f t="shared" si="224"/>
        <v>65.471317764896213</v>
      </c>
      <c r="AM182" s="14">
        <f t="shared" si="225"/>
        <v>14.68637962270598</v>
      </c>
      <c r="AN182" s="14">
        <f t="shared" si="226"/>
        <v>4.7847110820725529</v>
      </c>
      <c r="AO182" s="11">
        <f t="shared" si="227"/>
        <v>5.8122834949974255E-3</v>
      </c>
      <c r="AP182" s="11">
        <f t="shared" si="228"/>
        <v>7.3219442340751069E-3</v>
      </c>
      <c r="AQ182" s="11">
        <f t="shared" si="229"/>
        <v>6.6419272613917222E-3</v>
      </c>
      <c r="AR182" s="1">
        <f t="shared" si="235"/>
        <v>172761.42977340581</v>
      </c>
      <c r="AS182" s="1">
        <f t="shared" si="230"/>
        <v>71580.016699284737</v>
      </c>
      <c r="AT182" s="1">
        <f t="shared" si="231"/>
        <v>27472.510917166466</v>
      </c>
      <c r="AU182" s="1">
        <f t="shared" si="190"/>
        <v>34552.28595468116</v>
      </c>
      <c r="AV182" s="1">
        <f t="shared" si="191"/>
        <v>14316.003339856949</v>
      </c>
      <c r="AW182" s="1">
        <f t="shared" si="192"/>
        <v>5494.5021834332938</v>
      </c>
      <c r="AX182" s="1">
        <f t="shared" si="257"/>
        <v>118607.59155560152</v>
      </c>
      <c r="AY182" s="1">
        <f t="shared" si="238"/>
        <v>19323.366225513408</v>
      </c>
      <c r="AZ182" s="1">
        <f t="shared" si="239"/>
        <v>5031.8044168227052</v>
      </c>
      <c r="BA182" s="1">
        <f t="shared" si="258"/>
        <v>13614.448984100958</v>
      </c>
      <c r="BB182" s="1">
        <f t="shared" si="259"/>
        <v>29246.5902940749</v>
      </c>
      <c r="BC182" s="1">
        <f t="shared" si="260"/>
        <v>37229.249714850863</v>
      </c>
      <c r="BD182" s="1">
        <f t="shared" si="261"/>
        <v>2240.142633379613</v>
      </c>
      <c r="BE182" s="2">
        <f t="shared" si="271"/>
        <v>0.42640676327742005</v>
      </c>
      <c r="BF182" s="2">
        <f t="shared" si="272"/>
        <v>0.3180625638800178</v>
      </c>
      <c r="BG182" s="2">
        <f t="shared" si="273"/>
        <v>-5.0634047993166097E-7</v>
      </c>
      <c r="BH182" s="2">
        <f t="shared" si="240"/>
        <v>0.12268514902513754</v>
      </c>
      <c r="BI182" s="2">
        <f t="shared" si="262"/>
        <v>1.8182272776872576E-2</v>
      </c>
      <c r="BJ182" s="2">
        <f t="shared" si="241"/>
        <v>1.0116379454193041E-2</v>
      </c>
      <c r="BK182" s="2">
        <f t="shared" si="242"/>
        <v>2.5638068161742476E-14</v>
      </c>
      <c r="BL182" s="2">
        <f t="shared" si="243"/>
        <v>3141.1954414625798</v>
      </c>
      <c r="BM182" s="2">
        <f t="shared" si="244"/>
        <v>724.1306102674389</v>
      </c>
      <c r="BN182" s="2">
        <f t="shared" si="245"/>
        <v>7.0434210746852816E-10</v>
      </c>
      <c r="BO182" s="2">
        <f t="shared" si="263"/>
        <v>2932.1104688808714</v>
      </c>
      <c r="BP182" s="2">
        <f t="shared" si="264"/>
        <v>242.01679457065484</v>
      </c>
      <c r="BQ182" s="2">
        <f t="shared" si="265"/>
        <v>-6.5613151227165092E-5</v>
      </c>
      <c r="BR182" s="11">
        <f t="shared" si="266"/>
        <v>3.0699758128413607E-2</v>
      </c>
      <c r="BS182" s="17">
        <f t="shared" si="236"/>
        <v>6.8883102240317618E-3</v>
      </c>
      <c r="BT182" s="17">
        <f t="shared" si="237"/>
        <v>2.7970215384972043E-2</v>
      </c>
      <c r="BU182" s="12">
        <f>BU$3*temperature!$I292+BU$4*temperature!$I292^2</f>
        <v>-26.040964931098802</v>
      </c>
      <c r="BV182" s="12">
        <f>BV$3*temperature!$I292+BV$4*temperature!$I292^2</f>
        <v>-22.972685973471094</v>
      </c>
      <c r="BW182" s="12">
        <f>BW$3*temperature!$I292+BW$4*temperature!$I292^2</f>
        <v>-20.320708464234396</v>
      </c>
      <c r="BX182" s="12">
        <f>BX$4*temperature!$I292^2</f>
        <v>-26.803771478528471</v>
      </c>
      <c r="BY182" s="12">
        <f>BY$4*temperature!$I292^2</f>
        <v>-23.436573189048417</v>
      </c>
      <c r="BZ182" s="12">
        <f>BZ$4*temperature!$I292^2</f>
        <v>-20.5752931942415</v>
      </c>
      <c r="CA182" s="12">
        <f>CA$3*temperature!$I292</f>
        <v>-26.587373015994505</v>
      </c>
      <c r="CB182" s="12">
        <f>CB$3*temperature!$I292</f>
        <v>-24.573609394504157</v>
      </c>
      <c r="CC182" s="12">
        <f>CC$3*temperature!$I292</f>
        <v>-21.573512999041675</v>
      </c>
      <c r="CD182" s="12">
        <f t="shared" si="267"/>
        <v>-21.821122390741991</v>
      </c>
      <c r="CE182" s="12">
        <f t="shared" si="246"/>
        <v>-16.9965445131804</v>
      </c>
      <c r="CF182" s="12">
        <f t="shared" si="247"/>
        <v>-14.921502499176784</v>
      </c>
      <c r="CG182" s="19">
        <f t="shared" si="268"/>
        <v>0.17926745234985114</v>
      </c>
      <c r="CH182" s="19">
        <f t="shared" si="248"/>
        <v>0.30834155291075616</v>
      </c>
      <c r="CI182" s="19">
        <f t="shared" si="249"/>
        <v>0.3083415529107561</v>
      </c>
      <c r="CJ182" s="12">
        <f t="shared" si="269"/>
        <v>2.3831253126262562</v>
      </c>
      <c r="CK182" s="12">
        <f t="shared" si="250"/>
        <v>3.7885324406618786</v>
      </c>
      <c r="CL182" s="12">
        <f t="shared" si="251"/>
        <v>3.3260052499324466</v>
      </c>
      <c r="CM182" s="17">
        <f t="shared" si="270"/>
        <v>-24.204247703368246</v>
      </c>
      <c r="CN182" s="17">
        <f t="shared" si="252"/>
        <v>-20.785076953842278</v>
      </c>
      <c r="CO182" s="17">
        <f t="shared" si="253"/>
        <v>-18.247507749109232</v>
      </c>
      <c r="CP182" s="12">
        <f t="shared" si="254"/>
        <v>6.7575238576232701</v>
      </c>
      <c r="CQ182" s="12">
        <f t="shared" si="255"/>
        <v>7.0304322853123278</v>
      </c>
      <c r="CR182" s="12">
        <f t="shared" si="256"/>
        <v>5.4185850785696283</v>
      </c>
      <c r="CS182" s="17">
        <f>CS$3*temperature!$I292+CS$4*temperature!$I292^2</f>
        <v>-24.204247703368249</v>
      </c>
      <c r="CT182" s="17">
        <f>CT$3*temperature!$I292+CT$4*temperature!$I292^2</f>
        <v>-20.785111477778791</v>
      </c>
      <c r="CU182" s="17">
        <f>CU$3*temperature!$I292+CU$4*temperature!$I292^2</f>
        <v>-18.247525371169928</v>
      </c>
      <c r="CV182" s="17"/>
      <c r="CW182" s="17"/>
      <c r="CX182" s="17"/>
    </row>
    <row r="183" spans="1:102">
      <c r="A183" s="2">
        <f t="shared" si="193"/>
        <v>2137</v>
      </c>
      <c r="B183" s="5">
        <f t="shared" si="194"/>
        <v>1165.2709874848429</v>
      </c>
      <c r="C183" s="5">
        <f t="shared" si="195"/>
        <v>2963.49505481596</v>
      </c>
      <c r="D183" s="5">
        <f t="shared" si="196"/>
        <v>4367.9255203106513</v>
      </c>
      <c r="E183" s="15">
        <f t="shared" si="197"/>
        <v>6.0887177709380116E-6</v>
      </c>
      <c r="F183" s="15">
        <f t="shared" si="198"/>
        <v>1.1995182290644589E-5</v>
      </c>
      <c r="G183" s="15">
        <f t="shared" si="199"/>
        <v>2.448773795206733E-5</v>
      </c>
      <c r="H183" s="5">
        <f t="shared" si="200"/>
        <v>172597.71470321275</v>
      </c>
      <c r="I183" s="5">
        <f t="shared" si="201"/>
        <v>71798.204507731265</v>
      </c>
      <c r="J183" s="5">
        <f t="shared" si="202"/>
        <v>27574.454072964974</v>
      </c>
      <c r="K183" s="5">
        <f t="shared" si="203"/>
        <v>148118.09146278759</v>
      </c>
      <c r="L183" s="5">
        <f t="shared" si="204"/>
        <v>24227.543214911861</v>
      </c>
      <c r="M183" s="5">
        <f t="shared" si="205"/>
        <v>6312.9405354429791</v>
      </c>
      <c r="N183" s="15">
        <f t="shared" si="206"/>
        <v>-9.5371960502577124E-4</v>
      </c>
      <c r="O183" s="15">
        <f t="shared" si="207"/>
        <v>3.0361348913741093E-3</v>
      </c>
      <c r="P183" s="15">
        <f t="shared" si="208"/>
        <v>3.6861551036575513E-3</v>
      </c>
      <c r="Q183" s="5">
        <f t="shared" si="209"/>
        <v>6165.3154503006526</v>
      </c>
      <c r="R183" s="5">
        <f t="shared" si="210"/>
        <v>9075.3740774148864</v>
      </c>
      <c r="S183" s="5">
        <f t="shared" si="211"/>
        <v>5226.3968673235031</v>
      </c>
      <c r="T183" s="5">
        <f t="shared" si="212"/>
        <v>35.720724697323533</v>
      </c>
      <c r="U183" s="5">
        <f t="shared" si="213"/>
        <v>126.40112854685169</v>
      </c>
      <c r="V183" s="5">
        <f t="shared" si="214"/>
        <v>189.53763702787711</v>
      </c>
      <c r="W183" s="15">
        <f t="shared" si="215"/>
        <v>-1.0734613539272964E-2</v>
      </c>
      <c r="X183" s="15">
        <f t="shared" si="216"/>
        <v>-1.217998157191269E-2</v>
      </c>
      <c r="Y183" s="15">
        <f t="shared" si="217"/>
        <v>-9.7425357312937999E-3</v>
      </c>
      <c r="Z183" s="5">
        <f t="shared" si="232"/>
        <v>4946.8208552537071</v>
      </c>
      <c r="AA183" s="5">
        <f t="shared" si="233"/>
        <v>18649.97689396008</v>
      </c>
      <c r="AB183" s="5">
        <f t="shared" si="234"/>
        <v>42561.670641275741</v>
      </c>
      <c r="AC183" s="16">
        <f t="shared" si="218"/>
        <v>1.3825088627752635</v>
      </c>
      <c r="AD183" s="16">
        <f t="shared" si="219"/>
        <v>2.9858558817117782</v>
      </c>
      <c r="AE183" s="16">
        <f t="shared" si="220"/>
        <v>8.0941780754929518</v>
      </c>
      <c r="AF183" s="15">
        <f t="shared" si="221"/>
        <v>-4.0504037456468023E-3</v>
      </c>
      <c r="AG183" s="15">
        <f t="shared" si="222"/>
        <v>2.9673830763510267E-4</v>
      </c>
      <c r="AH183" s="15">
        <f t="shared" si="223"/>
        <v>9.7937136394747881E-3</v>
      </c>
      <c r="AI183" s="1">
        <f t="shared" si="187"/>
        <v>343437.6197142665</v>
      </c>
      <c r="AJ183" s="1">
        <f t="shared" si="188"/>
        <v>137587.15746076629</v>
      </c>
      <c r="AK183" s="1">
        <f t="shared" si="189"/>
        <v>52625.472652432334</v>
      </c>
      <c r="AL183" s="14">
        <f t="shared" si="224"/>
        <v>65.848050245940456</v>
      </c>
      <c r="AM183" s="14">
        <f t="shared" si="225"/>
        <v>14.792837146777911</v>
      </c>
      <c r="AN183" s="14">
        <f t="shared" si="226"/>
        <v>4.8161729880167146</v>
      </c>
      <c r="AO183" s="11">
        <f t="shared" si="227"/>
        <v>5.7541606600474511E-3</v>
      </c>
      <c r="AP183" s="11">
        <f t="shared" si="228"/>
        <v>7.2487247917343558E-3</v>
      </c>
      <c r="AQ183" s="11">
        <f t="shared" si="229"/>
        <v>6.5755079887778048E-3</v>
      </c>
      <c r="AR183" s="1">
        <f t="shared" si="235"/>
        <v>172597.71470321275</v>
      </c>
      <c r="AS183" s="1">
        <f t="shared" si="230"/>
        <v>71798.204507731265</v>
      </c>
      <c r="AT183" s="1">
        <f t="shared" si="231"/>
        <v>27574.454072964974</v>
      </c>
      <c r="AU183" s="1">
        <f t="shared" si="190"/>
        <v>34519.542940642554</v>
      </c>
      <c r="AV183" s="1">
        <f t="shared" si="191"/>
        <v>14359.640901546254</v>
      </c>
      <c r="AW183" s="1">
        <f t="shared" si="192"/>
        <v>5514.8908145929954</v>
      </c>
      <c r="AX183" s="1">
        <f t="shared" si="257"/>
        <v>118494.47317023006</v>
      </c>
      <c r="AY183" s="1">
        <f t="shared" si="238"/>
        <v>19382.034571929489</v>
      </c>
      <c r="AZ183" s="1">
        <f t="shared" si="239"/>
        <v>5050.352428354382</v>
      </c>
      <c r="BA183" s="1">
        <f t="shared" si="258"/>
        <v>13613.420006561077</v>
      </c>
      <c r="BB183" s="1">
        <f t="shared" si="259"/>
        <v>29255.925051658054</v>
      </c>
      <c r="BC183" s="1">
        <f t="shared" si="260"/>
        <v>37246.232623517877</v>
      </c>
      <c r="BD183" s="1">
        <f t="shared" si="261"/>
        <v>2175.5824887860613</v>
      </c>
      <c r="BE183" s="2">
        <f t="shared" si="271"/>
        <v>0.42640676327742005</v>
      </c>
      <c r="BF183" s="2">
        <f t="shared" si="272"/>
        <v>0.3180625638800178</v>
      </c>
      <c r="BG183" s="2">
        <f t="shared" si="273"/>
        <v>-5.0634047993166097E-7</v>
      </c>
      <c r="BH183" s="2">
        <f t="shared" si="240"/>
        <v>0.12154446711854672</v>
      </c>
      <c r="BI183" s="2">
        <f t="shared" si="262"/>
        <v>1.8182272776872576E-2</v>
      </c>
      <c r="BJ183" s="2">
        <f t="shared" si="241"/>
        <v>1.0116379454193041E-2</v>
      </c>
      <c r="BK183" s="2">
        <f t="shared" si="242"/>
        <v>2.5638068161742476E-14</v>
      </c>
      <c r="BL183" s="2">
        <f t="shared" si="243"/>
        <v>3138.2187293986449</v>
      </c>
      <c r="BM183" s="2">
        <f t="shared" si="244"/>
        <v>726.33788092996269</v>
      </c>
      <c r="BN183" s="2">
        <f t="shared" si="245"/>
        <v>7.0695573304551349E-10</v>
      </c>
      <c r="BO183" s="2">
        <f t="shared" si="263"/>
        <v>2975.5204414776399</v>
      </c>
      <c r="BP183" s="2">
        <f t="shared" si="264"/>
        <v>244.89382627714195</v>
      </c>
      <c r="BQ183" s="2">
        <f t="shared" si="265"/>
        <v>-6.5608619674897847E-5</v>
      </c>
      <c r="BR183" s="11">
        <f t="shared" si="266"/>
        <v>3.0557835023700769E-2</v>
      </c>
      <c r="BS183" s="17">
        <f t="shared" si="236"/>
        <v>6.6831394590989666E-3</v>
      </c>
      <c r="BT183" s="17">
        <f t="shared" si="237"/>
        <v>2.7155548917448584E-2</v>
      </c>
      <c r="BU183" s="12">
        <f>BU$3*temperature!$I293+BU$4*temperature!$I293^2</f>
        <v>-26.536238830461944</v>
      </c>
      <c r="BV183" s="12">
        <f>BV$3*temperature!$I293+BV$4*temperature!$I293^2</f>
        <v>-23.361391625116809</v>
      </c>
      <c r="BW183" s="12">
        <f>BW$3*temperature!$I293+BW$4*temperature!$I293^2</f>
        <v>-20.628619905876931</v>
      </c>
      <c r="BX183" s="12">
        <f>BX$4*temperature!$I293^2</f>
        <v>-27.132468948254566</v>
      </c>
      <c r="BY183" s="12">
        <f>BY$4*temperature!$I293^2</f>
        <v>-23.723978351880138</v>
      </c>
      <c r="BZ183" s="12">
        <f>BZ$4*temperature!$I293^2</f>
        <v>-20.827610179455217</v>
      </c>
      <c r="CA183" s="12">
        <f>CA$3*temperature!$I293</f>
        <v>-26.749898144887766</v>
      </c>
      <c r="CB183" s="12">
        <f>CB$3*temperature!$I293</f>
        <v>-24.723824650137416</v>
      </c>
      <c r="CC183" s="12">
        <f>CC$3*temperature!$I293</f>
        <v>-21.705389058355259</v>
      </c>
      <c r="CD183" s="12">
        <f t="shared" si="267"/>
        <v>-21.925198486749863</v>
      </c>
      <c r="CE183" s="12">
        <f t="shared" si="246"/>
        <v>-17.053841424973996</v>
      </c>
      <c r="CF183" s="12">
        <f t="shared" si="247"/>
        <v>-14.971804253857581</v>
      </c>
      <c r="CG183" s="19">
        <f t="shared" si="268"/>
        <v>0.18036329080602351</v>
      </c>
      <c r="CH183" s="19">
        <f t="shared" si="248"/>
        <v>0.3102264044378259</v>
      </c>
      <c r="CI183" s="19">
        <f t="shared" si="249"/>
        <v>0.31022640443782579</v>
      </c>
      <c r="CJ183" s="12">
        <f t="shared" si="269"/>
        <v>2.4123498290689507</v>
      </c>
      <c r="CK183" s="12">
        <f t="shared" si="250"/>
        <v>3.8349916125817103</v>
      </c>
      <c r="CL183" s="12">
        <f t="shared" si="251"/>
        <v>3.3667924022488385</v>
      </c>
      <c r="CM183" s="17">
        <f t="shared" si="270"/>
        <v>-24.337548315818815</v>
      </c>
      <c r="CN183" s="17">
        <f t="shared" si="252"/>
        <v>-20.888833037555706</v>
      </c>
      <c r="CO183" s="17">
        <f t="shared" si="253"/>
        <v>-18.338596656106418</v>
      </c>
      <c r="CP183" s="12">
        <f t="shared" si="254"/>
        <v>7.8115813416150592</v>
      </c>
      <c r="CQ183" s="12">
        <f t="shared" si="255"/>
        <v>8.0380489533357835</v>
      </c>
      <c r="CR183" s="12">
        <f t="shared" si="256"/>
        <v>6.1951883194132016</v>
      </c>
      <c r="CS183" s="17">
        <f>CS$3*temperature!$I293+CS$4*temperature!$I293^2</f>
        <v>-24.337548315818815</v>
      </c>
      <c r="CT183" s="17">
        <f>CT$3*temperature!$I293+CT$4*temperature!$I293^2</f>
        <v>-20.888867677875439</v>
      </c>
      <c r="CU183" s="17">
        <f>CU$3*temperature!$I293+CU$4*temperature!$I293^2</f>
        <v>-18.338614337572665</v>
      </c>
      <c r="CV183" s="17"/>
      <c r="CW183" s="17"/>
      <c r="CX183" s="17"/>
    </row>
    <row r="184" spans="1:102">
      <c r="A184" s="2">
        <f t="shared" si="193"/>
        <v>2138</v>
      </c>
      <c r="B184" s="5">
        <f t="shared" si="194"/>
        <v>1165.2777277407038</v>
      </c>
      <c r="C184" s="5">
        <f t="shared" si="195"/>
        <v>2963.5288250961903</v>
      </c>
      <c r="D184" s="5">
        <f t="shared" si="196"/>
        <v>4368.0271328954095</v>
      </c>
      <c r="E184" s="15">
        <f t="shared" si="197"/>
        <v>5.7842818823911106E-6</v>
      </c>
      <c r="F184" s="15">
        <f t="shared" si="198"/>
        <v>1.139542317611236E-5</v>
      </c>
      <c r="G184" s="15">
        <f t="shared" si="199"/>
        <v>2.3263351054463962E-5</v>
      </c>
      <c r="H184" s="5">
        <f t="shared" si="200"/>
        <v>172407.6803300796</v>
      </c>
      <c r="I184" s="5">
        <f t="shared" si="201"/>
        <v>72007.062269887712</v>
      </c>
      <c r="J184" s="5">
        <f t="shared" si="202"/>
        <v>27673.682946951936</v>
      </c>
      <c r="K184" s="5">
        <f t="shared" si="203"/>
        <v>147954.15395465583</v>
      </c>
      <c r="L184" s="5">
        <f t="shared" si="204"/>
        <v>24297.743170272861</v>
      </c>
      <c r="M184" s="5">
        <f t="shared" si="205"/>
        <v>6335.5107706503732</v>
      </c>
      <c r="N184" s="15">
        <f t="shared" si="206"/>
        <v>-1.1068027309341089E-3</v>
      </c>
      <c r="O184" s="15">
        <f t="shared" si="207"/>
        <v>2.8975267833921681E-3</v>
      </c>
      <c r="P184" s="15">
        <f t="shared" si="208"/>
        <v>3.5752332974905432E-3</v>
      </c>
      <c r="Q184" s="5">
        <f t="shared" si="209"/>
        <v>6092.4178744018091</v>
      </c>
      <c r="R184" s="5">
        <f t="shared" si="210"/>
        <v>8990.9144954662643</v>
      </c>
      <c r="S184" s="5">
        <f t="shared" si="211"/>
        <v>5194.1028816217058</v>
      </c>
      <c r="T184" s="5">
        <f t="shared" si="212"/>
        <v>35.337276522355005</v>
      </c>
      <c r="U184" s="5">
        <f t="shared" si="213"/>
        <v>124.86156513048208</v>
      </c>
      <c r="V184" s="5">
        <f t="shared" si="214"/>
        <v>187.69105982670803</v>
      </c>
      <c r="W184" s="15">
        <f t="shared" si="215"/>
        <v>-1.0734613539272964E-2</v>
      </c>
      <c r="X184" s="15">
        <f t="shared" si="216"/>
        <v>-1.217998157191269E-2</v>
      </c>
      <c r="Y184" s="15">
        <f t="shared" si="217"/>
        <v>-9.7425357312937999E-3</v>
      </c>
      <c r="Z184" s="5">
        <f t="shared" si="232"/>
        <v>4869.2784250502154</v>
      </c>
      <c r="AA184" s="5">
        <f t="shared" si="233"/>
        <v>18484.459763448445</v>
      </c>
      <c r="AB184" s="5">
        <f t="shared" si="234"/>
        <v>42717.715824656683</v>
      </c>
      <c r="AC184" s="16">
        <f t="shared" si="218"/>
        <v>1.3769091436990888</v>
      </c>
      <c r="AD184" s="16">
        <f t="shared" si="219"/>
        <v>2.9867418995329595</v>
      </c>
      <c r="AE184" s="16">
        <f t="shared" si="220"/>
        <v>8.1734501377112441</v>
      </c>
      <c r="AF184" s="15">
        <f t="shared" si="221"/>
        <v>-4.0504037456468023E-3</v>
      </c>
      <c r="AG184" s="15">
        <f t="shared" si="222"/>
        <v>2.9673830763510267E-4</v>
      </c>
      <c r="AH184" s="15">
        <f t="shared" si="223"/>
        <v>9.7937136394747881E-3</v>
      </c>
      <c r="AI184" s="1">
        <f t="shared" si="187"/>
        <v>343613.40068348241</v>
      </c>
      <c r="AJ184" s="1">
        <f t="shared" si="188"/>
        <v>138188.08261623592</v>
      </c>
      <c r="AK184" s="1">
        <f t="shared" si="189"/>
        <v>52877.816201782101</v>
      </c>
      <c r="AL184" s="14">
        <f t="shared" si="224"/>
        <v>66.223161503603805</v>
      </c>
      <c r="AM184" s="14">
        <f t="shared" si="225"/>
        <v>14.898994060090189</v>
      </c>
      <c r="AN184" s="14">
        <f t="shared" si="226"/>
        <v>4.8475250841351736</v>
      </c>
      <c r="AO184" s="11">
        <f t="shared" si="227"/>
        <v>5.6966190534469769E-3</v>
      </c>
      <c r="AP184" s="11">
        <f t="shared" si="228"/>
        <v>7.1762375438170125E-3</v>
      </c>
      <c r="AQ184" s="11">
        <f t="shared" si="229"/>
        <v>6.5097529088900263E-3</v>
      </c>
      <c r="AR184" s="1">
        <f t="shared" si="235"/>
        <v>172407.6803300796</v>
      </c>
      <c r="AS184" s="1">
        <f t="shared" si="230"/>
        <v>72007.062269887712</v>
      </c>
      <c r="AT184" s="1">
        <f t="shared" si="231"/>
        <v>27673.682946951936</v>
      </c>
      <c r="AU184" s="1">
        <f t="shared" si="190"/>
        <v>34481.53606601592</v>
      </c>
      <c r="AV184" s="1">
        <f t="shared" si="191"/>
        <v>14401.412453977544</v>
      </c>
      <c r="AW184" s="1">
        <f t="shared" si="192"/>
        <v>5534.736589390388</v>
      </c>
      <c r="AX184" s="1">
        <f t="shared" si="257"/>
        <v>118363.32316372466</v>
      </c>
      <c r="AY184" s="1">
        <f t="shared" si="238"/>
        <v>19438.194536218285</v>
      </c>
      <c r="AZ184" s="1">
        <f t="shared" si="239"/>
        <v>5068.4086165202989</v>
      </c>
      <c r="BA184" s="1">
        <f t="shared" si="258"/>
        <v>13612.208303581569</v>
      </c>
      <c r="BB184" s="1">
        <f t="shared" si="259"/>
        <v>29264.832923034941</v>
      </c>
      <c r="BC184" s="1">
        <f t="shared" si="260"/>
        <v>37262.687961412346</v>
      </c>
      <c r="BD184" s="1">
        <f t="shared" si="261"/>
        <v>2112.8527535889316</v>
      </c>
      <c r="BE184" s="2">
        <f t="shared" si="271"/>
        <v>0.42640676327742005</v>
      </c>
      <c r="BF184" s="2">
        <f t="shared" si="272"/>
        <v>0.3180625638800178</v>
      </c>
      <c r="BG184" s="2">
        <f t="shared" si="273"/>
        <v>-5.0634047993166097E-7</v>
      </c>
      <c r="BH184" s="2">
        <f t="shared" si="240"/>
        <v>0.12040731365967736</v>
      </c>
      <c r="BI184" s="2">
        <f t="shared" si="262"/>
        <v>1.8182272776872576E-2</v>
      </c>
      <c r="BJ184" s="2">
        <f t="shared" si="241"/>
        <v>1.0116379454193041E-2</v>
      </c>
      <c r="BK184" s="2">
        <f t="shared" si="242"/>
        <v>2.5638068161742476E-14</v>
      </c>
      <c r="BL184" s="2">
        <f t="shared" si="243"/>
        <v>3134.7634725893558</v>
      </c>
      <c r="BM184" s="2">
        <f t="shared" si="244"/>
        <v>728.45076530389099</v>
      </c>
      <c r="BN184" s="2">
        <f t="shared" si="245"/>
        <v>7.0949976968040418E-10</v>
      </c>
      <c r="BO184" s="2">
        <f t="shared" si="263"/>
        <v>3019.5768044608881</v>
      </c>
      <c r="BP184" s="2">
        <f t="shared" si="264"/>
        <v>247.80546617128573</v>
      </c>
      <c r="BQ184" s="2">
        <f t="shared" si="265"/>
        <v>-6.5604190834325261E-5</v>
      </c>
      <c r="BR184" s="11">
        <f t="shared" si="266"/>
        <v>3.0417329093388651E-2</v>
      </c>
      <c r="BS184" s="17">
        <f t="shared" si="236"/>
        <v>6.4849727322147501E-3</v>
      </c>
      <c r="BT184" s="17">
        <f t="shared" si="237"/>
        <v>2.6364610599464645E-2</v>
      </c>
      <c r="BU184" s="12">
        <f>BU$3*temperature!$I294+BU$4*temperature!$I294^2</f>
        <v>-27.032599069027071</v>
      </c>
      <c r="BV184" s="12">
        <f>BV$3*temperature!$I294+BV$4*temperature!$I294^2</f>
        <v>-23.750763255479676</v>
      </c>
      <c r="BW184" s="12">
        <f>BW$3*temperature!$I294+BW$4*temperature!$I294^2</f>
        <v>-20.936902614112853</v>
      </c>
      <c r="BX184" s="12">
        <f>BX$4*temperature!$I294^2</f>
        <v>-27.461186478094206</v>
      </c>
      <c r="BY184" s="12">
        <f>BY$4*temperature!$I294^2</f>
        <v>-24.011401054792724</v>
      </c>
      <c r="BZ184" s="12">
        <f>BZ$4*temperature!$I294^2</f>
        <v>-21.079942563349601</v>
      </c>
      <c r="CA184" s="12">
        <f>CA$3*temperature!$I294</f>
        <v>-26.911451589832488</v>
      </c>
      <c r="CB184" s="12">
        <f>CB$3*temperature!$I294</f>
        <v>-24.873141818479688</v>
      </c>
      <c r="CC184" s="12">
        <f>CC$3*temperature!$I294</f>
        <v>-21.836476674362235</v>
      </c>
      <c r="CD184" s="12">
        <f t="shared" si="267"/>
        <v>-22.028299331716831</v>
      </c>
      <c r="CE184" s="12">
        <f t="shared" si="246"/>
        <v>-17.110234578752927</v>
      </c>
      <c r="CF184" s="12">
        <f t="shared" si="247"/>
        <v>-15.021312586824685</v>
      </c>
      <c r="CG184" s="19">
        <f t="shared" si="268"/>
        <v>0.18145257760679767</v>
      </c>
      <c r="CH184" s="19">
        <f t="shared" si="248"/>
        <v>0.31209998706151604</v>
      </c>
      <c r="CI184" s="19">
        <f t="shared" si="249"/>
        <v>0.31209998706151604</v>
      </c>
      <c r="CJ184" s="12">
        <f t="shared" si="269"/>
        <v>2.4415761290578293</v>
      </c>
      <c r="CK184" s="12">
        <f t="shared" si="250"/>
        <v>3.8814536198633816</v>
      </c>
      <c r="CL184" s="12">
        <f t="shared" si="251"/>
        <v>3.4075820437687749</v>
      </c>
      <c r="CM184" s="17">
        <f t="shared" si="270"/>
        <v>-24.469875460774659</v>
      </c>
      <c r="CN184" s="17">
        <f t="shared" si="252"/>
        <v>-20.991688198616309</v>
      </c>
      <c r="CO184" s="17">
        <f t="shared" si="253"/>
        <v>-18.428894630593462</v>
      </c>
      <c r="CP184" s="12">
        <f t="shared" si="254"/>
        <v>8.9479416023372984</v>
      </c>
      <c r="CQ184" s="12">
        <f t="shared" si="255"/>
        <v>9.1186657337571244</v>
      </c>
      <c r="CR184" s="12">
        <f t="shared" si="256"/>
        <v>7.028055141770599</v>
      </c>
      <c r="CS184" s="17">
        <f>CS$3*temperature!$I294+CS$4*temperature!$I294^2</f>
        <v>-24.469875460774659</v>
      </c>
      <c r="CT184" s="17">
        <f>CT$3*temperature!$I294+CT$4*temperature!$I294^2</f>
        <v>-20.991722953483517</v>
      </c>
      <c r="CU184" s="17">
        <f>CU$3*temperature!$I294+CU$4*temperature!$I294^2</f>
        <v>-18.428912370528227</v>
      </c>
      <c r="CV184" s="17"/>
      <c r="CW184" s="17"/>
      <c r="CX184" s="17"/>
    </row>
    <row r="185" spans="1:102">
      <c r="A185" s="2">
        <f t="shared" si="193"/>
        <v>2139</v>
      </c>
      <c r="B185" s="5">
        <f t="shared" si="194"/>
        <v>1165.28413102081</v>
      </c>
      <c r="C185" s="5">
        <f t="shared" si="195"/>
        <v>2963.560907227994</v>
      </c>
      <c r="D185" s="5">
        <f t="shared" si="196"/>
        <v>4368.1236670965873</v>
      </c>
      <c r="E185" s="15">
        <f t="shared" si="197"/>
        <v>5.4950677882715551E-6</v>
      </c>
      <c r="F185" s="15">
        <f t="shared" si="198"/>
        <v>1.0825652017306742E-5</v>
      </c>
      <c r="G185" s="15">
        <f t="shared" si="199"/>
        <v>2.2100183501740762E-5</v>
      </c>
      <c r="H185" s="5">
        <f t="shared" si="200"/>
        <v>172191.62411680628</v>
      </c>
      <c r="I185" s="5">
        <f t="shared" si="201"/>
        <v>72206.62278241702</v>
      </c>
      <c r="J185" s="5">
        <f t="shared" si="202"/>
        <v>27770.208599891019</v>
      </c>
      <c r="K185" s="5">
        <f t="shared" si="203"/>
        <v>147767.93018365683</v>
      </c>
      <c r="L185" s="5">
        <f t="shared" si="204"/>
        <v>24364.818217944587</v>
      </c>
      <c r="M185" s="5">
        <f t="shared" si="205"/>
        <v>6357.4684959295973</v>
      </c>
      <c r="N185" s="15">
        <f t="shared" si="206"/>
        <v>-1.2586586183722659E-3</v>
      </c>
      <c r="O185" s="15">
        <f t="shared" si="207"/>
        <v>2.76054640966783E-3</v>
      </c>
      <c r="P185" s="15">
        <f t="shared" si="208"/>
        <v>3.4658176860726808E-3</v>
      </c>
      <c r="Q185" s="5">
        <f t="shared" si="209"/>
        <v>6019.465241884539</v>
      </c>
      <c r="R185" s="5">
        <f t="shared" si="210"/>
        <v>8906.0192665946543</v>
      </c>
      <c r="S185" s="5">
        <f t="shared" si="211"/>
        <v>5161.439645265782</v>
      </c>
      <c r="T185" s="5">
        <f t="shared" si="212"/>
        <v>34.957944515357099</v>
      </c>
      <c r="U185" s="5">
        <f t="shared" si="213"/>
        <v>123.34075356815264</v>
      </c>
      <c r="V185" s="5">
        <f t="shared" si="214"/>
        <v>185.86247296990192</v>
      </c>
      <c r="W185" s="15">
        <f t="shared" si="215"/>
        <v>-1.0734613539272964E-2</v>
      </c>
      <c r="X185" s="15">
        <f t="shared" si="216"/>
        <v>-1.217998157191269E-2</v>
      </c>
      <c r="Y185" s="15">
        <f t="shared" si="217"/>
        <v>-9.7425357312937999E-3</v>
      </c>
      <c r="Z185" s="5">
        <f t="shared" si="232"/>
        <v>4792.2156089825121</v>
      </c>
      <c r="AA185" s="5">
        <f t="shared" si="233"/>
        <v>18317.868927641262</v>
      </c>
      <c r="AB185" s="5">
        <f t="shared" si="234"/>
        <v>42869.542401078121</v>
      </c>
      <c r="AC185" s="16">
        <f t="shared" si="218"/>
        <v>1.3713321057460346</v>
      </c>
      <c r="AD185" s="16">
        <f t="shared" si="219"/>
        <v>2.9876281802695699</v>
      </c>
      <c r="AE185" s="16">
        <f t="shared" si="220"/>
        <v>8.2534985678065134</v>
      </c>
      <c r="AF185" s="15">
        <f t="shared" si="221"/>
        <v>-4.0504037456468023E-3</v>
      </c>
      <c r="AG185" s="15">
        <f t="shared" si="222"/>
        <v>2.9673830763510267E-4</v>
      </c>
      <c r="AH185" s="15">
        <f t="shared" si="223"/>
        <v>9.7937136394747881E-3</v>
      </c>
      <c r="AI185" s="1">
        <f t="shared" ref="AI185:AI248" si="274">(1-$AI$5)*AI184+AU184</f>
        <v>343733.59668115014</v>
      </c>
      <c r="AJ185" s="1">
        <f t="shared" ref="AJ185:AJ248" si="275">(1-$AI$5)*AJ184+AV184</f>
        <v>138770.68680858987</v>
      </c>
      <c r="AK185" s="1">
        <f t="shared" ref="AK185:AK248" si="276">(1-$AI$5)*AK184+AW184</f>
        <v>53124.771170994281</v>
      </c>
      <c r="AL185" s="14">
        <f t="shared" si="224"/>
        <v>66.596637145968728</v>
      </c>
      <c r="AM185" s="14">
        <f t="shared" si="225"/>
        <v>15.004843593423924</v>
      </c>
      <c r="AN185" s="14">
        <f t="shared" si="226"/>
        <v>4.8787657127473665</v>
      </c>
      <c r="AO185" s="11">
        <f t="shared" si="227"/>
        <v>5.6396528629125073E-3</v>
      </c>
      <c r="AP185" s="11">
        <f t="shared" si="228"/>
        <v>7.104475168378842E-3</v>
      </c>
      <c r="AQ185" s="11">
        <f t="shared" si="229"/>
        <v>6.444655379801126E-3</v>
      </c>
      <c r="AR185" s="1">
        <f t="shared" si="235"/>
        <v>172191.62411680628</v>
      </c>
      <c r="AS185" s="1">
        <f t="shared" si="230"/>
        <v>72206.62278241702</v>
      </c>
      <c r="AT185" s="1">
        <f t="shared" si="231"/>
        <v>27770.208599891019</v>
      </c>
      <c r="AU185" s="1">
        <f t="shared" ref="AU185:AU248" si="277">$AU$5*AR185</f>
        <v>34438.324823361261</v>
      </c>
      <c r="AV185" s="1">
        <f t="shared" ref="AV185:AV248" si="278">$AU$5*AS185</f>
        <v>14441.324556483405</v>
      </c>
      <c r="AW185" s="1">
        <f t="shared" ref="AW185:AW248" si="279">$AU$5*AT185</f>
        <v>5554.0417199782041</v>
      </c>
      <c r="AX185" s="1">
        <f t="shared" si="257"/>
        <v>118214.34414692546</v>
      </c>
      <c r="AY185" s="1">
        <f t="shared" si="238"/>
        <v>19491.854574355672</v>
      </c>
      <c r="AZ185" s="1">
        <f t="shared" si="239"/>
        <v>5085.9747967436788</v>
      </c>
      <c r="BA185" s="1">
        <f t="shared" si="258"/>
        <v>13610.815484865234</v>
      </c>
      <c r="BB185" s="1">
        <f t="shared" si="259"/>
        <v>29273.319510012854</v>
      </c>
      <c r="BC185" s="1">
        <f t="shared" si="260"/>
        <v>37278.62441965843</v>
      </c>
      <c r="BD185" s="1">
        <f t="shared" si="261"/>
        <v>2051.9028510124499</v>
      </c>
      <c r="BE185" s="2">
        <f t="shared" si="271"/>
        <v>0.42640676327742005</v>
      </c>
      <c r="BF185" s="2">
        <f t="shared" si="272"/>
        <v>0.3180625638800178</v>
      </c>
      <c r="BG185" s="2">
        <f t="shared" si="273"/>
        <v>-5.0634047993166097E-7</v>
      </c>
      <c r="BH185" s="2">
        <f t="shared" si="240"/>
        <v>0.11927378436897366</v>
      </c>
      <c r="BI185" s="2">
        <f t="shared" si="262"/>
        <v>1.8182272776872576E-2</v>
      </c>
      <c r="BJ185" s="2">
        <f t="shared" si="241"/>
        <v>1.0116379454193041E-2</v>
      </c>
      <c r="BK185" s="2">
        <f t="shared" si="242"/>
        <v>2.5638068161742476E-14</v>
      </c>
      <c r="BL185" s="2">
        <f t="shared" si="243"/>
        <v>3130.8350795844822</v>
      </c>
      <c r="BM185" s="2">
        <f t="shared" si="244"/>
        <v>730.46959517271068</v>
      </c>
      <c r="BN185" s="2">
        <f t="shared" si="245"/>
        <v>7.1197450094981299E-10</v>
      </c>
      <c r="BO185" s="2">
        <f t="shared" si="263"/>
        <v>3064.2892179352052</v>
      </c>
      <c r="BP185" s="2">
        <f t="shared" si="264"/>
        <v>250.75213347156705</v>
      </c>
      <c r="BQ185" s="2">
        <f t="shared" si="265"/>
        <v>-6.5599863972037799E-5</v>
      </c>
      <c r="BR185" s="11">
        <f t="shared" si="266"/>
        <v>3.0278237143776837E-2</v>
      </c>
      <c r="BS185" s="17">
        <f t="shared" si="236"/>
        <v>6.2935400532525441E-3</v>
      </c>
      <c r="BT185" s="17">
        <f t="shared" si="237"/>
        <v>2.5596709319868585E-2</v>
      </c>
      <c r="BU185" s="12">
        <f>BU$3*temperature!$I295+BU$4*temperature!$I295^2</f>
        <v>-27.529947555685883</v>
      </c>
      <c r="BV185" s="12">
        <f>BV$3*temperature!$I295+BV$4*temperature!$I295^2</f>
        <v>-24.140727260242354</v>
      </c>
      <c r="BW185" s="12">
        <f>BW$3*temperature!$I295+BW$4*temperature!$I295^2</f>
        <v>-21.245501114730565</v>
      </c>
      <c r="BX185" s="12">
        <f>BX$4*temperature!$I295^2</f>
        <v>-27.789871665103586</v>
      </c>
      <c r="BY185" s="12">
        <f>BY$4*temperature!$I295^2</f>
        <v>-24.298795477912329</v>
      </c>
      <c r="BZ185" s="12">
        <f>BZ$4*temperature!$I295^2</f>
        <v>-21.332250120020852</v>
      </c>
      <c r="CA185" s="12">
        <f>CA$3*temperature!$I295</f>
        <v>-27.072025221868163</v>
      </c>
      <c r="CB185" s="12">
        <f>CB$3*temperature!$I295</f>
        <v>-25.021553386268945</v>
      </c>
      <c r="CC185" s="12">
        <f>CC$3*temperature!$I295</f>
        <v>-21.966769251065507</v>
      </c>
      <c r="CD185" s="12">
        <f t="shared" si="267"/>
        <v>-22.130426114981628</v>
      </c>
      <c r="CE185" s="12">
        <f t="shared" si="246"/>
        <v>-17.165731274860963</v>
      </c>
      <c r="CF185" s="12">
        <f t="shared" si="247"/>
        <v>-15.070033907151297</v>
      </c>
      <c r="CG185" s="19">
        <f t="shared" si="268"/>
        <v>0.1825352579420185</v>
      </c>
      <c r="CH185" s="19">
        <f t="shared" si="248"/>
        <v>0.3139622065078907</v>
      </c>
      <c r="CI185" s="19">
        <f t="shared" si="249"/>
        <v>0.31396220650789064</v>
      </c>
      <c r="CJ185" s="12">
        <f t="shared" si="269"/>
        <v>2.4707995534432681</v>
      </c>
      <c r="CK185" s="12">
        <f t="shared" si="250"/>
        <v>3.9279110557039911</v>
      </c>
      <c r="CL185" s="12">
        <f t="shared" si="251"/>
        <v>3.4483676719571053</v>
      </c>
      <c r="CM185" s="17">
        <f t="shared" si="270"/>
        <v>-24.601225668424895</v>
      </c>
      <c r="CN185" s="17">
        <f t="shared" si="252"/>
        <v>-21.093642330564954</v>
      </c>
      <c r="CO185" s="17">
        <f t="shared" si="253"/>
        <v>-18.518401579108403</v>
      </c>
      <c r="CP185" s="12">
        <f t="shared" si="254"/>
        <v>10.167463292135041</v>
      </c>
      <c r="CQ185" s="12">
        <f t="shared" si="255"/>
        <v>10.27300669795078</v>
      </c>
      <c r="CR185" s="12">
        <f t="shared" si="256"/>
        <v>7.9177436111951192</v>
      </c>
      <c r="CS185" s="17">
        <f>CS$3*temperature!$I295+CS$4*temperature!$I295^2</f>
        <v>-24.601225668424895</v>
      </c>
      <c r="CT185" s="17">
        <f>CT$3*temperature!$I295+CT$4*temperature!$I295^2</f>
        <v>-21.09367719815873</v>
      </c>
      <c r="CU185" s="17">
        <f>CU$3*temperature!$I295+CU$4*temperature!$I295^2</f>
        <v>-18.518419376582244</v>
      </c>
      <c r="CV185" s="17"/>
      <c r="CW185" s="17"/>
      <c r="CX185" s="17"/>
    </row>
    <row r="186" spans="1:102">
      <c r="A186" s="2">
        <f t="shared" ref="A186:A249" si="280">1+A185</f>
        <v>2140</v>
      </c>
      <c r="B186" s="5">
        <f t="shared" ref="B186:B249" si="281">B185*(1+E186)</f>
        <v>1165.2902141703378</v>
      </c>
      <c r="C186" s="5">
        <f t="shared" ref="C186:C249" si="282">C185*(1+F186)</f>
        <v>2963.5913855831523</v>
      </c>
      <c r="D186" s="5">
        <f t="shared" ref="D186:D249" si="283">D185*(1+G186)</f>
        <v>4368.2153766144584</v>
      </c>
      <c r="E186" s="15">
        <f t="shared" ref="E186:E249" si="284">E185*$E$5</f>
        <v>5.2203143988579772E-6</v>
      </c>
      <c r="F186" s="15">
        <f t="shared" ref="F186:F249" si="285">F185*$E$5</f>
        <v>1.0284369416441405E-5</v>
      </c>
      <c r="G186" s="15">
        <f t="shared" ref="G186:G249" si="286">G185*$E$5</f>
        <v>2.0995174326653724E-5</v>
      </c>
      <c r="H186" s="5">
        <f t="shared" ref="H186:H249" si="287">AR186</f>
        <v>171949.85315632194</v>
      </c>
      <c r="I186" s="5">
        <f t="shared" ref="I186:I249" si="288">AS186</f>
        <v>72396.923211573303</v>
      </c>
      <c r="J186" s="5">
        <f t="shared" ref="J186:J249" si="289">AT186</f>
        <v>27864.043177378586</v>
      </c>
      <c r="K186" s="5">
        <f t="shared" ref="K186:K249" si="290">H186/B186*1000</f>
        <v>147559.68175597067</v>
      </c>
      <c r="L186" s="5">
        <f t="shared" ref="L186:L249" si="291">I186/C186*1000</f>
        <v>24428.78041951374</v>
      </c>
      <c r="M186" s="5">
        <f t="shared" ref="M186:M249" si="292">J186/D186*1000</f>
        <v>6378.8162384461766</v>
      </c>
      <c r="N186" s="15">
        <f t="shared" ref="N186:N249" si="293">K186/K185-1</f>
        <v>-1.4092937989138576E-3</v>
      </c>
      <c r="O186" s="15">
        <f t="shared" ref="O186:O249" si="294">L186/L185-1</f>
        <v>2.6251868984619176E-3</v>
      </c>
      <c r="P186" s="15">
        <f t="shared" ref="P186:P249" si="295">M186/M185-1</f>
        <v>3.3578998512140412E-3</v>
      </c>
      <c r="Q186" s="5">
        <f t="shared" ref="Q186:Q249" si="296">T186*H186/1000</f>
        <v>5946.4875199543412</v>
      </c>
      <c r="R186" s="5">
        <f t="shared" ref="R186:R249" si="297">U186*I186/1000</f>
        <v>8820.7300283137138</v>
      </c>
      <c r="S186" s="5">
        <f t="shared" ref="S186:S249" si="298">V186*J186/1000</f>
        <v>5128.4245487135104</v>
      </c>
      <c r="T186" s="5">
        <f t="shared" ref="T186:T249" si="299">T185*(1+W186)</f>
        <v>34.582684490857396</v>
      </c>
      <c r="U186" s="5">
        <f t="shared" ref="U186:U249" si="300">U185*(1+X186)</f>
        <v>121.83846546262671</v>
      </c>
      <c r="V186" s="5">
        <f t="shared" ref="V186:V249" si="301">V185*(1+Y186)</f>
        <v>184.05170118588603</v>
      </c>
      <c r="W186" s="15">
        <f t="shared" ref="W186:W249" si="302">T$5-1</f>
        <v>-1.0734613539272964E-2</v>
      </c>
      <c r="X186" s="15">
        <f t="shared" ref="X186:X249" si="303">U$5-1</f>
        <v>-1.217998157191269E-2</v>
      </c>
      <c r="Y186" s="15">
        <f t="shared" ref="Y186:Y249" si="304">V$5-1</f>
        <v>-9.7425357312937999E-3</v>
      </c>
      <c r="Z186" s="5">
        <f t="shared" si="232"/>
        <v>4715.6540482877499</v>
      </c>
      <c r="AA186" s="5">
        <f t="shared" si="233"/>
        <v>18150.289756699021</v>
      </c>
      <c r="AB186" s="5">
        <f t="shared" si="234"/>
        <v>43017.168063051591</v>
      </c>
      <c r="AC186" s="16">
        <f t="shared" ref="AC186:AC249" si="305">AC185*(1+AF186)</f>
        <v>1.365777657048395</v>
      </c>
      <c r="AD186" s="16">
        <f t="shared" ref="AD186:AD249" si="306">AD185*(1+AG186)</f>
        <v>2.9885147239996259</v>
      </c>
      <c r="AE186" s="16">
        <f t="shared" ref="AE186:AE249" si="307">AE185*(1+AH186)</f>
        <v>8.3343309693034264</v>
      </c>
      <c r="AF186" s="15">
        <f t="shared" ref="AF186:AF249" si="308">AC$5-1</f>
        <v>-4.0504037456468023E-3</v>
      </c>
      <c r="AG186" s="15">
        <f t="shared" ref="AG186:AG249" si="309">AD$5-1</f>
        <v>2.9673830763510267E-4</v>
      </c>
      <c r="AH186" s="15">
        <f t="shared" ref="AH186:AH249" si="310">AE$5-1</f>
        <v>9.7937136394747881E-3</v>
      </c>
      <c r="AI186" s="1">
        <f t="shared" si="274"/>
        <v>343798.5618363964</v>
      </c>
      <c r="AJ186" s="1">
        <f t="shared" si="275"/>
        <v>139334.9426842143</v>
      </c>
      <c r="AK186" s="1">
        <f t="shared" si="276"/>
        <v>53366.335773873056</v>
      </c>
      <c r="AL186" s="14">
        <f t="shared" ref="AL186:AL249" si="311">AL185*(1+AO186)</f>
        <v>66.968463242155934</v>
      </c>
      <c r="AM186" s="14">
        <f t="shared" ref="AM186:AM249" si="312">AM185*(1+AP186)</f>
        <v>15.110379116751664</v>
      </c>
      <c r="AN186" s="14">
        <f t="shared" ref="AN186:AN249" si="313">AN185*(1+AQ186)</f>
        <v>4.9098932568078393</v>
      </c>
      <c r="AO186" s="11">
        <f t="shared" ref="AO186:AO249" si="314">AO$5*AO185</f>
        <v>5.5832563342833822E-3</v>
      </c>
      <c r="AP186" s="11">
        <f t="shared" ref="AP186:AP249" si="315">AP$5*AP185</f>
        <v>7.0334304166950537E-3</v>
      </c>
      <c r="AQ186" s="11">
        <f t="shared" ref="AQ186:AQ249" si="316">AQ$5*AQ185</f>
        <v>6.3802088260031149E-3</v>
      </c>
      <c r="AR186" s="1">
        <f t="shared" si="235"/>
        <v>171949.85315632194</v>
      </c>
      <c r="AS186" s="1">
        <f t="shared" si="230"/>
        <v>72396.923211573303</v>
      </c>
      <c r="AT186" s="1">
        <f t="shared" si="231"/>
        <v>27864.043177378586</v>
      </c>
      <c r="AU186" s="1">
        <f t="shared" si="277"/>
        <v>34389.97063126439</v>
      </c>
      <c r="AV186" s="1">
        <f t="shared" si="278"/>
        <v>14479.384642314661</v>
      </c>
      <c r="AW186" s="1">
        <f t="shared" si="279"/>
        <v>5572.8086354757179</v>
      </c>
      <c r="AX186" s="1">
        <f t="shared" si="257"/>
        <v>118047.74540477653</v>
      </c>
      <c r="AY186" s="1">
        <f t="shared" si="238"/>
        <v>19543.02433561099</v>
      </c>
      <c r="AZ186" s="1">
        <f t="shared" si="239"/>
        <v>5103.0529907569407</v>
      </c>
      <c r="BA186" s="1">
        <f t="shared" si="258"/>
        <v>13609.243143043452</v>
      </c>
      <c r="BB186" s="1">
        <f t="shared" si="259"/>
        <v>29281.390354807183</v>
      </c>
      <c r="BC186" s="1">
        <f t="shared" si="260"/>
        <v>37294.050548743777</v>
      </c>
      <c r="BD186" s="1">
        <f t="shared" si="261"/>
        <v>1992.683543151632</v>
      </c>
      <c r="BE186" s="2">
        <f t="shared" si="271"/>
        <v>0.42640676327742005</v>
      </c>
      <c r="BF186" s="2">
        <f t="shared" si="272"/>
        <v>0.3180625638800178</v>
      </c>
      <c r="BG186" s="2">
        <f t="shared" si="273"/>
        <v>-5.0634047993166097E-7</v>
      </c>
      <c r="BH186" s="2">
        <f t="shared" si="240"/>
        <v>0.11814397457279047</v>
      </c>
      <c r="BI186" s="2">
        <f t="shared" si="262"/>
        <v>1.8182272776872576E-2</v>
      </c>
      <c r="BJ186" s="2">
        <f t="shared" si="241"/>
        <v>1.0116379454193041E-2</v>
      </c>
      <c r="BK186" s="2">
        <f t="shared" si="242"/>
        <v>2.5638068161742476E-14</v>
      </c>
      <c r="BL186" s="2">
        <f t="shared" si="243"/>
        <v>3126.4391340314296</v>
      </c>
      <c r="BM186" s="2">
        <f t="shared" si="244"/>
        <v>732.39474652435138</v>
      </c>
      <c r="BN186" s="2">
        <f t="shared" si="245"/>
        <v>7.1438023824336761E-10</v>
      </c>
      <c r="BO186" s="2">
        <f t="shared" si="263"/>
        <v>3109.6674853422528</v>
      </c>
      <c r="BP186" s="2">
        <f t="shared" si="264"/>
        <v>253.73425242645419</v>
      </c>
      <c r="BQ186" s="2">
        <f t="shared" si="265"/>
        <v>-6.559563834881391E-5</v>
      </c>
      <c r="BR186" s="11">
        <f t="shared" si="266"/>
        <v>3.0140555555960596E-2</v>
      </c>
      <c r="BS186" s="17">
        <f t="shared" si="236"/>
        <v>6.1085829306654288E-3</v>
      </c>
      <c r="BT186" s="17">
        <f t="shared" si="237"/>
        <v>2.4851174096959791E-2</v>
      </c>
      <c r="BU186" s="12">
        <f>BU$3*temperature!$I296+BU$4*temperature!$I296^2</f>
        <v>-28.02818731645905</v>
      </c>
      <c r="BV186" s="12">
        <f>BV$3*temperature!$I296+BV$4*temperature!$I296^2</f>
        <v>-24.531210926748294</v>
      </c>
      <c r="BW186" s="12">
        <f>BW$3*temperature!$I296+BW$4*temperature!$I296^2</f>
        <v>-21.554360652326164</v>
      </c>
      <c r="BX186" s="12">
        <f>BX$4*temperature!$I296^2</f>
        <v>-28.118472903723589</v>
      </c>
      <c r="BY186" s="12">
        <f>BY$4*temperature!$I296^2</f>
        <v>-24.586116498579099</v>
      </c>
      <c r="BZ186" s="12">
        <f>BZ$4*temperature!$I296^2</f>
        <v>-21.584493235659021</v>
      </c>
      <c r="CA186" s="12">
        <f>CA$3*temperature!$I296</f>
        <v>-27.231611384703804</v>
      </c>
      <c r="CB186" s="12">
        <f>CB$3*temperature!$I296</f>
        <v>-25.169052277112037</v>
      </c>
      <c r="CC186" s="12">
        <f>CC$3*temperature!$I296</f>
        <v>-22.096260576001246</v>
      </c>
      <c r="CD186" s="12">
        <f t="shared" si="267"/>
        <v>-22.231580356761459</v>
      </c>
      <c r="CE186" s="12">
        <f t="shared" si="246"/>
        <v>-17.220339025100888</v>
      </c>
      <c r="CF186" s="12">
        <f t="shared" si="247"/>
        <v>-15.117974809553406</v>
      </c>
      <c r="CG186" s="19">
        <f t="shared" si="268"/>
        <v>0.18361128018854217</v>
      </c>
      <c r="CH186" s="19">
        <f t="shared" si="248"/>
        <v>0.31581297398470037</v>
      </c>
      <c r="CI186" s="19">
        <f t="shared" si="249"/>
        <v>0.31581297398470032</v>
      </c>
      <c r="CJ186" s="12">
        <f t="shared" si="269"/>
        <v>2.5000155139711722</v>
      </c>
      <c r="CK186" s="12">
        <f t="shared" si="250"/>
        <v>3.9743566260055738</v>
      </c>
      <c r="CL186" s="12">
        <f t="shared" si="251"/>
        <v>3.4891428832239204</v>
      </c>
      <c r="CM186" s="17">
        <f t="shared" si="270"/>
        <v>-24.73159587073263</v>
      </c>
      <c r="CN186" s="17">
        <f t="shared" si="252"/>
        <v>-21.194695651106461</v>
      </c>
      <c r="CO186" s="17">
        <f t="shared" si="253"/>
        <v>-18.607117692777326</v>
      </c>
      <c r="CP186" s="12">
        <f t="shared" si="254"/>
        <v>11.470936036601644</v>
      </c>
      <c r="CQ186" s="12">
        <f t="shared" si="255"/>
        <v>11.501735364672026</v>
      </c>
      <c r="CR186" s="12">
        <f t="shared" si="256"/>
        <v>8.8647651233500717</v>
      </c>
      <c r="CS186" s="17">
        <f>CS$3*temperature!$I296+CS$4*temperature!$I296^2</f>
        <v>-24.731595870732633</v>
      </c>
      <c r="CT186" s="17">
        <f>CT$3*temperature!$I296+CT$4*temperature!$I296^2</f>
        <v>-21.194730629621141</v>
      </c>
      <c r="CU186" s="17">
        <f>CU$3*temperature!$I296+CU$4*temperature!$I296^2</f>
        <v>-18.60713554686858</v>
      </c>
      <c r="CV186" s="17"/>
      <c r="CW186" s="17"/>
      <c r="CX186" s="17"/>
    </row>
    <row r="187" spans="1:102">
      <c r="A187" s="2">
        <f t="shared" si="280"/>
        <v>2141</v>
      </c>
      <c r="B187" s="5">
        <f t="shared" si="281"/>
        <v>1165.2959931925573</v>
      </c>
      <c r="C187" s="5">
        <f t="shared" si="282"/>
        <v>2963.6203403183304</v>
      </c>
      <c r="D187" s="5">
        <f t="shared" si="283"/>
        <v>4368.3025024856197</v>
      </c>
      <c r="E187" s="15">
        <f t="shared" si="284"/>
        <v>4.9592986789150782E-6</v>
      </c>
      <c r="F187" s="15">
        <f t="shared" si="285"/>
        <v>9.7701509456193339E-6</v>
      </c>
      <c r="G187" s="15">
        <f t="shared" si="286"/>
        <v>1.9945415610321037E-5</v>
      </c>
      <c r="H187" s="5">
        <f t="shared" si="287"/>
        <v>171682.68372164955</v>
      </c>
      <c r="I187" s="5">
        <f t="shared" si="288"/>
        <v>72578.004970793627</v>
      </c>
      <c r="J187" s="5">
        <f t="shared" si="289"/>
        <v>27955.199876282197</v>
      </c>
      <c r="K187" s="5">
        <f t="shared" si="290"/>
        <v>147329.67823161487</v>
      </c>
      <c r="L187" s="5">
        <f t="shared" si="291"/>
        <v>24489.643286426435</v>
      </c>
      <c r="M187" s="5">
        <f t="shared" si="292"/>
        <v>6399.5567752863572</v>
      </c>
      <c r="N187" s="15">
        <f t="shared" si="293"/>
        <v>-1.5587152372432689E-3</v>
      </c>
      <c r="O187" s="15">
        <f t="shared" si="294"/>
        <v>2.4914410735001891E-3</v>
      </c>
      <c r="P187" s="15">
        <f t="shared" si="295"/>
        <v>3.2514711295763554E-3</v>
      </c>
      <c r="Q187" s="5">
        <f t="shared" si="296"/>
        <v>5873.5140200242704</v>
      </c>
      <c r="R187" s="5">
        <f t="shared" si="297"/>
        <v>8735.0876992170251</v>
      </c>
      <c r="S187" s="5">
        <f t="shared" si="298"/>
        <v>5095.0747789735306</v>
      </c>
      <c r="T187" s="5">
        <f t="shared" si="299"/>
        <v>34.211452737697435</v>
      </c>
      <c r="U187" s="5">
        <f t="shared" si="300"/>
        <v>120.35447519854181</v>
      </c>
      <c r="V187" s="5">
        <f t="shared" si="301"/>
        <v>182.25857091067712</v>
      </c>
      <c r="W187" s="15">
        <f t="shared" si="302"/>
        <v>-1.0734613539272964E-2</v>
      </c>
      <c r="X187" s="15">
        <f t="shared" si="303"/>
        <v>-1.217998157191269E-2</v>
      </c>
      <c r="Y187" s="15">
        <f t="shared" si="304"/>
        <v>-9.7425357312937999E-3</v>
      </c>
      <c r="Z187" s="5">
        <f t="shared" si="232"/>
        <v>4639.6145026120494</v>
      </c>
      <c r="AA187" s="5">
        <f t="shared" si="233"/>
        <v>17981.806296883886</v>
      </c>
      <c r="AB187" s="5">
        <f t="shared" si="234"/>
        <v>43160.612180382515</v>
      </c>
      <c r="AC187" s="16">
        <f t="shared" si="305"/>
        <v>1.3602457061105655</v>
      </c>
      <c r="AD187" s="16">
        <f t="shared" si="306"/>
        <v>2.9894015308011683</v>
      </c>
      <c r="AE187" s="16">
        <f t="shared" si="307"/>
        <v>8.4159550201933904</v>
      </c>
      <c r="AF187" s="15">
        <f t="shared" si="308"/>
        <v>-4.0504037456468023E-3</v>
      </c>
      <c r="AG187" s="15">
        <f t="shared" si="309"/>
        <v>2.9673830763510267E-4</v>
      </c>
      <c r="AH187" s="15">
        <f t="shared" si="310"/>
        <v>9.7937136394747881E-3</v>
      </c>
      <c r="AI187" s="1">
        <f t="shared" si="274"/>
        <v>343808.67628402117</v>
      </c>
      <c r="AJ187" s="1">
        <f t="shared" si="275"/>
        <v>139880.83305810753</v>
      </c>
      <c r="AK187" s="1">
        <f t="shared" si="276"/>
        <v>53602.510831961466</v>
      </c>
      <c r="AL187" s="14">
        <f t="shared" si="311"/>
        <v>67.338626317783991</v>
      </c>
      <c r="AM187" s="14">
        <f t="shared" si="312"/>
        <v>15.215594138838345</v>
      </c>
      <c r="AN187" s="14">
        <f t="shared" si="313"/>
        <v>4.9409061396567395</v>
      </c>
      <c r="AO187" s="11">
        <f t="shared" si="314"/>
        <v>5.5274237709405484E-3</v>
      </c>
      <c r="AP187" s="11">
        <f t="shared" si="315"/>
        <v>6.9630961125281034E-3</v>
      </c>
      <c r="AQ187" s="11">
        <f t="shared" si="316"/>
        <v>6.3164067377430837E-3</v>
      </c>
      <c r="AR187" s="1">
        <f t="shared" si="235"/>
        <v>171682.68372164955</v>
      </c>
      <c r="AS187" s="1">
        <f t="shared" si="230"/>
        <v>72578.004970793627</v>
      </c>
      <c r="AT187" s="1">
        <f t="shared" si="231"/>
        <v>27955.199876282197</v>
      </c>
      <c r="AU187" s="1">
        <f t="shared" si="277"/>
        <v>34336.536744329911</v>
      </c>
      <c r="AV187" s="1">
        <f t="shared" si="278"/>
        <v>14515.600994158725</v>
      </c>
      <c r="AW187" s="1">
        <f t="shared" si="279"/>
        <v>5591.0399752564399</v>
      </c>
      <c r="AX187" s="1">
        <f t="shared" si="257"/>
        <v>117863.74258529191</v>
      </c>
      <c r="AY187" s="1">
        <f t="shared" si="238"/>
        <v>19591.714629141148</v>
      </c>
      <c r="AZ187" s="1">
        <f t="shared" si="239"/>
        <v>5119.6454202290852</v>
      </c>
      <c r="BA187" s="1">
        <f t="shared" si="258"/>
        <v>13607.492853654168</v>
      </c>
      <c r="BB187" s="1">
        <f t="shared" si="259"/>
        <v>29289.050941093428</v>
      </c>
      <c r="BC187" s="1">
        <f t="shared" si="260"/>
        <v>37308.97476249731</v>
      </c>
      <c r="BD187" s="1">
        <f t="shared" si="261"/>
        <v>1935.1468982553713</v>
      </c>
      <c r="BE187" s="2">
        <f t="shared" si="271"/>
        <v>0.42640676327742005</v>
      </c>
      <c r="BF187" s="2">
        <f t="shared" si="272"/>
        <v>0.3180625638800178</v>
      </c>
      <c r="BG187" s="2">
        <f t="shared" si="273"/>
        <v>-5.0634047993166097E-7</v>
      </c>
      <c r="BH187" s="2">
        <f t="shared" si="240"/>
        <v>0.11701797913852884</v>
      </c>
      <c r="BI187" s="2">
        <f t="shared" si="262"/>
        <v>1.8182272776872576E-2</v>
      </c>
      <c r="BJ187" s="2">
        <f t="shared" si="241"/>
        <v>1.0116379454193041E-2</v>
      </c>
      <c r="BK187" s="2">
        <f t="shared" si="242"/>
        <v>2.5638068161742476E-14</v>
      </c>
      <c r="BL187" s="2">
        <f t="shared" si="243"/>
        <v>3121.5813864925731</v>
      </c>
      <c r="BM187" s="2">
        <f t="shared" si="244"/>
        <v>734.22663831285706</v>
      </c>
      <c r="BN187" s="2">
        <f t="shared" si="245"/>
        <v>7.1671731990325775E-10</v>
      </c>
      <c r="BO187" s="2">
        <f t="shared" si="263"/>
        <v>3155.7215555436815</v>
      </c>
      <c r="BP187" s="2">
        <f t="shared" si="264"/>
        <v>256.75225237308496</v>
      </c>
      <c r="BQ187" s="2">
        <f t="shared" si="265"/>
        <v>-6.559151321943455E-5</v>
      </c>
      <c r="BR187" s="11">
        <f t="shared" si="266"/>
        <v>3.000428029619015E-2</v>
      </c>
      <c r="BS187" s="17">
        <f t="shared" si="236"/>
        <v>5.9298538415164751E-3</v>
      </c>
      <c r="BT187" s="17">
        <f t="shared" si="237"/>
        <v>2.412735349219397E-2</v>
      </c>
      <c r="BU187" s="12">
        <f>BU$3*temperature!$I297+BU$4*temperature!$I297^2</f>
        <v>-28.527222540681191</v>
      </c>
      <c r="BV187" s="12">
        <f>BV$3*temperature!$I297+BV$4*temperature!$I297^2</f>
        <v>-24.922142467046385</v>
      </c>
      <c r="BW187" s="12">
        <f>BW$3*temperature!$I297+BW$4*temperature!$I297^2</f>
        <v>-21.863427213797408</v>
      </c>
      <c r="BX187" s="12">
        <f>BX$4*temperature!$I297^2</f>
        <v>-28.446939404402183</v>
      </c>
      <c r="BY187" s="12">
        <f>BY$4*temperature!$I297^2</f>
        <v>-24.873319707630152</v>
      </c>
      <c r="BZ187" s="12">
        <f>BZ$4*temperature!$I297^2</f>
        <v>-21.836632922843059</v>
      </c>
      <c r="CA187" s="12">
        <f>CA$3*temperature!$I297</f>
        <v>-27.390202887079379</v>
      </c>
      <c r="CB187" s="12">
        <f>CB$3*temperature!$I297</f>
        <v>-25.315631844424708</v>
      </c>
      <c r="CC187" s="12">
        <f>CC$3*temperature!$I297</f>
        <v>-22.224944814040814</v>
      </c>
      <c r="CD187" s="12">
        <f t="shared" si="267"/>
        <v>-22.331763897201977</v>
      </c>
      <c r="CE187" s="12">
        <f t="shared" si="246"/>
        <v>-17.27406554041016</v>
      </c>
      <c r="CF187" s="12">
        <f t="shared" si="247"/>
        <v>-15.165142063570103</v>
      </c>
      <c r="CG187" s="19">
        <f t="shared" si="268"/>
        <v>0.18468059585873275</v>
      </c>
      <c r="CH187" s="19">
        <f t="shared" si="248"/>
        <v>0.3176522060927961</v>
      </c>
      <c r="CI187" s="19">
        <f t="shared" si="249"/>
        <v>0.31765220609279604</v>
      </c>
      <c r="CJ187" s="12">
        <f t="shared" si="269"/>
        <v>2.529219494938701</v>
      </c>
      <c r="CK187" s="12">
        <f t="shared" si="250"/>
        <v>4.0207831520072741</v>
      </c>
      <c r="CL187" s="12">
        <f t="shared" si="251"/>
        <v>3.5299013752353554</v>
      </c>
      <c r="CM187" s="17">
        <f t="shared" si="270"/>
        <v>-24.860983392140678</v>
      </c>
      <c r="CN187" s="17">
        <f t="shared" si="252"/>
        <v>-21.294848692417432</v>
      </c>
      <c r="CO187" s="17">
        <f t="shared" si="253"/>
        <v>-18.69504343880546</v>
      </c>
      <c r="CP187" s="12">
        <f t="shared" si="254"/>
        <v>12.859080521874436</v>
      </c>
      <c r="CQ187" s="12">
        <f t="shared" si="255"/>
        <v>12.805454806717558</v>
      </c>
      <c r="CR187" s="12">
        <f t="shared" si="256"/>
        <v>9.8695844862156275</v>
      </c>
      <c r="CS187" s="17">
        <f>CS$3*temperature!$I297+CS$4*temperature!$I297^2</f>
        <v>-24.860983392140678</v>
      </c>
      <c r="CT187" s="17">
        <f>CT$3*temperature!$I297+CT$4*temperature!$I297^2</f>
        <v>-21.294883780063017</v>
      </c>
      <c r="CU187" s="17">
        <f>CU$3*temperature!$I297+CU$4*temperature!$I297^2</f>
        <v>-18.695061348600458</v>
      </c>
      <c r="CV187" s="17"/>
      <c r="CW187" s="17"/>
      <c r="CX187" s="17"/>
    </row>
    <row r="188" spans="1:102">
      <c r="A188" s="2">
        <f t="shared" si="280"/>
        <v>2142</v>
      </c>
      <c r="B188" s="5">
        <f t="shared" si="281"/>
        <v>1165.3014832908927</v>
      </c>
      <c r="C188" s="5">
        <f t="shared" si="282"/>
        <v>2963.6478475854969</v>
      </c>
      <c r="D188" s="5">
        <f t="shared" si="283"/>
        <v>4368.3852737140969</v>
      </c>
      <c r="E188" s="15">
        <f t="shared" si="284"/>
        <v>4.7113337449693239E-6</v>
      </c>
      <c r="F188" s="15">
        <f t="shared" si="285"/>
        <v>9.2816433983383671E-6</v>
      </c>
      <c r="G188" s="15">
        <f t="shared" si="286"/>
        <v>1.8948144829804984E-5</v>
      </c>
      <c r="H188" s="5">
        <f t="shared" si="287"/>
        <v>171390.44081632246</v>
      </c>
      <c r="I188" s="5">
        <f t="shared" si="288"/>
        <v>72749.913596408805</v>
      </c>
      <c r="J188" s="5">
        <f t="shared" si="289"/>
        <v>28043.692910878213</v>
      </c>
      <c r="K188" s="5">
        <f t="shared" si="290"/>
        <v>147078.19673609603</v>
      </c>
      <c r="L188" s="5">
        <f t="shared" si="291"/>
        <v>24547.42173759903</v>
      </c>
      <c r="M188" s="5">
        <f t="shared" si="292"/>
        <v>6419.6931254268356</v>
      </c>
      <c r="N188" s="15">
        <f t="shared" si="293"/>
        <v>-1.7069303248155032E-3</v>
      </c>
      <c r="O188" s="15">
        <f t="shared" si="294"/>
        <v>2.3593014604921247E-3</v>
      </c>
      <c r="P188" s="15">
        <f t="shared" si="295"/>
        <v>3.146522618291403E-3</v>
      </c>
      <c r="Q188" s="5">
        <f t="shared" si="296"/>
        <v>5800.5733878078063</v>
      </c>
      <c r="R188" s="5">
        <f t="shared" si="297"/>
        <v>8649.1324609467629</v>
      </c>
      <c r="S188" s="5">
        <f t="shared" si="298"/>
        <v>5061.4073113083914</v>
      </c>
      <c r="T188" s="5">
        <f t="shared" si="299"/>
        <v>33.844206013941154</v>
      </c>
      <c r="U188" s="5">
        <f t="shared" si="300"/>
        <v>118.88855990852635</v>
      </c>
      <c r="V188" s="5">
        <f t="shared" si="301"/>
        <v>180.48291027124532</v>
      </c>
      <c r="W188" s="15">
        <f t="shared" si="302"/>
        <v>-1.0734613539272964E-2</v>
      </c>
      <c r="X188" s="15">
        <f t="shared" si="303"/>
        <v>-1.217998157191269E-2</v>
      </c>
      <c r="Y188" s="15">
        <f t="shared" si="304"/>
        <v>-9.7425357312937999E-3</v>
      </c>
      <c r="Z188" s="5">
        <f t="shared" si="232"/>
        <v>4564.1168554985907</v>
      </c>
      <c r="AA188" s="5">
        <f t="shared" si="233"/>
        <v>17812.501228707166</v>
      </c>
      <c r="AB188" s="5">
        <f t="shared" si="234"/>
        <v>43299.895747815222</v>
      </c>
      <c r="AC188" s="16">
        <f t="shared" si="305"/>
        <v>1.3547361618075353</v>
      </c>
      <c r="AD188" s="16">
        <f t="shared" si="306"/>
        <v>2.99028860075226</v>
      </c>
      <c r="AE188" s="16">
        <f t="shared" si="307"/>
        <v>8.4983784736638643</v>
      </c>
      <c r="AF188" s="15">
        <f t="shared" si="308"/>
        <v>-4.0504037456468023E-3</v>
      </c>
      <c r="AG188" s="15">
        <f t="shared" si="309"/>
        <v>2.9673830763510267E-4</v>
      </c>
      <c r="AH188" s="15">
        <f t="shared" si="310"/>
        <v>9.7937136394747881E-3</v>
      </c>
      <c r="AI188" s="1">
        <f t="shared" si="274"/>
        <v>343764.34539994894</v>
      </c>
      <c r="AJ188" s="1">
        <f t="shared" si="275"/>
        <v>140408.35074645549</v>
      </c>
      <c r="AK188" s="1">
        <f t="shared" si="276"/>
        <v>53833.299724021759</v>
      </c>
      <c r="AL188" s="14">
        <f t="shared" si="311"/>
        <v>67.707113350357275</v>
      </c>
      <c r="AM188" s="14">
        <f t="shared" si="312"/>
        <v>15.320482306792314</v>
      </c>
      <c r="AN188" s="14">
        <f t="shared" si="313"/>
        <v>4.9718028247595125</v>
      </c>
      <c r="AO188" s="11">
        <f t="shared" si="314"/>
        <v>5.4721495332311432E-3</v>
      </c>
      <c r="AP188" s="11">
        <f t="shared" si="315"/>
        <v>6.8934651514028222E-3</v>
      </c>
      <c r="AQ188" s="11">
        <f t="shared" si="316"/>
        <v>6.2532426703656527E-3</v>
      </c>
      <c r="AR188" s="1">
        <f t="shared" si="235"/>
        <v>171390.44081632246</v>
      </c>
      <c r="AS188" s="1">
        <f t="shared" si="230"/>
        <v>72749.913596408805</v>
      </c>
      <c r="AT188" s="1">
        <f t="shared" si="231"/>
        <v>28043.692910878213</v>
      </c>
      <c r="AU188" s="1">
        <f t="shared" si="277"/>
        <v>34278.088163264496</v>
      </c>
      <c r="AV188" s="1">
        <f t="shared" si="278"/>
        <v>14549.982719281761</v>
      </c>
      <c r="AW188" s="1">
        <f t="shared" si="279"/>
        <v>5608.7385821756434</v>
      </c>
      <c r="AX188" s="1">
        <f t="shared" si="257"/>
        <v>117662.55738887683</v>
      </c>
      <c r="AY188" s="1">
        <f t="shared" si="238"/>
        <v>19637.937390079223</v>
      </c>
      <c r="AZ188" s="1">
        <f t="shared" si="239"/>
        <v>5135.754500341468</v>
      </c>
      <c r="BA188" s="1">
        <f t="shared" si="258"/>
        <v>13605.566175103077</v>
      </c>
      <c r="BB188" s="1">
        <f t="shared" si="259"/>
        <v>29296.306694983949</v>
      </c>
      <c r="BC188" s="1">
        <f t="shared" si="260"/>
        <v>37323.405341851292</v>
      </c>
      <c r="BD188" s="1">
        <f t="shared" si="261"/>
        <v>1879.2462586689735</v>
      </c>
      <c r="BE188" s="2">
        <f t="shared" si="271"/>
        <v>0.42640676327742005</v>
      </c>
      <c r="BF188" s="2">
        <f t="shared" si="272"/>
        <v>0.3180625638800178</v>
      </c>
      <c r="BG188" s="2">
        <f t="shared" si="273"/>
        <v>-5.0634047993166097E-7</v>
      </c>
      <c r="BH188" s="2">
        <f t="shared" si="240"/>
        <v>0.11589589241094196</v>
      </c>
      <c r="BI188" s="2">
        <f t="shared" si="262"/>
        <v>1.8182272776872576E-2</v>
      </c>
      <c r="BJ188" s="2">
        <f t="shared" si="241"/>
        <v>1.0116379454193041E-2</v>
      </c>
      <c r="BK188" s="2">
        <f t="shared" si="242"/>
        <v>2.5638068161742476E-14</v>
      </c>
      <c r="BL188" s="2">
        <f t="shared" si="243"/>
        <v>3116.2677462708102</v>
      </c>
      <c r="BM188" s="2">
        <f t="shared" si="244"/>
        <v>735.96573120102903</v>
      </c>
      <c r="BN188" s="2">
        <f t="shared" si="245"/>
        <v>7.1898611035606988E-10</v>
      </c>
      <c r="BO188" s="2">
        <f t="shared" si="263"/>
        <v>3202.461524933708</v>
      </c>
      <c r="BP188" s="2">
        <f t="shared" si="264"/>
        <v>259.8065677966888</v>
      </c>
      <c r="BQ188" s="2">
        <f t="shared" si="265"/>
        <v>-6.558748783253902E-5</v>
      </c>
      <c r="BR188" s="11">
        <f t="shared" si="266"/>
        <v>2.9869406926146674E-2</v>
      </c>
      <c r="BS188" s="17">
        <f t="shared" si="236"/>
        <v>5.757115727530058E-3</v>
      </c>
      <c r="BT188" s="17">
        <f t="shared" si="237"/>
        <v>2.3424615040965019E-2</v>
      </c>
      <c r="BU188" s="12">
        <f>BU$3*temperature!$I298+BU$4*temperature!$I298^2</f>
        <v>-29.026958624674304</v>
      </c>
      <c r="BV188" s="12">
        <f>BV$3*temperature!$I298+BV$4*temperature!$I298^2</f>
        <v>-25.313451049062749</v>
      </c>
      <c r="BW188" s="12">
        <f>BW$3*temperature!$I298+BW$4*temperature!$I298^2</f>
        <v>-22.172647550436402</v>
      </c>
      <c r="BX188" s="12">
        <f>BX$4*temperature!$I298^2</f>
        <v>-28.775221210918925</v>
      </c>
      <c r="BY188" s="12">
        <f>BY$4*temperature!$I298^2</f>
        <v>-25.160361424547709</v>
      </c>
      <c r="BZ188" s="12">
        <f>BZ$4*temperature!$I298^2</f>
        <v>-22.088630833839577</v>
      </c>
      <c r="CA188" s="12">
        <f>CA$3*temperature!$I298</f>
        <v>-27.547792995002265</v>
      </c>
      <c r="CB188" s="12">
        <f>CB$3*temperature!$I298</f>
        <v>-25.461285864256041</v>
      </c>
      <c r="CC188" s="12">
        <f>CC$3*temperature!$I298</f>
        <v>-22.352816501091262</v>
      </c>
      <c r="CD188" s="12">
        <f t="shared" si="267"/>
        <v>-22.430978885533097</v>
      </c>
      <c r="CE188" s="12">
        <f t="shared" si="246"/>
        <v>-17.326918718787965</v>
      </c>
      <c r="CF188" s="12">
        <f t="shared" si="247"/>
        <v>-15.211542602964581</v>
      </c>
      <c r="CG188" s="19">
        <f t="shared" si="268"/>
        <v>0.18574315954811563</v>
      </c>
      <c r="CH188" s="19">
        <f t="shared" si="248"/>
        <v>0.31947982473609282</v>
      </c>
      <c r="CI188" s="19">
        <f t="shared" si="249"/>
        <v>0.31947982473609277</v>
      </c>
      <c r="CJ188" s="12">
        <f t="shared" si="269"/>
        <v>2.5584070547345839</v>
      </c>
      <c r="CK188" s="12">
        <f t="shared" si="250"/>
        <v>4.0671835727340389</v>
      </c>
      <c r="CL188" s="12">
        <f t="shared" si="251"/>
        <v>3.5706369490633394</v>
      </c>
      <c r="CM188" s="17">
        <f t="shared" si="270"/>
        <v>-24.989385940267681</v>
      </c>
      <c r="CN188" s="17">
        <f t="shared" si="252"/>
        <v>-21.394102291522003</v>
      </c>
      <c r="CO188" s="17">
        <f t="shared" si="253"/>
        <v>-18.78217955202792</v>
      </c>
      <c r="CP188" s="12">
        <f t="shared" si="254"/>
        <v>14.332548696506979</v>
      </c>
      <c r="CQ188" s="12">
        <f t="shared" si="255"/>
        <v>14.184707857099541</v>
      </c>
      <c r="CR188" s="12">
        <f t="shared" si="256"/>
        <v>10.932620078993953</v>
      </c>
      <c r="CS188" s="17">
        <f>CS$3*temperature!$I298+CS$4*temperature!$I298^2</f>
        <v>-24.989385940267681</v>
      </c>
      <c r="CT188" s="17">
        <f>CT$3*temperature!$I298+CT$4*temperature!$I298^2</f>
        <v>-21.394137486524549</v>
      </c>
      <c r="CU188" s="17">
        <f>CU$3*temperature!$I298+CU$4*temperature!$I298^2</f>
        <v>-18.782197516621192</v>
      </c>
      <c r="CV188" s="17"/>
      <c r="CW188" s="17"/>
      <c r="CX188" s="17"/>
    </row>
    <row r="189" spans="1:102">
      <c r="A189" s="2">
        <f t="shared" si="280"/>
        <v>2143</v>
      </c>
      <c r="B189" s="5">
        <f t="shared" si="281"/>
        <v>1165.3066989088838</v>
      </c>
      <c r="C189" s="5">
        <f t="shared" si="282"/>
        <v>2963.6739797318528</v>
      </c>
      <c r="D189" s="5">
        <f t="shared" si="283"/>
        <v>4368.4639078710934</v>
      </c>
      <c r="E189" s="15">
        <f t="shared" si="284"/>
        <v>4.4757670577208579E-6</v>
      </c>
      <c r="F189" s="15">
        <f t="shared" si="285"/>
        <v>8.8175612284214485E-6</v>
      </c>
      <c r="G189" s="15">
        <f t="shared" si="286"/>
        <v>1.8000737588314733E-5</v>
      </c>
      <c r="H189" s="5">
        <f t="shared" si="287"/>
        <v>171073.45772594746</v>
      </c>
      <c r="I189" s="5">
        <f t="shared" si="288"/>
        <v>72912.698621725431</v>
      </c>
      <c r="J189" s="5">
        <f t="shared" si="289"/>
        <v>28129.537478747705</v>
      </c>
      <c r="K189" s="5">
        <f t="shared" si="290"/>
        <v>146805.52157310117</v>
      </c>
      <c r="L189" s="5">
        <f t="shared" si="291"/>
        <v>24602.132056482955</v>
      </c>
      <c r="M189" s="5">
        <f t="shared" si="292"/>
        <v>6439.2285416537225</v>
      </c>
      <c r="N189" s="15">
        <f t="shared" si="293"/>
        <v>-1.8539468734725117E-3</v>
      </c>
      <c r="O189" s="15">
        <f t="shared" si="294"/>
        <v>2.2287602938000362E-3</v>
      </c>
      <c r="P189" s="15">
        <f t="shared" si="295"/>
        <v>3.0430451806975345E-3</v>
      </c>
      <c r="Q189" s="5">
        <f t="shared" si="296"/>
        <v>5727.6935945442256</v>
      </c>
      <c r="R189" s="5">
        <f t="shared" si="297"/>
        <v>8562.9037416338942</v>
      </c>
      <c r="S189" s="5">
        <f t="shared" si="298"/>
        <v>5027.4389014098397</v>
      </c>
      <c r="T189" s="5">
        <f t="shared" si="299"/>
        <v>33.480901541837959</v>
      </c>
      <c r="U189" s="5">
        <f t="shared" si="300"/>
        <v>117.44049943972925</v>
      </c>
      <c r="V189" s="5">
        <f t="shared" si="301"/>
        <v>178.72454906903982</v>
      </c>
      <c r="W189" s="15">
        <f t="shared" si="302"/>
        <v>-1.0734613539272964E-2</v>
      </c>
      <c r="X189" s="15">
        <f t="shared" si="303"/>
        <v>-1.217998157191269E-2</v>
      </c>
      <c r="Y189" s="15">
        <f t="shared" si="304"/>
        <v>-9.7425357312937999E-3</v>
      </c>
      <c r="Z189" s="5">
        <f t="shared" si="232"/>
        <v>4489.1801208226716</v>
      </c>
      <c r="AA189" s="5">
        <f t="shared" si="233"/>
        <v>17642.455828048493</v>
      </c>
      <c r="AB189" s="5">
        <f t="shared" si="234"/>
        <v>43435.041332226079</v>
      </c>
      <c r="AC189" s="16">
        <f t="shared" si="305"/>
        <v>1.3492489333833868</v>
      </c>
      <c r="AD189" s="16">
        <f t="shared" si="306"/>
        <v>2.9911759339309878</v>
      </c>
      <c r="AE189" s="16">
        <f t="shared" si="307"/>
        <v>8.5816091588348051</v>
      </c>
      <c r="AF189" s="15">
        <f t="shared" si="308"/>
        <v>-4.0504037456468023E-3</v>
      </c>
      <c r="AG189" s="15">
        <f t="shared" si="309"/>
        <v>2.9673830763510267E-4</v>
      </c>
      <c r="AH189" s="15">
        <f t="shared" si="310"/>
        <v>9.7937136394747881E-3</v>
      </c>
      <c r="AI189" s="1">
        <f t="shared" si="274"/>
        <v>343665.99902321858</v>
      </c>
      <c r="AJ189" s="1">
        <f t="shared" si="275"/>
        <v>140917.49839109171</v>
      </c>
      <c r="AK189" s="1">
        <f t="shared" si="276"/>
        <v>54058.708333795221</v>
      </c>
      <c r="AL189" s="14">
        <f t="shared" si="311"/>
        <v>68.073911764586697</v>
      </c>
      <c r="AM189" s="14">
        <f t="shared" si="312"/>
        <v>15.425037405568027</v>
      </c>
      <c r="AN189" s="14">
        <f t="shared" si="313"/>
        <v>5.0025818154362192</v>
      </c>
      <c r="AO189" s="11">
        <f t="shared" si="314"/>
        <v>5.4174280378988318E-3</v>
      </c>
      <c r="AP189" s="11">
        <f t="shared" si="315"/>
        <v>6.8245304998887941E-3</v>
      </c>
      <c r="AQ189" s="11">
        <f t="shared" si="316"/>
        <v>6.1907102436619963E-3</v>
      </c>
      <c r="AR189" s="1">
        <f t="shared" si="235"/>
        <v>171073.45772594746</v>
      </c>
      <c r="AS189" s="1">
        <f t="shared" ref="AS189:AS252" si="317">MAX(0.3*C189,AM189*AJ189^$AR$5*C189^(1-$AR$5)*(1-BJ188+BV188/100))</f>
        <v>72912.698621725431</v>
      </c>
      <c r="AT189" s="1">
        <f t="shared" ref="AT189:AT252" si="318">MAX(0.3*D189,AN189*AK189^$AR$5*D189^(1-$AR$5)*(1-BK188+BW188/100))</f>
        <v>28129.537478747705</v>
      </c>
      <c r="AU189" s="1">
        <f t="shared" si="277"/>
        <v>34214.691545189497</v>
      </c>
      <c r="AV189" s="1">
        <f t="shared" si="278"/>
        <v>14582.539724345086</v>
      </c>
      <c r="AW189" s="1">
        <f t="shared" si="279"/>
        <v>5625.9074957495413</v>
      </c>
      <c r="AX189" s="1">
        <f t="shared" si="257"/>
        <v>117444.41725848093</v>
      </c>
      <c r="AY189" s="1">
        <f t="shared" si="238"/>
        <v>19681.705645186361</v>
      </c>
      <c r="AZ189" s="1">
        <f t="shared" si="239"/>
        <v>5151.3828333229785</v>
      </c>
      <c r="BA189" s="1">
        <f t="shared" si="258"/>
        <v>13603.46464860933</v>
      </c>
      <c r="BB189" s="1">
        <f t="shared" si="259"/>
        <v>29303.162985934337</v>
      </c>
      <c r="BC189" s="1">
        <f t="shared" si="260"/>
        <v>37337.350438399502</v>
      </c>
      <c r="BD189" s="1">
        <f t="shared" si="261"/>
        <v>1824.9362094313899</v>
      </c>
      <c r="BE189" s="2">
        <f t="shared" si="271"/>
        <v>0.42640676327742005</v>
      </c>
      <c r="BF189" s="2">
        <f t="shared" si="272"/>
        <v>0.3180625638800178</v>
      </c>
      <c r="BG189" s="2">
        <f t="shared" si="273"/>
        <v>-5.0634047993166097E-7</v>
      </c>
      <c r="BH189" s="2">
        <f t="shared" si="240"/>
        <v>0.11477780814963369</v>
      </c>
      <c r="BI189" s="2">
        <f t="shared" si="262"/>
        <v>1.8182272776872576E-2</v>
      </c>
      <c r="BJ189" s="2">
        <f t="shared" si="241"/>
        <v>1.0116379454193041E-2</v>
      </c>
      <c r="BK189" s="2">
        <f t="shared" si="242"/>
        <v>2.5638068161742476E-14</v>
      </c>
      <c r="BL189" s="2">
        <f t="shared" si="243"/>
        <v>3110.5042732559559</v>
      </c>
      <c r="BM189" s="2">
        <f t="shared" si="244"/>
        <v>737.61252628659236</v>
      </c>
      <c r="BN189" s="2">
        <f t="shared" si="245"/>
        <v>7.2118699923842323E-10</v>
      </c>
      <c r="BO189" s="2">
        <f t="shared" si="263"/>
        <v>3249.8976395818941</v>
      </c>
      <c r="BP189" s="2">
        <f t="shared" si="264"/>
        <v>262.89763839076892</v>
      </c>
      <c r="BQ189" s="2">
        <f t="shared" si="265"/>
        <v>-6.5583561430513732E-5</v>
      </c>
      <c r="BR189" s="11">
        <f t="shared" si="266"/>
        <v>2.973593061318977E-2</v>
      </c>
      <c r="BS189" s="17">
        <f t="shared" si="236"/>
        <v>5.5901415158193047E-3</v>
      </c>
      <c r="BT189" s="17">
        <f t="shared" si="237"/>
        <v>2.2742344699966038E-2</v>
      </c>
      <c r="BU189" s="12">
        <f>BU$3*temperature!$I299+BU$4*temperature!$I299^2</f>
        <v>-29.527302212934796</v>
      </c>
      <c r="BV189" s="12">
        <f>BV$3*temperature!$I299+BV$4*temperature!$I299^2</f>
        <v>-25.7050668259199</v>
      </c>
      <c r="BW189" s="12">
        <f>BW$3*temperature!$I299+BW$4*temperature!$I299^2</f>
        <v>-22.481969198637447</v>
      </c>
      <c r="BX189" s="12">
        <f>BX$4*temperature!$I299^2</f>
        <v>-29.103269216430533</v>
      </c>
      <c r="BY189" s="12">
        <f>BY$4*temperature!$I299^2</f>
        <v>-25.447198711488952</v>
      </c>
      <c r="BZ189" s="12">
        <f>BZ$4*temperature!$I299^2</f>
        <v>-22.340449272919855</v>
      </c>
      <c r="CA189" s="12">
        <f>CA$3*temperature!$I299</f>
        <v>-27.704375423871124</v>
      </c>
      <c r="CB189" s="12">
        <f>CB$3*temperature!$I299</f>
        <v>-25.606008528008918</v>
      </c>
      <c r="CC189" s="12">
        <f>CC$3*temperature!$I299</f>
        <v>-22.479870537704496</v>
      </c>
      <c r="CD189" s="12">
        <f t="shared" si="267"/>
        <v>-22.529227769339649</v>
      </c>
      <c r="CE189" s="12">
        <f t="shared" si="246"/>
        <v>-17.378906633479819</v>
      </c>
      <c r="CF189" s="12">
        <f t="shared" si="247"/>
        <v>-15.257183515351212</v>
      </c>
      <c r="CG189" s="19">
        <f t="shared" si="268"/>
        <v>0.18679892888227231</v>
      </c>
      <c r="CH189" s="19">
        <f t="shared" si="248"/>
        <v>0.321295757030228</v>
      </c>
      <c r="CI189" s="19">
        <f t="shared" si="249"/>
        <v>0.32129575703022795</v>
      </c>
      <c r="CJ189" s="12">
        <f t="shared" si="269"/>
        <v>2.5875738272657376</v>
      </c>
      <c r="CK189" s="12">
        <f t="shared" si="250"/>
        <v>4.1135509472645504</v>
      </c>
      <c r="CL189" s="12">
        <f t="shared" si="251"/>
        <v>3.6113435111766417</v>
      </c>
      <c r="CM189" s="17">
        <f t="shared" si="270"/>
        <v>-25.116801596605384</v>
      </c>
      <c r="CN189" s="17">
        <f t="shared" si="252"/>
        <v>-21.492457580744368</v>
      </c>
      <c r="CO189" s="17">
        <f t="shared" si="253"/>
        <v>-18.868527026527854</v>
      </c>
      <c r="CP189" s="12">
        <f t="shared" si="254"/>
        <v>15.891924083914386</v>
      </c>
      <c r="CQ189" s="12">
        <f t="shared" si="255"/>
        <v>15.639977411202947</v>
      </c>
      <c r="CR189" s="12">
        <f t="shared" si="256"/>
        <v>12.05424408499168</v>
      </c>
      <c r="CS189" s="17">
        <f>CS$3*temperature!$I299+CS$4*temperature!$I299^2</f>
        <v>-25.116801596605384</v>
      </c>
      <c r="CT189" s="17">
        <f>CT$3*temperature!$I299+CT$4*temperature!$I299^2</f>
        <v>-21.492492881346323</v>
      </c>
      <c r="CU189" s="17">
        <f>CU$3*temperature!$I299+CU$4*temperature!$I299^2</f>
        <v>-18.868545045022284</v>
      </c>
      <c r="CV189" s="17"/>
      <c r="CW189" s="17"/>
      <c r="CX189" s="17"/>
    </row>
    <row r="190" spans="1:102">
      <c r="A190" s="2">
        <f t="shared" si="280"/>
        <v>2144</v>
      </c>
      <c r="B190" s="5">
        <f t="shared" si="281"/>
        <v>1165.3116537681524</v>
      </c>
      <c r="C190" s="5">
        <f t="shared" si="282"/>
        <v>2963.6988054897915</v>
      </c>
      <c r="D190" s="5">
        <f t="shared" si="283"/>
        <v>4368.5386116649388</v>
      </c>
      <c r="E190" s="15">
        <f t="shared" si="284"/>
        <v>4.2519787048348144E-6</v>
      </c>
      <c r="F190" s="15">
        <f t="shared" si="285"/>
        <v>8.3766831670003763E-6</v>
      </c>
      <c r="G190" s="15">
        <f t="shared" si="286"/>
        <v>1.7100700708898994E-5</v>
      </c>
      <c r="H190" s="5">
        <f t="shared" si="287"/>
        <v>170732.07557157995</v>
      </c>
      <c r="I190" s="5">
        <f t="shared" si="288"/>
        <v>73066.413449722386</v>
      </c>
      <c r="J190" s="5">
        <f t="shared" si="289"/>
        <v>28212.74972649046</v>
      </c>
      <c r="K190" s="5">
        <f t="shared" si="290"/>
        <v>146511.94383880106</v>
      </c>
      <c r="L190" s="5">
        <f t="shared" si="291"/>
        <v>24653.791847666238</v>
      </c>
      <c r="M190" s="5">
        <f t="shared" si="292"/>
        <v>6458.1665024446256</v>
      </c>
      <c r="N190" s="15">
        <f t="shared" si="293"/>
        <v>-1.9997731090375392E-3</v>
      </c>
      <c r="O190" s="15">
        <f t="shared" si="294"/>
        <v>2.0998095232023228E-3</v>
      </c>
      <c r="P190" s="15">
        <f t="shared" si="295"/>
        <v>2.9410294522702607E-3</v>
      </c>
      <c r="Q190" s="5">
        <f t="shared" si="296"/>
        <v>5654.9019293327174</v>
      </c>
      <c r="R190" s="5">
        <f t="shared" si="297"/>
        <v>8476.4402007862882</v>
      </c>
      <c r="S190" s="5">
        <f t="shared" si="298"/>
        <v>4993.1860780432553</v>
      </c>
      <c r="T190" s="5">
        <f t="shared" si="299"/>
        <v>33.121497002839881</v>
      </c>
      <c r="U190" s="5">
        <f t="shared" si="300"/>
        <v>116.01007632075712</v>
      </c>
      <c r="V190" s="5">
        <f t="shared" si="301"/>
        <v>176.98331876367533</v>
      </c>
      <c r="W190" s="15">
        <f t="shared" si="302"/>
        <v>-1.0734613539272964E-2</v>
      </c>
      <c r="X190" s="15">
        <f t="shared" si="303"/>
        <v>-1.217998157191269E-2</v>
      </c>
      <c r="Y190" s="15">
        <f t="shared" si="304"/>
        <v>-9.7425357312937999E-3</v>
      </c>
      <c r="Z190" s="5">
        <f t="shared" ref="Z190:Z253" si="319">Q189*AC190*(1-BE189)</f>
        <v>4414.8224501297691</v>
      </c>
      <c r="AA190" s="5">
        <f t="shared" ref="AA190:AA253" si="320">R189*AD190*(1-BF189)</f>
        <v>17471.749930210113</v>
      </c>
      <c r="AB190" s="5">
        <f t="shared" ref="AB190:AB253" si="321">S189*AE190*(1-BG189)</f>
        <v>43566.073019455915</v>
      </c>
      <c r="AC190" s="16">
        <f t="shared" si="305"/>
        <v>1.3437839304498007</v>
      </c>
      <c r="AD190" s="16">
        <f t="shared" si="306"/>
        <v>2.9920635304154612</v>
      </c>
      <c r="AE190" s="16">
        <f t="shared" si="307"/>
        <v>8.6656549815023265</v>
      </c>
      <c r="AF190" s="15">
        <f t="shared" si="308"/>
        <v>-4.0504037456468023E-3</v>
      </c>
      <c r="AG190" s="15">
        <f t="shared" si="309"/>
        <v>2.9673830763510267E-4</v>
      </c>
      <c r="AH190" s="15">
        <f t="shared" si="310"/>
        <v>9.7937136394747881E-3</v>
      </c>
      <c r="AI190" s="1">
        <f t="shared" si="274"/>
        <v>343514.09066608618</v>
      </c>
      <c r="AJ190" s="1">
        <f t="shared" si="275"/>
        <v>141408.28827632763</v>
      </c>
      <c r="AK190" s="1">
        <f t="shared" si="276"/>
        <v>54278.744996165238</v>
      </c>
      <c r="AL190" s="14">
        <f t="shared" si="311"/>
        <v>68.439009427647193</v>
      </c>
      <c r="AM190" s="14">
        <f t="shared" si="312"/>
        <v>15.529253357421888</v>
      </c>
      <c r="AN190" s="14">
        <f t="shared" si="313"/>
        <v>5.0332416545809018</v>
      </c>
      <c r="AO190" s="11">
        <f t="shared" si="314"/>
        <v>5.3632537575198438E-3</v>
      </c>
      <c r="AP190" s="11">
        <f t="shared" si="315"/>
        <v>6.7562851948899062E-3</v>
      </c>
      <c r="AQ190" s="11">
        <f t="shared" si="316"/>
        <v>6.1288031412253764E-3</v>
      </c>
      <c r="AR190" s="1">
        <f t="shared" ref="AR190:AR253" si="322">MAX(0.3*B190,AL190*AI190^$AR$5*B190^(1-$AR$5)*(1-BI189+BU189/100))</f>
        <v>170732.07557157995</v>
      </c>
      <c r="AS190" s="1">
        <f t="shared" si="317"/>
        <v>73066.413449722386</v>
      </c>
      <c r="AT190" s="1">
        <f t="shared" si="318"/>
        <v>28212.74972649046</v>
      </c>
      <c r="AU190" s="1">
        <f t="shared" si="277"/>
        <v>34146.415114315991</v>
      </c>
      <c r="AV190" s="1">
        <f t="shared" si="278"/>
        <v>14613.282689944477</v>
      </c>
      <c r="AW190" s="1">
        <f t="shared" si="279"/>
        <v>5642.5499452980921</v>
      </c>
      <c r="AX190" s="1">
        <f t="shared" si="257"/>
        <v>117209.55507104087</v>
      </c>
      <c r="AY190" s="1">
        <f t="shared" si="238"/>
        <v>19723.033478132991</v>
      </c>
      <c r="AZ190" s="1">
        <f t="shared" si="239"/>
        <v>5166.5332019557009</v>
      </c>
      <c r="BA190" s="1">
        <f t="shared" si="258"/>
        <v>13601.189798136829</v>
      </c>
      <c r="BB190" s="1">
        <f t="shared" si="259"/>
        <v>29309.625127583768</v>
      </c>
      <c r="BC190" s="1">
        <f t="shared" si="260"/>
        <v>37350.818077762699</v>
      </c>
      <c r="BD190" s="1">
        <f t="shared" si="261"/>
        <v>1772.1725475217352</v>
      </c>
      <c r="BE190" s="2">
        <f t="shared" si="271"/>
        <v>0.42640676327742005</v>
      </c>
      <c r="BF190" s="2">
        <f t="shared" si="272"/>
        <v>0.3180625638800178</v>
      </c>
      <c r="BG190" s="2">
        <f t="shared" si="273"/>
        <v>-5.0634047993166097E-7</v>
      </c>
      <c r="BH190" s="2">
        <f t="shared" si="240"/>
        <v>0.11366381946778217</v>
      </c>
      <c r="BI190" s="2">
        <f t="shared" si="262"/>
        <v>1.8182272776872576E-2</v>
      </c>
      <c r="BJ190" s="2">
        <f t="shared" si="241"/>
        <v>1.0116379454193041E-2</v>
      </c>
      <c r="BK190" s="2">
        <f t="shared" si="242"/>
        <v>2.5638068161742476E-14</v>
      </c>
      <c r="BL190" s="2">
        <f t="shared" si="243"/>
        <v>3104.2971698040892</v>
      </c>
      <c r="BM190" s="2">
        <f t="shared" si="244"/>
        <v>739.16756381434561</v>
      </c>
      <c r="BN190" s="2">
        <f t="shared" si="245"/>
        <v>7.2332040051794376E-10</v>
      </c>
      <c r="BO190" s="2">
        <f t="shared" si="263"/>
        <v>3298.0402974064505</v>
      </c>
      <c r="BP190" s="2">
        <f t="shared" si="264"/>
        <v>266.02590911804151</v>
      </c>
      <c r="BQ190" s="2">
        <f t="shared" si="265"/>
        <v>-6.5579733249418408E-5</v>
      </c>
      <c r="BR190" s="11">
        <f t="shared" si="266"/>
        <v>2.9603846140537099E-2</v>
      </c>
      <c r="BS190" s="17">
        <f t="shared" si="236"/>
        <v>5.4287136630169572E-3</v>
      </c>
      <c r="BT190" s="17">
        <f t="shared" si="237"/>
        <v>2.2079946310646636E-2</v>
      </c>
      <c r="BU190" s="12">
        <f>BU$3*temperature!$I300+BU$4*temperature!$I300^2</f>
        <v>-30.028161236862527</v>
      </c>
      <c r="BV190" s="12">
        <f>BV$3*temperature!$I300+BV$4*temperature!$I300^2</f>
        <v>-26.096920963426061</v>
      </c>
      <c r="BW190" s="12">
        <f>BW$3*temperature!$I300+BW$4*temperature!$I300^2</f>
        <v>-22.791340499238526</v>
      </c>
      <c r="BX190" s="12">
        <f>BX$4*temperature!$I300^2</f>
        <v>-29.43103517825773</v>
      </c>
      <c r="BY190" s="12">
        <f>BY$4*temperature!$I300^2</f>
        <v>-25.733789386215289</v>
      </c>
      <c r="BZ190" s="12">
        <f>BZ$4*temperature!$I300^2</f>
        <v>-22.592051207710615</v>
      </c>
      <c r="CA190" s="12">
        <f>CA$3*temperature!$I300</f>
        <v>-27.859944330499225</v>
      </c>
      <c r="CB190" s="12">
        <f>CB$3*temperature!$I300</f>
        <v>-25.749794435067475</v>
      </c>
      <c r="CC190" s="12">
        <f>CC$3*temperature!$I300</f>
        <v>-22.60610218260484</v>
      </c>
      <c r="CD190" s="12">
        <f t="shared" si="267"/>
        <v>-22.626513283955294</v>
      </c>
      <c r="CE190" s="12">
        <f t="shared" si="246"/>
        <v>-17.430037521424978</v>
      </c>
      <c r="CF190" s="12">
        <f t="shared" si="247"/>
        <v>-15.302072032053369</v>
      </c>
      <c r="CG190" s="19">
        <f t="shared" si="268"/>
        <v>0.18784786446305701</v>
      </c>
      <c r="CH190" s="19">
        <f t="shared" si="248"/>
        <v>0.32309993521005342</v>
      </c>
      <c r="CI190" s="19">
        <f t="shared" si="249"/>
        <v>0.32309993521005337</v>
      </c>
      <c r="CJ190" s="12">
        <f t="shared" si="269"/>
        <v>2.6167155232719659</v>
      </c>
      <c r="CK190" s="12">
        <f t="shared" si="250"/>
        <v>4.1598784568212475</v>
      </c>
      <c r="CL190" s="12">
        <f t="shared" si="251"/>
        <v>3.6520150752757345</v>
      </c>
      <c r="CM190" s="17">
        <f t="shared" si="270"/>
        <v>-25.243228807227261</v>
      </c>
      <c r="CN190" s="17">
        <f t="shared" si="252"/>
        <v>-21.589915978246225</v>
      </c>
      <c r="CO190" s="17">
        <f t="shared" si="253"/>
        <v>-18.954087107329102</v>
      </c>
      <c r="CP190" s="12">
        <f t="shared" si="254"/>
        <v>17.537722201243383</v>
      </c>
      <c r="CQ190" s="12">
        <f t="shared" si="255"/>
        <v>17.171686821273145</v>
      </c>
      <c r="CR190" s="12">
        <f t="shared" si="256"/>
        <v>13.234782795664671</v>
      </c>
      <c r="CS190" s="17">
        <f>CS$3*temperature!$I300+CS$4*temperature!$I300^2</f>
        <v>-25.243228807227261</v>
      </c>
      <c r="CT190" s="17">
        <f>CT$3*temperature!$I300+CT$4*temperature!$I300^2</f>
        <v>-21.589951382706772</v>
      </c>
      <c r="CU190" s="17">
        <f>CU$3*temperature!$I300+CU$4*temperature!$I300^2</f>
        <v>-18.954105178836127</v>
      </c>
      <c r="CV190" s="17"/>
      <c r="CW190" s="17"/>
      <c r="CX190" s="17"/>
    </row>
    <row r="191" spans="1:102">
      <c r="A191" s="2">
        <f t="shared" si="280"/>
        <v>2145</v>
      </c>
      <c r="B191" s="5">
        <f t="shared" si="281"/>
        <v>1165.3163609044718</v>
      </c>
      <c r="C191" s="5">
        <f t="shared" si="282"/>
        <v>2963.7223901573925</v>
      </c>
      <c r="D191" s="5">
        <f t="shared" si="283"/>
        <v>4368.6095814827049</v>
      </c>
      <c r="E191" s="15">
        <f t="shared" si="284"/>
        <v>4.0393797695930734E-6</v>
      </c>
      <c r="F191" s="15">
        <f t="shared" si="285"/>
        <v>7.9578490086503572E-6</v>
      </c>
      <c r="G191" s="15">
        <f t="shared" si="286"/>
        <v>1.6245665673454043E-5</v>
      </c>
      <c r="H191" s="5">
        <f t="shared" si="287"/>
        <v>170366.64286554625</v>
      </c>
      <c r="I191" s="5">
        <f t="shared" si="288"/>
        <v>73211.11522460141</v>
      </c>
      <c r="J191" s="5">
        <f t="shared" si="289"/>
        <v>28293.346715313448</v>
      </c>
      <c r="K191" s="5">
        <f t="shared" si="290"/>
        <v>146197.76103831109</v>
      </c>
      <c r="L191" s="5">
        <f t="shared" si="291"/>
        <v>24702.419993093019</v>
      </c>
      <c r="M191" s="5">
        <f t="shared" si="292"/>
        <v>6476.5107038268898</v>
      </c>
      <c r="N191" s="15">
        <f t="shared" si="293"/>
        <v>-2.1444176649219049E-3</v>
      </c>
      <c r="O191" s="15">
        <f t="shared" si="294"/>
        <v>1.9724408207568711E-3</v>
      </c>
      <c r="P191" s="15">
        <f t="shared" si="295"/>
        <v>2.8404658466640864E-3</v>
      </c>
      <c r="Q191" s="5">
        <f t="shared" si="296"/>
        <v>5582.2249925499209</v>
      </c>
      <c r="R191" s="5">
        <f t="shared" si="297"/>
        <v>8389.7797155992266</v>
      </c>
      <c r="S191" s="5">
        <f t="shared" si="298"/>
        <v>4958.6651361569066</v>
      </c>
      <c r="T191" s="5">
        <f t="shared" si="299"/>
        <v>32.765950532672207</v>
      </c>
      <c r="U191" s="5">
        <f t="shared" si="300"/>
        <v>114.59707572901412</v>
      </c>
      <c r="V191" s="5">
        <f t="shared" si="301"/>
        <v>175.25905245677725</v>
      </c>
      <c r="W191" s="15">
        <f t="shared" si="302"/>
        <v>-1.0734613539272964E-2</v>
      </c>
      <c r="X191" s="15">
        <f t="shared" si="303"/>
        <v>-1.217998157191269E-2</v>
      </c>
      <c r="Y191" s="15">
        <f t="shared" si="304"/>
        <v>-9.7425357312937999E-3</v>
      </c>
      <c r="Z191" s="5">
        <f t="shared" si="319"/>
        <v>4341.0611408323603</v>
      </c>
      <c r="AA191" s="5">
        <f t="shared" si="320"/>
        <v>17300.461896864301</v>
      </c>
      <c r="AB191" s="5">
        <f t="shared" si="321"/>
        <v>43693.016360875088</v>
      </c>
      <c r="AC191" s="16">
        <f t="shared" si="305"/>
        <v>1.3383410629845669</v>
      </c>
      <c r="AD191" s="16">
        <f t="shared" si="306"/>
        <v>2.9929513902838134</v>
      </c>
      <c r="AE191" s="16">
        <f t="shared" si="307"/>
        <v>8.7505239248896487</v>
      </c>
      <c r="AF191" s="15">
        <f t="shared" si="308"/>
        <v>-4.0504037456468023E-3</v>
      </c>
      <c r="AG191" s="15">
        <f t="shared" si="309"/>
        <v>2.9673830763510267E-4</v>
      </c>
      <c r="AH191" s="15">
        <f t="shared" si="310"/>
        <v>9.7937136394747881E-3</v>
      </c>
      <c r="AI191" s="1">
        <f t="shared" si="274"/>
        <v>343309.09671379358</v>
      </c>
      <c r="AJ191" s="1">
        <f t="shared" si="275"/>
        <v>141880.74213863933</v>
      </c>
      <c r="AK191" s="1">
        <f t="shared" si="276"/>
        <v>54493.420441846807</v>
      </c>
      <c r="AL191" s="14">
        <f t="shared" si="311"/>
        <v>68.802394644376221</v>
      </c>
      <c r="AM191" s="14">
        <f t="shared" si="312"/>
        <v>15.633124221322868</v>
      </c>
      <c r="AN191" s="14">
        <f t="shared" si="313"/>
        <v>5.0637809243714118</v>
      </c>
      <c r="AO191" s="11">
        <f t="shared" si="314"/>
        <v>5.3096212199446454E-3</v>
      </c>
      <c r="AP191" s="11">
        <f t="shared" si="315"/>
        <v>6.6887223429410074E-3</v>
      </c>
      <c r="AQ191" s="11">
        <f t="shared" si="316"/>
        <v>6.0675151098131229E-3</v>
      </c>
      <c r="AR191" s="1">
        <f t="shared" si="322"/>
        <v>170366.64286554625</v>
      </c>
      <c r="AS191" s="1">
        <f t="shared" si="317"/>
        <v>73211.11522460141</v>
      </c>
      <c r="AT191" s="1">
        <f t="shared" si="318"/>
        <v>28293.346715313448</v>
      </c>
      <c r="AU191" s="1">
        <f t="shared" si="277"/>
        <v>34073.328573109255</v>
      </c>
      <c r="AV191" s="1">
        <f t="shared" si="278"/>
        <v>14642.223044920283</v>
      </c>
      <c r="AW191" s="1">
        <f t="shared" si="279"/>
        <v>5658.6693430626901</v>
      </c>
      <c r="AX191" s="1">
        <f t="shared" si="257"/>
        <v>116958.20883064886</v>
      </c>
      <c r="AY191" s="1">
        <f t="shared" si="238"/>
        <v>19761.935994474417</v>
      </c>
      <c r="AZ191" s="1">
        <f t="shared" si="239"/>
        <v>5181.208563061512</v>
      </c>
      <c r="BA191" s="1">
        <f t="shared" si="258"/>
        <v>13598.743130312121</v>
      </c>
      <c r="BB191" s="1">
        <f t="shared" si="259"/>
        <v>29315.698378533849</v>
      </c>
      <c r="BC191" s="1">
        <f t="shared" si="260"/>
        <v>37363.816162772258</v>
      </c>
      <c r="BD191" s="1">
        <f t="shared" si="261"/>
        <v>1720.9122517491132</v>
      </c>
      <c r="BE191" s="2">
        <f t="shared" si="271"/>
        <v>0.42640676327742005</v>
      </c>
      <c r="BF191" s="2">
        <f t="shared" si="272"/>
        <v>0.3180625638800178</v>
      </c>
      <c r="BG191" s="2">
        <f t="shared" si="273"/>
        <v>-5.0634047993166097E-7</v>
      </c>
      <c r="BH191" s="2">
        <f t="shared" si="240"/>
        <v>0.11255401877211074</v>
      </c>
      <c r="BI191" s="2">
        <f t="shared" si="262"/>
        <v>1.8182272776872576E-2</v>
      </c>
      <c r="BJ191" s="2">
        <f t="shared" si="241"/>
        <v>1.0116379454193041E-2</v>
      </c>
      <c r="BK191" s="2">
        <f t="shared" si="242"/>
        <v>2.5638068161742476E-14</v>
      </c>
      <c r="BL191" s="2">
        <f t="shared" si="243"/>
        <v>3097.652772661394</v>
      </c>
      <c r="BM191" s="2">
        <f t="shared" si="244"/>
        <v>740.63142187671701</v>
      </c>
      <c r="BN191" s="2">
        <f t="shared" si="245"/>
        <v>7.2538675161101873E-10</v>
      </c>
      <c r="BO191" s="2">
        <f t="shared" si="263"/>
        <v>3346.9000503784023</v>
      </c>
      <c r="BP191" s="2">
        <f t="shared" si="264"/>
        <v>269.19183027214609</v>
      </c>
      <c r="BQ191" s="2">
        <f t="shared" si="265"/>
        <v>-6.5576002518942463E-5</v>
      </c>
      <c r="BR191" s="11">
        <f t="shared" si="266"/>
        <v>2.9473147917375403E-2</v>
      </c>
      <c r="BS191" s="17">
        <f t="shared" ref="BS191:BS254" si="323">BS190/(1+BR190)</f>
        <v>5.2726237216055996E-3</v>
      </c>
      <c r="BT191" s="17">
        <f t="shared" ref="BT191:BT254" si="324">BT190/(1+BR$5)</f>
        <v>2.1436841078297703E-2</v>
      </c>
      <c r="BU191" s="12">
        <f>BU$3*temperature!$I301+BU$4*temperature!$I301^2</f>
        <v>-30.529444951063425</v>
      </c>
      <c r="BV191" s="12">
        <f>BV$3*temperature!$I301+BV$4*temperature!$I301^2</f>
        <v>-26.488945665759449</v>
      </c>
      <c r="BW191" s="12">
        <f>BW$3*temperature!$I301+BW$4*temperature!$I301^2</f>
        <v>-23.1007106155161</v>
      </c>
      <c r="BX191" s="12">
        <f>BX$4*temperature!$I301^2</f>
        <v>-29.758471731434994</v>
      </c>
      <c r="BY191" s="12">
        <f>BY$4*temperature!$I301^2</f>
        <v>-26.020092033939921</v>
      </c>
      <c r="BZ191" s="12">
        <f>BZ$4*temperature!$I301^2</f>
        <v>-22.843400279595176</v>
      </c>
      <c r="CA191" s="12">
        <f>CA$3*temperature!$I301</f>
        <v>-28.01449430504876</v>
      </c>
      <c r="CB191" s="12">
        <f>CB$3*temperature!$I301</f>
        <v>-25.89263858534235</v>
      </c>
      <c r="CC191" s="12">
        <f>CC$3*temperature!$I301</f>
        <v>-22.731507046144394</v>
      </c>
      <c r="CD191" s="12">
        <f t="shared" si="267"/>
        <v>-22.722838441987427</v>
      </c>
      <c r="CE191" s="12">
        <f t="shared" si="246"/>
        <v>-17.480319771971356</v>
      </c>
      <c r="CF191" s="12">
        <f t="shared" si="247"/>
        <v>-15.346215518196107</v>
      </c>
      <c r="CG191" s="19">
        <f t="shared" si="268"/>
        <v>0.18888992981421307</v>
      </c>
      <c r="CH191" s="19">
        <f t="shared" si="248"/>
        <v>0.32489229653609547</v>
      </c>
      <c r="CI191" s="19">
        <f t="shared" si="249"/>
        <v>0.32489229653609542</v>
      </c>
      <c r="CJ191" s="12">
        <f t="shared" si="269"/>
        <v>2.6458279315306656</v>
      </c>
      <c r="CK191" s="12">
        <f t="shared" si="250"/>
        <v>4.2061594066854981</v>
      </c>
      <c r="CL191" s="12">
        <f t="shared" si="251"/>
        <v>3.6926457639741432</v>
      </c>
      <c r="CM191" s="17">
        <f t="shared" si="270"/>
        <v>-25.368666373518092</v>
      </c>
      <c r="CN191" s="17">
        <f t="shared" si="252"/>
        <v>-21.686479178656853</v>
      </c>
      <c r="CO191" s="17">
        <f t="shared" si="253"/>
        <v>-19.038861282170252</v>
      </c>
      <c r="CP191" s="12">
        <f t="shared" si="254"/>
        <v>19.270391080395942</v>
      </c>
      <c r="CQ191" s="12">
        <f t="shared" si="255"/>
        <v>18.780200379474664</v>
      </c>
      <c r="CR191" s="12">
        <f t="shared" si="256"/>
        <v>14.474516982927046</v>
      </c>
      <c r="CS191" s="17">
        <f>CS$3*temperature!$I301+CS$4*temperature!$I301^2</f>
        <v>-25.368666373518096</v>
      </c>
      <c r="CT191" s="17">
        <f>CT$3*temperature!$I301+CT$4*temperature!$I301^2</f>
        <v>-21.686514685252202</v>
      </c>
      <c r="CU191" s="17">
        <f>CU$3*temperature!$I301+CU$4*temperature!$I301^2</f>
        <v>-19.038879405809993</v>
      </c>
      <c r="CV191" s="17"/>
      <c r="CW191" s="17"/>
      <c r="CX191" s="17"/>
    </row>
    <row r="192" spans="1:102">
      <c r="A192" s="2">
        <f t="shared" si="280"/>
        <v>2146</v>
      </c>
      <c r="B192" s="5">
        <f t="shared" si="281"/>
        <v>1165.3208327020386</v>
      </c>
      <c r="C192" s="5">
        <f t="shared" si="282"/>
        <v>2963.7447957699133</v>
      </c>
      <c r="D192" s="5">
        <f t="shared" si="283"/>
        <v>4368.6770039048879</v>
      </c>
      <c r="E192" s="15">
        <f t="shared" si="284"/>
        <v>3.8374107811134193E-6</v>
      </c>
      <c r="F192" s="15">
        <f t="shared" si="285"/>
        <v>7.5599565582178389E-6</v>
      </c>
      <c r="G192" s="15">
        <f t="shared" si="286"/>
        <v>1.5433382389781341E-5</v>
      </c>
      <c r="H192" s="5">
        <f t="shared" si="287"/>
        <v>169977.51507032636</v>
      </c>
      <c r="I192" s="5">
        <f t="shared" si="288"/>
        <v>73346.864702426596</v>
      </c>
      <c r="J192" s="5">
        <f t="shared" si="289"/>
        <v>28371.346386549543</v>
      </c>
      <c r="K192" s="5">
        <f t="shared" si="290"/>
        <v>145863.27670483515</v>
      </c>
      <c r="L192" s="5">
        <f t="shared" si="291"/>
        <v>24748.03660798087</v>
      </c>
      <c r="M192" s="5">
        <f t="shared" si="292"/>
        <v>6494.2650512249284</v>
      </c>
      <c r="N192" s="15">
        <f t="shared" si="293"/>
        <v>-2.2878895757389994E-3</v>
      </c>
      <c r="O192" s="15">
        <f t="shared" si="294"/>
        <v>1.8466455877848009E-3</v>
      </c>
      <c r="P192" s="15">
        <f t="shared" si="295"/>
        <v>2.7413445619024479E-3</v>
      </c>
      <c r="Q192" s="5">
        <f t="shared" si="296"/>
        <v>5509.6886903244613</v>
      </c>
      <c r="R192" s="5">
        <f t="shared" si="297"/>
        <v>8302.9593686609442</v>
      </c>
      <c r="S192" s="5">
        <f t="shared" si="298"/>
        <v>4923.8921304512069</v>
      </c>
      <c r="T192" s="5">
        <f t="shared" si="299"/>
        <v>32.414220716457038</v>
      </c>
      <c r="U192" s="5">
        <f t="shared" si="300"/>
        <v>113.20128545843964</v>
      </c>
      <c r="V192" s="5">
        <f t="shared" si="301"/>
        <v>173.55158487598442</v>
      </c>
      <c r="W192" s="15">
        <f t="shared" si="302"/>
        <v>-1.0734613539272964E-2</v>
      </c>
      <c r="X192" s="15">
        <f t="shared" si="303"/>
        <v>-1.217998157191269E-2</v>
      </c>
      <c r="Y192" s="15">
        <f t="shared" si="304"/>
        <v>-9.7425357312937999E-3</v>
      </c>
      <c r="Z192" s="5">
        <f t="shared" si="319"/>
        <v>4267.9126452211085</v>
      </c>
      <c r="AA192" s="5">
        <f t="shared" si="320"/>
        <v>17128.668585847845</v>
      </c>
      <c r="AB192" s="5">
        <f t="shared" si="321"/>
        <v>43815.898319768137</v>
      </c>
      <c r="AC192" s="16">
        <f t="shared" si="305"/>
        <v>1.3329202413301013</v>
      </c>
      <c r="AD192" s="16">
        <f t="shared" si="306"/>
        <v>2.9938395136142004</v>
      </c>
      <c r="AE192" s="16">
        <f t="shared" si="307"/>
        <v>8.8362240504053915</v>
      </c>
      <c r="AF192" s="15">
        <f t="shared" si="308"/>
        <v>-4.0504037456468023E-3</v>
      </c>
      <c r="AG192" s="15">
        <f t="shared" si="309"/>
        <v>2.9673830763510267E-4</v>
      </c>
      <c r="AH192" s="15">
        <f t="shared" si="310"/>
        <v>9.7937136394747881E-3</v>
      </c>
      <c r="AI192" s="1">
        <f t="shared" si="274"/>
        <v>343051.51561552344</v>
      </c>
      <c r="AJ192" s="1">
        <f t="shared" si="275"/>
        <v>142334.89096969567</v>
      </c>
      <c r="AK192" s="1">
        <f t="shared" si="276"/>
        <v>54702.747740724815</v>
      </c>
      <c r="AL192" s="14">
        <f t="shared" si="311"/>
        <v>69.164056152417146</v>
      </c>
      <c r="AM192" s="14">
        <f t="shared" si="312"/>
        <v>15.736644192319311</v>
      </c>
      <c r="AN192" s="14">
        <f t="shared" si="313"/>
        <v>5.0941982459701043</v>
      </c>
      <c r="AO192" s="11">
        <f t="shared" si="314"/>
        <v>5.2565250077451992E-3</v>
      </c>
      <c r="AP192" s="11">
        <f t="shared" si="315"/>
        <v>6.6218351195115972E-3</v>
      </c>
      <c r="AQ192" s="11">
        <f t="shared" si="316"/>
        <v>6.0068399587149919E-3</v>
      </c>
      <c r="AR192" s="1">
        <f t="shared" si="322"/>
        <v>169977.51507032636</v>
      </c>
      <c r="AS192" s="1">
        <f t="shared" si="317"/>
        <v>73346.864702426596</v>
      </c>
      <c r="AT192" s="1">
        <f t="shared" si="318"/>
        <v>28371.346386549543</v>
      </c>
      <c r="AU192" s="1">
        <f t="shared" si="277"/>
        <v>33995.503014065274</v>
      </c>
      <c r="AV192" s="1">
        <f t="shared" si="278"/>
        <v>14669.37294048532</v>
      </c>
      <c r="AW192" s="1">
        <f t="shared" si="279"/>
        <v>5674.2692773099088</v>
      </c>
      <c r="AX192" s="1">
        <f t="shared" si="257"/>
        <v>116690.62136386812</v>
      </c>
      <c r="AY192" s="1">
        <f t="shared" si="238"/>
        <v>19798.429286384693</v>
      </c>
      <c r="AZ192" s="1">
        <f t="shared" si="239"/>
        <v>5195.4120409799434</v>
      </c>
      <c r="BA192" s="1">
        <f t="shared" si="258"/>
        <v>13596.126134329963</v>
      </c>
      <c r="BB192" s="1">
        <f t="shared" si="259"/>
        <v>29321.38794307008</v>
      </c>
      <c r="BC192" s="1">
        <f t="shared" si="260"/>
        <v>37376.352476482018</v>
      </c>
      <c r="BD192" s="1">
        <f t="shared" si="261"/>
        <v>1671.113453279236</v>
      </c>
      <c r="BE192" s="2">
        <f t="shared" si="271"/>
        <v>0.42640676327742005</v>
      </c>
      <c r="BF192" s="2">
        <f t="shared" si="272"/>
        <v>0.3180625638800178</v>
      </c>
      <c r="BG192" s="2">
        <f t="shared" si="273"/>
        <v>-5.0634047993166097E-7</v>
      </c>
      <c r="BH192" s="2">
        <f t="shared" si="240"/>
        <v>0.11144849770413481</v>
      </c>
      <c r="BI192" s="2">
        <f t="shared" si="262"/>
        <v>1.8182272776872576E-2</v>
      </c>
      <c r="BJ192" s="2">
        <f t="shared" si="241"/>
        <v>1.0116379454193041E-2</v>
      </c>
      <c r="BK192" s="2">
        <f t="shared" si="242"/>
        <v>2.5638068161742476E-14</v>
      </c>
      <c r="BL192" s="2">
        <f t="shared" si="243"/>
        <v>3090.5775449436433</v>
      </c>
      <c r="BM192" s="2">
        <f t="shared" si="244"/>
        <v>742.00471510510522</v>
      </c>
      <c r="BN192" s="2">
        <f t="shared" si="245"/>
        <v>7.273865124987633E-10</v>
      </c>
      <c r="BO192" s="2">
        <f t="shared" si="263"/>
        <v>3396.4876067570867</v>
      </c>
      <c r="BP192" s="2">
        <f t="shared" si="264"/>
        <v>272.39585754014206</v>
      </c>
      <c r="BQ192" s="2">
        <f t="shared" si="265"/>
        <v>-6.5572368462392909E-5</v>
      </c>
      <c r="BR192" s="11">
        <f t="shared" si="266"/>
        <v>2.9343829988913578E-2</v>
      </c>
      <c r="BS192" s="17">
        <f t="shared" si="323"/>
        <v>5.1216719273077882E-3</v>
      </c>
      <c r="BT192" s="17">
        <f t="shared" si="324"/>
        <v>2.0812467066308449E-2</v>
      </c>
      <c r="BU192" s="12">
        <f>BU$3*temperature!$I302+BU$4*temperature!$I302^2</f>
        <v>-31.03106396725973</v>
      </c>
      <c r="BV192" s="12">
        <f>BV$3*temperature!$I302+BV$4*temperature!$I302^2</f>
        <v>-26.881074199374407</v>
      </c>
      <c r="BW192" s="12">
        <f>BW$3*temperature!$I302+BW$4*temperature!$I302^2</f>
        <v>-23.410029549854663</v>
      </c>
      <c r="BX192" s="12">
        <f>BX$4*temperature!$I302^2</f>
        <v>-30.085532401045811</v>
      </c>
      <c r="BY192" s="12">
        <f>BY$4*temperature!$I302^2</f>
        <v>-26.306066018113501</v>
      </c>
      <c r="BZ192" s="12">
        <f>BZ$4*temperature!$I302^2</f>
        <v>-23.09446081318233</v>
      </c>
      <c r="CA192" s="12">
        <f>CA$3*temperature!$I302</f>
        <v>-28.168020362887397</v>
      </c>
      <c r="CB192" s="12">
        <f>CB$3*temperature!$I302</f>
        <v>-26.034536371744004</v>
      </c>
      <c r="CC192" s="12">
        <f>CC$3*temperature!$I302</f>
        <v>-22.856081083695262</v>
      </c>
      <c r="CD192" s="12">
        <f t="shared" si="267"/>
        <v>-22.818206522980276</v>
      </c>
      <c r="CE192" s="12">
        <f t="shared" si="246"/>
        <v>-17.529761915861826</v>
      </c>
      <c r="CF192" s="12">
        <f t="shared" si="247"/>
        <v>-15.389621463037082</v>
      </c>
      <c r="CG192" s="19">
        <f t="shared" si="268"/>
        <v>0.18992509132646521</v>
      </c>
      <c r="CH192" s="19">
        <f t="shared" si="248"/>
        <v>0.32667278320011273</v>
      </c>
      <c r="CI192" s="19">
        <f t="shared" si="249"/>
        <v>0.32667278320011273</v>
      </c>
      <c r="CJ192" s="12">
        <f t="shared" si="269"/>
        <v>2.6749069199535604</v>
      </c>
      <c r="CK192" s="12">
        <f t="shared" si="250"/>
        <v>4.2523872279410888</v>
      </c>
      <c r="CL192" s="12">
        <f t="shared" si="251"/>
        <v>3.7332298103290902</v>
      </c>
      <c r="CM192" s="17">
        <f t="shared" si="270"/>
        <v>-25.493113442933836</v>
      </c>
      <c r="CN192" s="17">
        <f t="shared" si="252"/>
        <v>-21.782149143802915</v>
      </c>
      <c r="CO192" s="17">
        <f t="shared" si="253"/>
        <v>-19.122851273366173</v>
      </c>
      <c r="CP192" s="12">
        <f t="shared" si="254"/>
        <v>21.090311886826271</v>
      </c>
      <c r="CQ192" s="12">
        <f t="shared" si="255"/>
        <v>20.465823885672066</v>
      </c>
      <c r="CR192" s="12">
        <f t="shared" si="256"/>
        <v>15.773682336758707</v>
      </c>
      <c r="CS192" s="17">
        <f>CS$3*temperature!$I302+CS$4*temperature!$I302^2</f>
        <v>-25.493113442933836</v>
      </c>
      <c r="CT192" s="17">
        <f>CT$3*temperature!$I302+CT$4*temperature!$I302^2</f>
        <v>-21.782184750826616</v>
      </c>
      <c r="CU192" s="17">
        <f>CU$3*temperature!$I302+CU$4*temperature!$I302^2</f>
        <v>-19.122869448267615</v>
      </c>
      <c r="CV192" s="17"/>
      <c r="CW192" s="17"/>
      <c r="CX192" s="17"/>
    </row>
    <row r="193" spans="1:102">
      <c r="A193" s="2">
        <f t="shared" si="280"/>
        <v>2147</v>
      </c>
      <c r="B193" s="5">
        <f t="shared" si="281"/>
        <v>1165.3250809260292</v>
      </c>
      <c r="C193" s="5">
        <f t="shared" si="282"/>
        <v>2963.7660812627237</v>
      </c>
      <c r="D193" s="5">
        <f t="shared" si="283"/>
        <v>4368.7410561944898</v>
      </c>
      <c r="E193" s="15">
        <f t="shared" si="284"/>
        <v>3.6455402420577483E-6</v>
      </c>
      <c r="F193" s="15">
        <f t="shared" si="285"/>
        <v>7.181958730306947E-6</v>
      </c>
      <c r="G193" s="15">
        <f t="shared" si="286"/>
        <v>1.4661713270292274E-5</v>
      </c>
      <c r="H193" s="5">
        <f t="shared" si="287"/>
        <v>169565.05416108191</v>
      </c>
      <c r="I193" s="5">
        <f t="shared" si="288"/>
        <v>73473.726121076892</v>
      </c>
      <c r="J193" s="5">
        <f t="shared" si="289"/>
        <v>28446.767527159791</v>
      </c>
      <c r="K193" s="5">
        <f t="shared" si="290"/>
        <v>145508.80002199602</v>
      </c>
      <c r="L193" s="5">
        <f t="shared" si="291"/>
        <v>24790.662996511903</v>
      </c>
      <c r="M193" s="5">
        <f t="shared" si="292"/>
        <v>6511.4336513089465</v>
      </c>
      <c r="N193" s="15">
        <f t="shared" si="293"/>
        <v>-2.4301982709221681E-3</v>
      </c>
      <c r="O193" s="15">
        <f t="shared" si="294"/>
        <v>1.7224149618917384E-3</v>
      </c>
      <c r="P193" s="15">
        <f t="shared" si="295"/>
        <v>2.6436555866748979E-3</v>
      </c>
      <c r="Q193" s="5">
        <f t="shared" si="296"/>
        <v>5437.3182300408589</v>
      </c>
      <c r="R193" s="5">
        <f t="shared" si="297"/>
        <v>8216.0154370236378</v>
      </c>
      <c r="S193" s="5">
        <f t="shared" si="298"/>
        <v>4888.8828694023086</v>
      </c>
      <c r="T193" s="5">
        <f t="shared" si="299"/>
        <v>32.066266583889174</v>
      </c>
      <c r="U193" s="5">
        <f t="shared" si="300"/>
        <v>111.82249588763902</v>
      </c>
      <c r="V193" s="5">
        <f t="shared" si="301"/>
        <v>171.86075235910747</v>
      </c>
      <c r="W193" s="15">
        <f t="shared" si="302"/>
        <v>-1.0734613539272964E-2</v>
      </c>
      <c r="X193" s="15">
        <f t="shared" si="303"/>
        <v>-1.217998157191269E-2</v>
      </c>
      <c r="Y193" s="15">
        <f t="shared" si="304"/>
        <v>-9.7425357312937999E-3</v>
      </c>
      <c r="Z193" s="5">
        <f t="shared" si="319"/>
        <v>4195.3925802461899</v>
      </c>
      <c r="AA193" s="5">
        <f t="shared" si="320"/>
        <v>16956.445323753687</v>
      </c>
      <c r="AB193" s="5">
        <f t="shared" si="321"/>
        <v>43934.747217624565</v>
      </c>
      <c r="AC193" s="16">
        <f t="shared" si="305"/>
        <v>1.3275213761919695</v>
      </c>
      <c r="AD193" s="16">
        <f t="shared" si="306"/>
        <v>2.9947279004848015</v>
      </c>
      <c r="AE193" s="16">
        <f t="shared" si="307"/>
        <v>8.9227634984093012</v>
      </c>
      <c r="AF193" s="15">
        <f t="shared" si="308"/>
        <v>-4.0504037456468023E-3</v>
      </c>
      <c r="AG193" s="15">
        <f t="shared" si="309"/>
        <v>2.9673830763510267E-4</v>
      </c>
      <c r="AH193" s="15">
        <f t="shared" si="310"/>
        <v>9.7937136394747881E-3</v>
      </c>
      <c r="AI193" s="1">
        <f t="shared" si="274"/>
        <v>342741.8670680364</v>
      </c>
      <c r="AJ193" s="1">
        <f t="shared" si="275"/>
        <v>142770.77481321141</v>
      </c>
      <c r="AK193" s="1">
        <f t="shared" si="276"/>
        <v>54906.742243962246</v>
      </c>
      <c r="AL193" s="14">
        <f t="shared" si="311"/>
        <v>69.523983117311403</v>
      </c>
      <c r="AM193" s="14">
        <f t="shared" si="312"/>
        <v>15.83980760086351</v>
      </c>
      <c r="AN193" s="14">
        <f t="shared" si="313"/>
        <v>5.124492279215799</v>
      </c>
      <c r="AO193" s="11">
        <f t="shared" si="314"/>
        <v>5.2039597576677473E-3</v>
      </c>
      <c r="AP193" s="11">
        <f t="shared" si="315"/>
        <v>6.555616768316481E-3</v>
      </c>
      <c r="AQ193" s="11">
        <f t="shared" si="316"/>
        <v>5.9467715591278421E-3</v>
      </c>
      <c r="AR193" s="1">
        <f t="shared" si="322"/>
        <v>169565.05416108191</v>
      </c>
      <c r="AS193" s="1">
        <f t="shared" si="317"/>
        <v>73473.726121076892</v>
      </c>
      <c r="AT193" s="1">
        <f t="shared" si="318"/>
        <v>28446.767527159791</v>
      </c>
      <c r="AU193" s="1">
        <f t="shared" si="277"/>
        <v>33913.01083221638</v>
      </c>
      <c r="AV193" s="1">
        <f t="shared" si="278"/>
        <v>14694.745224215379</v>
      </c>
      <c r="AW193" s="1">
        <f t="shared" si="279"/>
        <v>5689.3535054319582</v>
      </c>
      <c r="AX193" s="1">
        <f t="shared" si="257"/>
        <v>116407.04001759681</v>
      </c>
      <c r="AY193" s="1">
        <f t="shared" si="238"/>
        <v>19832.530397209521</v>
      </c>
      <c r="AZ193" s="1">
        <f t="shared" si="239"/>
        <v>5209.1469210471569</v>
      </c>
      <c r="BA193" s="1">
        <f t="shared" si="258"/>
        <v>13593.340281847424</v>
      </c>
      <c r="BB193" s="1">
        <f t="shared" si="259"/>
        <v>29326.698971829675</v>
      </c>
      <c r="BC193" s="1">
        <f t="shared" si="260"/>
        <v>37388.434685018212</v>
      </c>
      <c r="BD193" s="1">
        <f t="shared" si="261"/>
        <v>1622.7354067908605</v>
      </c>
      <c r="BE193" s="2">
        <f t="shared" si="271"/>
        <v>0.42640676327742005</v>
      </c>
      <c r="BF193" s="2">
        <f t="shared" si="272"/>
        <v>0.3180625638800178</v>
      </c>
      <c r="BG193" s="2">
        <f t="shared" si="273"/>
        <v>-5.0634047993166097E-7</v>
      </c>
      <c r="BH193" s="2">
        <f t="shared" si="240"/>
        <v>0.11034734708271132</v>
      </c>
      <c r="BI193" s="2">
        <f t="shared" si="262"/>
        <v>1.8182272776872576E-2</v>
      </c>
      <c r="BJ193" s="2">
        <f t="shared" si="241"/>
        <v>1.0116379454193041E-2</v>
      </c>
      <c r="BK193" s="2">
        <f t="shared" si="242"/>
        <v>2.5638068161742476E-14</v>
      </c>
      <c r="BL193" s="2">
        <f t="shared" si="243"/>
        <v>3083.0780681819633</v>
      </c>
      <c r="BM193" s="2">
        <f t="shared" si="244"/>
        <v>743.28809335426877</v>
      </c>
      <c r="BN193" s="2">
        <f t="shared" si="245"/>
        <v>7.2932016484256523E-10</v>
      </c>
      <c r="BO193" s="2">
        <f t="shared" si="263"/>
        <v>3446.8138333573788</v>
      </c>
      <c r="BP193" s="2">
        <f t="shared" si="264"/>
        <v>275.63845206578537</v>
      </c>
      <c r="BQ193" s="2">
        <f t="shared" si="265"/>
        <v>-6.5568830296710434E-5</v>
      </c>
      <c r="BR193" s="11">
        <f t="shared" si="266"/>
        <v>2.9215886046364575E-2</v>
      </c>
      <c r="BS193" s="17">
        <f t="shared" si="323"/>
        <v>4.9756668064576161E-3</v>
      </c>
      <c r="BT193" s="17">
        <f t="shared" si="324"/>
        <v>2.0206278705153832E-2</v>
      </c>
      <c r="BU193" s="12">
        <f>BU$3*temperature!$I303+BU$4*temperature!$I303^2</f>
        <v>-31.532930285844905</v>
      </c>
      <c r="BV193" s="12">
        <f>BV$3*temperature!$I303+BV$4*temperature!$I303^2</f>
        <v>-27.273240915158109</v>
      </c>
      <c r="BW193" s="12">
        <f>BW$3*temperature!$I303+BW$4*temperature!$I303^2</f>
        <v>-23.719248159113434</v>
      </c>
      <c r="BX193" s="12">
        <f>BX$4*temperature!$I303^2</f>
        <v>-30.412171613367278</v>
      </c>
      <c r="BY193" s="12">
        <f>BY$4*temperature!$I303^2</f>
        <v>-26.591671490168718</v>
      </c>
      <c r="BZ193" s="12">
        <f>BZ$4*temperature!$I303^2</f>
        <v>-23.345197824861227</v>
      </c>
      <c r="CA193" s="12">
        <f>CA$3*temperature!$I303</f>
        <v>-28.320517936377804</v>
      </c>
      <c r="CB193" s="12">
        <f>CB$3*temperature!$I303</f>
        <v>-26.175483572594146</v>
      </c>
      <c r="CC193" s="12">
        <f>CC$3*temperature!$I303</f>
        <v>-22.979820588987433</v>
      </c>
      <c r="CD193" s="12">
        <f t="shared" si="267"/>
        <v>-22.912621063222684</v>
      </c>
      <c r="CE193" s="12">
        <f t="shared" si="246"/>
        <v>-17.578372614495219</v>
      </c>
      <c r="CF193" s="12">
        <f t="shared" si="247"/>
        <v>-15.432297470538634</v>
      </c>
      <c r="CG193" s="19">
        <f t="shared" si="268"/>
        <v>0.19095331820215966</v>
      </c>
      <c r="CH193" s="19">
        <f t="shared" si="248"/>
        <v>0.32844134222987725</v>
      </c>
      <c r="CI193" s="19">
        <f t="shared" si="249"/>
        <v>0.3284413422298772</v>
      </c>
      <c r="CJ193" s="12">
        <f t="shared" si="269"/>
        <v>2.7039484365775603</v>
      </c>
      <c r="CK193" s="12">
        <f t="shared" si="250"/>
        <v>4.2985554790494618</v>
      </c>
      <c r="CL193" s="12">
        <f t="shared" si="251"/>
        <v>3.7737615592243996</v>
      </c>
      <c r="CM193" s="17">
        <f t="shared" si="270"/>
        <v>-25.616569499800242</v>
      </c>
      <c r="CN193" s="17">
        <f t="shared" si="252"/>
        <v>-21.876928093544681</v>
      </c>
      <c r="CO193" s="17">
        <f t="shared" si="253"/>
        <v>-19.206059029763033</v>
      </c>
      <c r="CP193" s="12">
        <f t="shared" si="254"/>
        <v>22.997799631648618</v>
      </c>
      <c r="CQ193" s="12">
        <f t="shared" si="255"/>
        <v>22.228805296009963</v>
      </c>
      <c r="CR193" s="12">
        <f t="shared" si="256"/>
        <v>17.132469965086933</v>
      </c>
      <c r="CS193" s="17">
        <f>CS$3*temperature!$I303+CS$4*temperature!$I303^2</f>
        <v>-25.616569499800242</v>
      </c>
      <c r="CT193" s="17">
        <f>CT$3*temperature!$I303+CT$4*temperature!$I303^2</f>
        <v>-21.876963799307877</v>
      </c>
      <c r="CU193" s="17">
        <f>CU$3*temperature!$I303+CU$4*temperature!$I303^2</f>
        <v>-19.206077255064127</v>
      </c>
      <c r="CV193" s="17"/>
      <c r="CW193" s="17"/>
      <c r="CX193" s="17"/>
    </row>
    <row r="194" spans="1:102">
      <c r="A194" s="2">
        <f t="shared" si="280"/>
        <v>2148</v>
      </c>
      <c r="B194" s="5">
        <f t="shared" si="281"/>
        <v>1165.3291167535328</v>
      </c>
      <c r="C194" s="5">
        <f t="shared" si="282"/>
        <v>2963.7863026261216</v>
      </c>
      <c r="D194" s="5">
        <f t="shared" si="283"/>
        <v>4368.8019067617724</v>
      </c>
      <c r="E194" s="15">
        <f t="shared" si="284"/>
        <v>3.4632632299548609E-6</v>
      </c>
      <c r="F194" s="15">
        <f t="shared" si="285"/>
        <v>6.8228607937915996E-6</v>
      </c>
      <c r="G194" s="15">
        <f t="shared" si="286"/>
        <v>1.3928627606777659E-5</v>
      </c>
      <c r="H194" s="5">
        <f t="shared" si="287"/>
        <v>169129.62819238284</v>
      </c>
      <c r="I194" s="5">
        <f t="shared" si="288"/>
        <v>73591.767069733702</v>
      </c>
      <c r="J194" s="5">
        <f t="shared" si="289"/>
        <v>28519.629735270468</v>
      </c>
      <c r="K194" s="5">
        <f t="shared" si="290"/>
        <v>145134.64544982597</v>
      </c>
      <c r="L194" s="5">
        <f t="shared" si="291"/>
        <v>24830.321607373062</v>
      </c>
      <c r="M194" s="5">
        <f t="shared" si="292"/>
        <v>6528.0208038568826</v>
      </c>
      <c r="N194" s="15">
        <f t="shared" si="293"/>
        <v>-2.571353568399215E-3</v>
      </c>
      <c r="O194" s="15">
        <f t="shared" si="294"/>
        <v>1.5997398240918947E-3</v>
      </c>
      <c r="P194" s="15">
        <f t="shared" si="295"/>
        <v>2.5473887067253287E-3</v>
      </c>
      <c r="Q194" s="5">
        <f t="shared" si="296"/>
        <v>5365.1381168440348</v>
      </c>
      <c r="R194" s="5">
        <f t="shared" si="297"/>
        <v>8128.9833826091544</v>
      </c>
      <c r="S194" s="5">
        <f t="shared" si="298"/>
        <v>4853.652909733647</v>
      </c>
      <c r="T194" s="5">
        <f t="shared" si="299"/>
        <v>31.722047604463821</v>
      </c>
      <c r="U194" s="5">
        <f t="shared" si="300"/>
        <v>110.4604999484023</v>
      </c>
      <c r="V194" s="5">
        <f t="shared" si="301"/>
        <v>170.18639283844183</v>
      </c>
      <c r="W194" s="15">
        <f t="shared" si="302"/>
        <v>-1.0734613539272964E-2</v>
      </c>
      <c r="X194" s="15">
        <f t="shared" si="303"/>
        <v>-1.217998157191269E-2</v>
      </c>
      <c r="Y194" s="15">
        <f t="shared" si="304"/>
        <v>-9.7425357312937999E-3</v>
      </c>
      <c r="Z194" s="5">
        <f t="shared" si="319"/>
        <v>4123.5157380246774</v>
      </c>
      <c r="AA194" s="5">
        <f t="shared" si="320"/>
        <v>16783.865881265236</v>
      </c>
      <c r="AB194" s="5">
        <f t="shared" si="321"/>
        <v>44049.592680418558</v>
      </c>
      <c r="AC194" s="16">
        <f t="shared" si="305"/>
        <v>1.3221443786374154</v>
      </c>
      <c r="AD194" s="16">
        <f t="shared" si="306"/>
        <v>2.9956165509738191</v>
      </c>
      <c r="AE194" s="16">
        <f t="shared" si="307"/>
        <v>9.0101504889854809</v>
      </c>
      <c r="AF194" s="15">
        <f t="shared" si="308"/>
        <v>-4.0504037456468023E-3</v>
      </c>
      <c r="AG194" s="15">
        <f t="shared" si="309"/>
        <v>2.9673830763510267E-4</v>
      </c>
      <c r="AH194" s="15">
        <f t="shared" si="310"/>
        <v>9.7937136394747881E-3</v>
      </c>
      <c r="AI194" s="1">
        <f t="shared" si="274"/>
        <v>342380.69119344914</v>
      </c>
      <c r="AJ194" s="1">
        <f t="shared" si="275"/>
        <v>143188.44255610564</v>
      </c>
      <c r="AK194" s="1">
        <f t="shared" si="276"/>
        <v>55105.421524997982</v>
      </c>
      <c r="AL194" s="14">
        <f t="shared" si="311"/>
        <v>69.882165127543317</v>
      </c>
      <c r="AM194" s="14">
        <f t="shared" si="312"/>
        <v>15.942608912095487</v>
      </c>
      <c r="AN194" s="14">
        <f t="shared" si="313"/>
        <v>5.1546617223073996</v>
      </c>
      <c r="AO194" s="11">
        <f t="shared" si="314"/>
        <v>5.1519201600910697E-3</v>
      </c>
      <c r="AP194" s="11">
        <f t="shared" si="315"/>
        <v>6.4900606006333163E-3</v>
      </c>
      <c r="AQ194" s="11">
        <f t="shared" si="316"/>
        <v>5.8873038435365635E-3</v>
      </c>
      <c r="AR194" s="1">
        <f t="shared" si="322"/>
        <v>169129.62819238284</v>
      </c>
      <c r="AS194" s="1">
        <f t="shared" si="317"/>
        <v>73591.767069733702</v>
      </c>
      <c r="AT194" s="1">
        <f t="shared" si="318"/>
        <v>28519.629735270468</v>
      </c>
      <c r="AU194" s="1">
        <f t="shared" si="277"/>
        <v>33825.925638476569</v>
      </c>
      <c r="AV194" s="1">
        <f t="shared" si="278"/>
        <v>14718.353413946741</v>
      </c>
      <c r="AW194" s="1">
        <f t="shared" si="279"/>
        <v>5703.9259470540937</v>
      </c>
      <c r="AX194" s="1">
        <f t="shared" si="257"/>
        <v>116107.71635986077</v>
      </c>
      <c r="AY194" s="1">
        <f t="shared" si="238"/>
        <v>19864.257285898449</v>
      </c>
      <c r="AZ194" s="1">
        <f t="shared" si="239"/>
        <v>5222.4166430855066</v>
      </c>
      <c r="BA194" s="1">
        <f t="shared" si="258"/>
        <v>13590.387026867416</v>
      </c>
      <c r="BB194" s="1">
        <f t="shared" si="259"/>
        <v>29331.636562419648</v>
      </c>
      <c r="BC194" s="1">
        <f t="shared" si="260"/>
        <v>37400.070340276732</v>
      </c>
      <c r="BD194" s="1">
        <f t="shared" si="261"/>
        <v>1575.7384622546706</v>
      </c>
      <c r="BE194" s="2">
        <f t="shared" si="271"/>
        <v>0.42640676327742005</v>
      </c>
      <c r="BF194" s="2">
        <f t="shared" si="272"/>
        <v>0.3180625638800178</v>
      </c>
      <c r="BG194" s="2">
        <f t="shared" si="273"/>
        <v>-5.0634047993166097E-7</v>
      </c>
      <c r="BH194" s="2">
        <f t="shared" si="240"/>
        <v>0.10925065684791498</v>
      </c>
      <c r="BI194" s="2">
        <f t="shared" si="262"/>
        <v>1.8182272776872576E-2</v>
      </c>
      <c r="BJ194" s="2">
        <f t="shared" si="241"/>
        <v>1.0116379454193041E-2</v>
      </c>
      <c r="BK194" s="2">
        <f t="shared" si="242"/>
        <v>2.5638068161742476E-14</v>
      </c>
      <c r="BL194" s="2">
        <f t="shared" si="243"/>
        <v>3075.1610344449432</v>
      </c>
      <c r="BM194" s="2">
        <f t="shared" si="244"/>
        <v>744.48224038201397</v>
      </c>
      <c r="BN194" s="2">
        <f t="shared" si="245"/>
        <v>7.3118821110052175E-10</v>
      </c>
      <c r="BO194" s="2">
        <f t="shared" si="263"/>
        <v>3497.8897578489546</v>
      </c>
      <c r="BP194" s="2">
        <f t="shared" si="264"/>
        <v>278.92008051360892</v>
      </c>
      <c r="BQ194" s="2">
        <f t="shared" si="265"/>
        <v>-6.5565387232510976E-5</v>
      </c>
      <c r="BR194" s="11">
        <f t="shared" si="266"/>
        <v>2.9089309436843819E-2</v>
      </c>
      <c r="BS194" s="17">
        <f t="shared" si="323"/>
        <v>4.8344248023329392E-3</v>
      </c>
      <c r="BT194" s="17">
        <f t="shared" si="324"/>
        <v>1.9617746315683332E-2</v>
      </c>
      <c r="BU194" s="12">
        <f>BU$3*temperature!$I304+BU$4*temperature!$I304^2</f>
        <v>-32.034957325122178</v>
      </c>
      <c r="BV194" s="12">
        <f>BV$3*temperature!$I304+BV$4*temperature!$I304^2</f>
        <v>-27.665381268868238</v>
      </c>
      <c r="BW194" s="12">
        <f>BW$3*temperature!$I304+BW$4*temperature!$I304^2</f>
        <v>-24.028318168714208</v>
      </c>
      <c r="BX194" s="12">
        <f>BX$4*temperature!$I304^2</f>
        <v>-30.738344705848707</v>
      </c>
      <c r="BY194" s="12">
        <f>BY$4*temperature!$I304^2</f>
        <v>-26.876869398245308</v>
      </c>
      <c r="BZ194" s="12">
        <f>BZ$4*temperature!$I304^2</f>
        <v>-23.595577030461225</v>
      </c>
      <c r="CA194" s="12">
        <f>CA$3*temperature!$I304</f>
        <v>-28.471982866610578</v>
      </c>
      <c r="CB194" s="12">
        <f>CB$3*temperature!$I304</f>
        <v>-26.315476343984795</v>
      </c>
      <c r="CC194" s="12">
        <f>CC$3*temperature!$I304</f>
        <v>-23.102722187400708</v>
      </c>
      <c r="CD194" s="12">
        <f t="shared" si="267"/>
        <v>-23.00608584570664</v>
      </c>
      <c r="CE194" s="12">
        <f t="shared" si="246"/>
        <v>-17.626160649464595</v>
      </c>
      <c r="CF194" s="12">
        <f t="shared" si="247"/>
        <v>-15.474251250183272</v>
      </c>
      <c r="CG194" s="19">
        <f t="shared" si="268"/>
        <v>0.19197458239952295</v>
      </c>
      <c r="CH194" s="19">
        <f t="shared" si="248"/>
        <v>0.3301979253932984</v>
      </c>
      <c r="CI194" s="19">
        <f t="shared" si="249"/>
        <v>0.33019792539329834</v>
      </c>
      <c r="CJ194" s="12">
        <f t="shared" si="269"/>
        <v>2.7329485104519691</v>
      </c>
      <c r="CK194" s="12">
        <f t="shared" si="250"/>
        <v>4.3446578472601001</v>
      </c>
      <c r="CL194" s="12">
        <f t="shared" si="251"/>
        <v>3.8142354686087185</v>
      </c>
      <c r="CM194" s="17">
        <f t="shared" si="270"/>
        <v>-25.739034356158609</v>
      </c>
      <c r="CN194" s="17">
        <f t="shared" si="252"/>
        <v>-21.970818496724696</v>
      </c>
      <c r="CO194" s="17">
        <f t="shared" si="253"/>
        <v>-19.28848671879199</v>
      </c>
      <c r="CP194" s="12">
        <f t="shared" si="254"/>
        <v>24.993103972518536</v>
      </c>
      <c r="CQ194" s="12">
        <f t="shared" si="255"/>
        <v>24.069335448311204</v>
      </c>
      <c r="CR194" s="12">
        <f t="shared" si="256"/>
        <v>18.551026952874988</v>
      </c>
      <c r="CS194" s="17">
        <f>CS$3*temperature!$I304+CS$4*temperature!$I304^2</f>
        <v>-25.739034356158609</v>
      </c>
      <c r="CT194" s="17">
        <f>CT$3*temperature!$I304+CT$4*temperature!$I304^2</f>
        <v>-21.970854299556358</v>
      </c>
      <c r="CU194" s="17">
        <f>CU$3*temperature!$I304+CU$4*temperature!$I304^2</f>
        <v>-19.288504993639798</v>
      </c>
      <c r="CV194" s="17"/>
      <c r="CW194" s="17"/>
      <c r="CX194" s="17"/>
    </row>
    <row r="195" spans="1:102">
      <c r="A195" s="2">
        <f t="shared" si="280"/>
        <v>2149</v>
      </c>
      <c r="B195" s="5">
        <f t="shared" si="281"/>
        <v>1165.3329508029396</v>
      </c>
      <c r="C195" s="5">
        <f t="shared" si="282"/>
        <v>2963.8055130524185</v>
      </c>
      <c r="D195" s="5">
        <f t="shared" si="283"/>
        <v>4368.8597156058777</v>
      </c>
      <c r="E195" s="15">
        <f t="shared" si="284"/>
        <v>3.2901000684571177E-6</v>
      </c>
      <c r="F195" s="15">
        <f t="shared" si="285"/>
        <v>6.4817177541020191E-6</v>
      </c>
      <c r="G195" s="15">
        <f t="shared" si="286"/>
        <v>1.3232196226438776E-5</v>
      </c>
      <c r="H195" s="5">
        <f t="shared" si="287"/>
        <v>168671.6108696631</v>
      </c>
      <c r="I195" s="5">
        <f t="shared" si="288"/>
        <v>73701.058358116134</v>
      </c>
      <c r="J195" s="5">
        <f t="shared" si="289"/>
        <v>28589.953385795387</v>
      </c>
      <c r="K195" s="5">
        <f t="shared" si="290"/>
        <v>144741.13235487309</v>
      </c>
      <c r="L195" s="5">
        <f t="shared" si="291"/>
        <v>24867.035989217638</v>
      </c>
      <c r="M195" s="5">
        <f t="shared" si="292"/>
        <v>6544.0309936412104</v>
      </c>
      <c r="N195" s="15">
        <f t="shared" si="293"/>
        <v>-2.7113656682954401E-3</v>
      </c>
      <c r="O195" s="15">
        <f t="shared" si="294"/>
        <v>1.4786108059783309E-3</v>
      </c>
      <c r="P195" s="15">
        <f t="shared" si="295"/>
        <v>2.4525335113620983E-3</v>
      </c>
      <c r="Q195" s="5">
        <f t="shared" si="296"/>
        <v>5293.1721511148489</v>
      </c>
      <c r="R195" s="5">
        <f t="shared" si="297"/>
        <v>8041.8978439168677</v>
      </c>
      <c r="S195" s="5">
        <f t="shared" si="298"/>
        <v>4818.2175513286247</v>
      </c>
      <c r="T195" s="5">
        <f t="shared" si="299"/>
        <v>31.381523682755482</v>
      </c>
      <c r="U195" s="5">
        <f t="shared" si="300"/>
        <v>109.11509309460649</v>
      </c>
      <c r="V195" s="5">
        <f t="shared" si="301"/>
        <v>168.52834582523332</v>
      </c>
      <c r="W195" s="15">
        <f t="shared" si="302"/>
        <v>-1.0734613539272964E-2</v>
      </c>
      <c r="X195" s="15">
        <f t="shared" si="303"/>
        <v>-1.217998157191269E-2</v>
      </c>
      <c r="Y195" s="15">
        <f t="shared" si="304"/>
        <v>-9.7425357312937999E-3</v>
      </c>
      <c r="Z195" s="5">
        <f t="shared" si="319"/>
        <v>4052.2960970300778</v>
      </c>
      <c r="AA195" s="5">
        <f t="shared" si="320"/>
        <v>16611.002451176089</v>
      </c>
      <c r="AB195" s="5">
        <f t="shared" si="321"/>
        <v>44160.465584956553</v>
      </c>
      <c r="AC195" s="16">
        <f t="shared" si="305"/>
        <v>1.3167891600938966</v>
      </c>
      <c r="AD195" s="16">
        <f t="shared" si="306"/>
        <v>2.9965054651594789</v>
      </c>
      <c r="AE195" s="16">
        <f t="shared" si="307"/>
        <v>9.0983933227231777</v>
      </c>
      <c r="AF195" s="15">
        <f t="shared" si="308"/>
        <v>-4.0504037456468023E-3</v>
      </c>
      <c r="AG195" s="15">
        <f t="shared" si="309"/>
        <v>2.9673830763510267E-4</v>
      </c>
      <c r="AH195" s="15">
        <f t="shared" si="310"/>
        <v>9.7937136394747881E-3</v>
      </c>
      <c r="AI195" s="1">
        <f t="shared" si="274"/>
        <v>341968.54771258077</v>
      </c>
      <c r="AJ195" s="1">
        <f t="shared" si="275"/>
        <v>143587.95171444182</v>
      </c>
      <c r="AK195" s="1">
        <f t="shared" si="276"/>
        <v>55298.805319552281</v>
      </c>
      <c r="AL195" s="14">
        <f t="shared" si="311"/>
        <v>70.238592189541194</v>
      </c>
      <c r="AM195" s="14">
        <f t="shared" si="312"/>
        <v>16.045042725087466</v>
      </c>
      <c r="AN195" s="14">
        <f t="shared" si="313"/>
        <v>5.1847053114795711</v>
      </c>
      <c r="AO195" s="11">
        <f t="shared" si="314"/>
        <v>5.1004009584901594E-3</v>
      </c>
      <c r="AP195" s="11">
        <f t="shared" si="315"/>
        <v>6.4251599946269829E-3</v>
      </c>
      <c r="AQ195" s="11">
        <f t="shared" si="316"/>
        <v>5.8284308051011974E-3</v>
      </c>
      <c r="AR195" s="1">
        <f t="shared" si="322"/>
        <v>168671.6108696631</v>
      </c>
      <c r="AS195" s="1">
        <f t="shared" si="317"/>
        <v>73701.058358116134</v>
      </c>
      <c r="AT195" s="1">
        <f t="shared" si="318"/>
        <v>28589.953385795387</v>
      </c>
      <c r="AU195" s="1">
        <f t="shared" si="277"/>
        <v>33734.322173932618</v>
      </c>
      <c r="AV195" s="1">
        <f t="shared" si="278"/>
        <v>14740.211671623227</v>
      </c>
      <c r="AW195" s="1">
        <f t="shared" si="279"/>
        <v>5717.9906771590777</v>
      </c>
      <c r="AX195" s="1">
        <f t="shared" si="257"/>
        <v>115792.90588389846</v>
      </c>
      <c r="AY195" s="1">
        <f t="shared" si="238"/>
        <v>19893.628791374111</v>
      </c>
      <c r="AZ195" s="1">
        <f t="shared" si="239"/>
        <v>5235.2247949129687</v>
      </c>
      <c r="BA195" s="1">
        <f t="shared" si="258"/>
        <v>13587.267805612473</v>
      </c>
      <c r="BB195" s="1">
        <f t="shared" si="259"/>
        <v>29336.20575998861</v>
      </c>
      <c r="BC195" s="1">
        <f t="shared" si="260"/>
        <v>37411.266882476528</v>
      </c>
      <c r="BD195" s="1">
        <f t="shared" si="261"/>
        <v>1530.0840373268461</v>
      </c>
      <c r="BE195" s="2">
        <f t="shared" si="271"/>
        <v>0.42640676327742005</v>
      </c>
      <c r="BF195" s="2">
        <f t="shared" si="272"/>
        <v>0.3180625638800178</v>
      </c>
      <c r="BG195" s="2">
        <f t="shared" si="273"/>
        <v>-5.0634047993166097E-7</v>
      </c>
      <c r="BH195" s="2">
        <f t="shared" si="240"/>
        <v>0.10815851600626931</v>
      </c>
      <c r="BI195" s="2">
        <f t="shared" si="262"/>
        <v>1.8182272776872576E-2</v>
      </c>
      <c r="BJ195" s="2">
        <f t="shared" si="241"/>
        <v>1.0116379454193041E-2</v>
      </c>
      <c r="BK195" s="2">
        <f t="shared" si="242"/>
        <v>2.5638068161742476E-14</v>
      </c>
      <c r="BL195" s="2">
        <f t="shared" si="243"/>
        <v>3066.8332385467197</v>
      </c>
      <c r="BM195" s="2">
        <f t="shared" si="244"/>
        <v>745.5878725263284</v>
      </c>
      <c r="BN195" s="2">
        <f t="shared" si="245"/>
        <v>7.3299117364606222E-10</v>
      </c>
      <c r="BO195" s="2">
        <f t="shared" si="263"/>
        <v>3549.7265710881102</v>
      </c>
      <c r="BP195" s="2">
        <f t="shared" si="264"/>
        <v>282.24121513381067</v>
      </c>
      <c r="BQ195" s="2">
        <f t="shared" si="265"/>
        <v>-6.5562038474154344E-5</v>
      </c>
      <c r="BR195" s="11">
        <f t="shared" si="266"/>
        <v>2.8964093173201227E-2</v>
      </c>
      <c r="BS195" s="17">
        <f t="shared" si="323"/>
        <v>4.6977699194820297E-3</v>
      </c>
      <c r="BT195" s="17">
        <f t="shared" si="324"/>
        <v>1.9046355646294498E-2</v>
      </c>
      <c r="BU195" s="12">
        <f>BU$3*temperature!$I305+BU$4*temperature!$I305^2</f>
        <v>-32.537059948268492</v>
      </c>
      <c r="BV195" s="12">
        <f>BV$3*temperature!$I305+BV$4*temperature!$I305^2</f>
        <v>-28.057431839883741</v>
      </c>
      <c r="BW195" s="12">
        <f>BW$3*temperature!$I305+BW$4*temperature!$I305^2</f>
        <v>-24.337192185475253</v>
      </c>
      <c r="BX195" s="12">
        <f>BX$4*temperature!$I305^2</f>
        <v>-31.06400793594992</v>
      </c>
      <c r="BY195" s="12">
        <f>BY$4*temperature!$I305^2</f>
        <v>-27.161621494918087</v>
      </c>
      <c r="BZ195" s="12">
        <f>BZ$4*temperature!$I305^2</f>
        <v>-23.845564852036404</v>
      </c>
      <c r="CA195" s="12">
        <f>CA$3*temperature!$I305</f>
        <v>-28.622411395090587</v>
      </c>
      <c r="CB195" s="12">
        <f>CB$3*temperature!$I305</f>
        <v>-26.454511212094328</v>
      </c>
      <c r="CC195" s="12">
        <f>CC$3*temperature!$I305</f>
        <v>-23.224782829218835</v>
      </c>
      <c r="CD195" s="12">
        <f t="shared" si="267"/>
        <v>-23.098604890242008</v>
      </c>
      <c r="CE195" s="12">
        <f t="shared" si="246"/>
        <v>-17.673134912374781</v>
      </c>
      <c r="CF195" s="12">
        <f t="shared" si="247"/>
        <v>-15.515490608034382</v>
      </c>
      <c r="CG195" s="19">
        <f t="shared" si="268"/>
        <v>0.19298885857660614</v>
      </c>
      <c r="CH195" s="19">
        <f t="shared" si="248"/>
        <v>0.33194248910200713</v>
      </c>
      <c r="CI195" s="19">
        <f t="shared" si="249"/>
        <v>0.33194248910200708</v>
      </c>
      <c r="CJ195" s="12">
        <f t="shared" si="269"/>
        <v>2.7619032524242884</v>
      </c>
      <c r="CK195" s="12">
        <f t="shared" si="250"/>
        <v>4.3906881498597734</v>
      </c>
      <c r="CL195" s="12">
        <f t="shared" si="251"/>
        <v>3.8546461105922272</v>
      </c>
      <c r="CM195" s="17">
        <f t="shared" si="270"/>
        <v>-25.860508142666298</v>
      </c>
      <c r="CN195" s="17">
        <f t="shared" si="252"/>
        <v>-22.063823062234555</v>
      </c>
      <c r="CO195" s="17">
        <f t="shared" si="253"/>
        <v>-19.370136718626608</v>
      </c>
      <c r="CP195" s="12">
        <f t="shared" si="254"/>
        <v>27.076410098702702</v>
      </c>
      <c r="CQ195" s="12">
        <f t="shared" si="255"/>
        <v>25.987548860270682</v>
      </c>
      <c r="CR195" s="12">
        <f t="shared" si="256"/>
        <v>20.029456977315892</v>
      </c>
      <c r="CS195" s="17">
        <f>CS$3*temperature!$I305+CS$4*temperature!$I305^2</f>
        <v>-25.860508142666298</v>
      </c>
      <c r="CT195" s="17">
        <f>CT$3*temperature!$I305+CT$4*temperature!$I305^2</f>
        <v>-22.063858960481731</v>
      </c>
      <c r="CU195" s="17">
        <f>CU$3*temperature!$I305+CU$4*temperature!$I305^2</f>
        <v>-19.370155042177409</v>
      </c>
      <c r="CV195" s="17"/>
      <c r="CW195" s="17"/>
      <c r="CX195" s="17"/>
    </row>
    <row r="196" spans="1:102">
      <c r="A196" s="2">
        <f t="shared" si="280"/>
        <v>2150</v>
      </c>
      <c r="B196" s="5">
        <f t="shared" si="281"/>
        <v>1165.3365931618598</v>
      </c>
      <c r="C196" s="5">
        <f t="shared" si="282"/>
        <v>2963.8237630756917</v>
      </c>
      <c r="D196" s="5">
        <f t="shared" si="283"/>
        <v>4368.9146347344686</v>
      </c>
      <c r="E196" s="15">
        <f t="shared" si="284"/>
        <v>3.1255950650342616E-6</v>
      </c>
      <c r="F196" s="15">
        <f t="shared" si="285"/>
        <v>6.1576318663969183E-6</v>
      </c>
      <c r="G196" s="15">
        <f t="shared" si="286"/>
        <v>1.2570586415116835E-5</v>
      </c>
      <c r="H196" s="5">
        <f t="shared" si="287"/>
        <v>168191.38112590456</v>
      </c>
      <c r="I196" s="5">
        <f t="shared" si="288"/>
        <v>73801.673885669996</v>
      </c>
      <c r="J196" s="5">
        <f t="shared" si="289"/>
        <v>28657.759596190292</v>
      </c>
      <c r="K196" s="5">
        <f t="shared" si="290"/>
        <v>144328.58464485168</v>
      </c>
      <c r="L196" s="5">
        <f t="shared" si="291"/>
        <v>24900.830746117888</v>
      </c>
      <c r="M196" s="5">
        <f t="shared" si="292"/>
        <v>6559.4688823513807</v>
      </c>
      <c r="N196" s="15">
        <f t="shared" si="293"/>
        <v>-2.8502451466935197E-3</v>
      </c>
      <c r="O196" s="15">
        <f t="shared" si="294"/>
        <v>1.3590182969496212E-3</v>
      </c>
      <c r="P196" s="15">
        <f t="shared" si="295"/>
        <v>2.3590794000167836E-3</v>
      </c>
      <c r="Q196" s="5">
        <f t="shared" si="296"/>
        <v>5221.4434268862324</v>
      </c>
      <c r="R196" s="5">
        <f t="shared" si="297"/>
        <v>7954.7926289999268</v>
      </c>
      <c r="S196" s="5">
        <f t="shared" si="298"/>
        <v>4782.5918325767652</v>
      </c>
      <c r="T196" s="5">
        <f t="shared" si="299"/>
        <v>31.044655153747559</v>
      </c>
      <c r="U196" s="5">
        <f t="shared" si="300"/>
        <v>107.78607327149665</v>
      </c>
      <c r="V196" s="5">
        <f t="shared" si="301"/>
        <v>166.88645239429513</v>
      </c>
      <c r="W196" s="15">
        <f t="shared" si="302"/>
        <v>-1.0734613539272964E-2</v>
      </c>
      <c r="X196" s="15">
        <f t="shared" si="303"/>
        <v>-1.217998157191269E-2</v>
      </c>
      <c r="Y196" s="15">
        <f t="shared" si="304"/>
        <v>-9.7425357312937999E-3</v>
      </c>
      <c r="Z196" s="5">
        <f t="shared" si="319"/>
        <v>3981.746833920603</v>
      </c>
      <c r="AA196" s="5">
        <f t="shared" si="320"/>
        <v>16437.925629034522</v>
      </c>
      <c r="AB196" s="5">
        <f t="shared" si="321"/>
        <v>44267.398005371178</v>
      </c>
      <c r="AC196" s="16">
        <f t="shared" si="305"/>
        <v>1.3114556323476252</v>
      </c>
      <c r="AD196" s="16">
        <f t="shared" si="306"/>
        <v>2.9973946431200296</v>
      </c>
      <c r="AE196" s="16">
        <f t="shared" si="307"/>
        <v>9.1875003815052381</v>
      </c>
      <c r="AF196" s="15">
        <f t="shared" si="308"/>
        <v>-4.0504037456468023E-3</v>
      </c>
      <c r="AG196" s="15">
        <f t="shared" si="309"/>
        <v>2.9673830763510267E-4</v>
      </c>
      <c r="AH196" s="15">
        <f t="shared" si="310"/>
        <v>9.7937136394747881E-3</v>
      </c>
      <c r="AI196" s="1">
        <f t="shared" si="274"/>
        <v>341506.01511525532</v>
      </c>
      <c r="AJ196" s="1">
        <f t="shared" si="275"/>
        <v>143969.36821462086</v>
      </c>
      <c r="AK196" s="1">
        <f t="shared" si="276"/>
        <v>55486.91546475613</v>
      </c>
      <c r="AL196" s="14">
        <f t="shared" si="311"/>
        <v>70.593254722638463</v>
      </c>
      <c r="AM196" s="14">
        <f t="shared" si="312"/>
        <v>16.147103772050485</v>
      </c>
      <c r="AN196" s="14">
        <f t="shared" si="313"/>
        <v>5.2146218206708417</v>
      </c>
      <c r="AO196" s="11">
        <f t="shared" si="314"/>
        <v>5.0493969489052576E-3</v>
      </c>
      <c r="AP196" s="11">
        <f t="shared" si="315"/>
        <v>6.3609083946807128E-3</v>
      </c>
      <c r="AQ196" s="11">
        <f t="shared" si="316"/>
        <v>5.7701464970501852E-3</v>
      </c>
      <c r="AR196" s="1">
        <f t="shared" si="322"/>
        <v>168191.38112590456</v>
      </c>
      <c r="AS196" s="1">
        <f t="shared" si="317"/>
        <v>73801.673885669996</v>
      </c>
      <c r="AT196" s="1">
        <f t="shared" si="318"/>
        <v>28657.759596190292</v>
      </c>
      <c r="AU196" s="1">
        <f t="shared" si="277"/>
        <v>33638.276225180911</v>
      </c>
      <c r="AV196" s="1">
        <f t="shared" si="278"/>
        <v>14760.334777134</v>
      </c>
      <c r="AW196" s="1">
        <f t="shared" si="279"/>
        <v>5731.5519192380589</v>
      </c>
      <c r="AX196" s="1">
        <f t="shared" si="257"/>
        <v>115462.86771588134</v>
      </c>
      <c r="AY196" s="1">
        <f t="shared" si="238"/>
        <v>19920.664596894308</v>
      </c>
      <c r="AZ196" s="1">
        <f t="shared" si="239"/>
        <v>5247.5751058811029</v>
      </c>
      <c r="BA196" s="1">
        <f t="shared" si="258"/>
        <v>13583.984036389527</v>
      </c>
      <c r="BB196" s="1">
        <f t="shared" si="259"/>
        <v>29340.411557755619</v>
      </c>
      <c r="BC196" s="1">
        <f t="shared" si="260"/>
        <v>37422.031642577538</v>
      </c>
      <c r="BD196" s="1">
        <f t="shared" si="261"/>
        <v>1485.7345903492651</v>
      </c>
      <c r="BE196" s="2">
        <f t="shared" si="271"/>
        <v>0.42640676327742005</v>
      </c>
      <c r="BF196" s="2">
        <f t="shared" si="272"/>
        <v>0.3180625638800178</v>
      </c>
      <c r="BG196" s="2">
        <f t="shared" si="273"/>
        <v>-5.0634047993166097E-7</v>
      </c>
      <c r="BH196" s="2">
        <f t="shared" si="240"/>
        <v>0.10707101257735512</v>
      </c>
      <c r="BI196" s="2">
        <f t="shared" si="262"/>
        <v>1.8182272776872576E-2</v>
      </c>
      <c r="BJ196" s="2">
        <f t="shared" si="241"/>
        <v>1.0116379454193041E-2</v>
      </c>
      <c r="BK196" s="2">
        <f t="shared" si="242"/>
        <v>2.5638068161742476E-14</v>
      </c>
      <c r="BL196" s="2">
        <f t="shared" si="243"/>
        <v>3058.1015703501344</v>
      </c>
      <c r="BM196" s="2">
        <f t="shared" si="244"/>
        <v>746.60573738204698</v>
      </c>
      <c r="BN196" s="2">
        <f t="shared" si="245"/>
        <v>7.3472959388995625E-10</v>
      </c>
      <c r="BO196" s="2">
        <f t="shared" si="263"/>
        <v>3602.3356294824644</v>
      </c>
      <c r="BP196" s="2">
        <f t="shared" si="264"/>
        <v>285.60233382795604</v>
      </c>
      <c r="BQ196" s="2">
        <f t="shared" si="265"/>
        <v>-6.5558783219833781E-5</v>
      </c>
      <c r="BR196" s="11">
        <f t="shared" si="266"/>
        <v>2.8840229943767753E-2</v>
      </c>
      <c r="BS196" s="17">
        <f t="shared" si="323"/>
        <v>4.5655333851297702E-3</v>
      </c>
      <c r="BT196" s="17">
        <f t="shared" si="324"/>
        <v>1.8491607423586891E-2</v>
      </c>
      <c r="BU196" s="12">
        <f>BU$3*temperature!$I306+BU$4*temperature!$I306^2</f>
        <v>-33.039154488066963</v>
      </c>
      <c r="BV196" s="12">
        <f>BV$3*temperature!$I306+BV$4*temperature!$I306^2</f>
        <v>-28.449330348301984</v>
      </c>
      <c r="BW196" s="12">
        <f>BW$3*temperature!$I306+BW$4*temperature!$I306^2</f>
        <v>-24.645823709217108</v>
      </c>
      <c r="BX196" s="12">
        <f>BX$4*temperature!$I306^2</f>
        <v>-31.389118488865527</v>
      </c>
      <c r="BY196" s="12">
        <f>BY$4*temperature!$I306^2</f>
        <v>-27.445890343950854</v>
      </c>
      <c r="BZ196" s="12">
        <f>BZ$4*temperature!$I306^2</f>
        <v>-24.095128423794918</v>
      </c>
      <c r="CA196" s="12">
        <f>CA$3*temperature!$I306</f>
        <v>-28.771800155386323</v>
      </c>
      <c r="CB196" s="12">
        <f>CB$3*temperature!$I306</f>
        <v>-26.592585065469319</v>
      </c>
      <c r="CC196" s="12">
        <f>CC$3*temperature!$I306</f>
        <v>-23.345999782853628</v>
      </c>
      <c r="CD196" s="12">
        <f t="shared" si="267"/>
        <v>-23.190182443732333</v>
      </c>
      <c r="CE196" s="12">
        <f t="shared" si="246"/>
        <v>-17.719304394940689</v>
      </c>
      <c r="CF196" s="12">
        <f t="shared" si="247"/>
        <v>-15.556023438043365</v>
      </c>
      <c r="CG196" s="19">
        <f t="shared" si="268"/>
        <v>0.19399612403498026</v>
      </c>
      <c r="CH196" s="19">
        <f t="shared" si="248"/>
        <v>0.33367499431451114</v>
      </c>
      <c r="CI196" s="19">
        <f t="shared" si="249"/>
        <v>0.33367499431451114</v>
      </c>
      <c r="CJ196" s="12">
        <f t="shared" si="269"/>
        <v>2.7908088558269948</v>
      </c>
      <c r="CK196" s="12">
        <f t="shared" si="250"/>
        <v>4.4366403352643138</v>
      </c>
      <c r="CL196" s="12">
        <f t="shared" si="251"/>
        <v>3.8949881724051316</v>
      </c>
      <c r="CM196" s="17">
        <f t="shared" si="270"/>
        <v>-25.980991299559328</v>
      </c>
      <c r="CN196" s="17">
        <f t="shared" si="252"/>
        <v>-22.155944730205004</v>
      </c>
      <c r="CO196" s="17">
        <f t="shared" si="253"/>
        <v>-19.451011610448496</v>
      </c>
      <c r="CP196" s="12">
        <f t="shared" si="254"/>
        <v>29.247839695712972</v>
      </c>
      <c r="CQ196" s="12">
        <f t="shared" si="255"/>
        <v>27.983524596388957</v>
      </c>
      <c r="CR196" s="12">
        <f t="shared" si="256"/>
        <v>21.567820976006921</v>
      </c>
      <c r="CS196" s="17">
        <f>CS$3*temperature!$I306+CS$4*temperature!$I306^2</f>
        <v>-25.980991299559328</v>
      </c>
      <c r="CT196" s="17">
        <f>CT$3*temperature!$I306+CT$4*temperature!$I306^2</f>
        <v>-22.155980722232993</v>
      </c>
      <c r="CU196" s="17">
        <f>CU$3*temperature!$I306+CU$4*temperature!$I306^2</f>
        <v>-19.45102998186789</v>
      </c>
      <c r="CV196" s="17"/>
      <c r="CW196" s="17"/>
      <c r="CX196" s="17"/>
    </row>
    <row r="197" spans="1:102">
      <c r="A197" s="2">
        <f t="shared" si="280"/>
        <v>2151</v>
      </c>
      <c r="B197" s="5">
        <f t="shared" si="281"/>
        <v>1165.3400534136495</v>
      </c>
      <c r="C197" s="5">
        <f t="shared" si="282"/>
        <v>2963.8411007045588</v>
      </c>
      <c r="D197" s="5">
        <f t="shared" si="283"/>
        <v>4368.9668085624771</v>
      </c>
      <c r="E197" s="15">
        <f t="shared" si="284"/>
        <v>2.9693153117825486E-6</v>
      </c>
      <c r="F197" s="15">
        <f t="shared" si="285"/>
        <v>5.8497502730770722E-6</v>
      </c>
      <c r="G197" s="15">
        <f t="shared" si="286"/>
        <v>1.1942057094360993E-5</v>
      </c>
      <c r="H197" s="5">
        <f t="shared" si="287"/>
        <v>167689.3227040217</v>
      </c>
      <c r="I197" s="5">
        <f t="shared" si="288"/>
        <v>73893.69051090884</v>
      </c>
      <c r="J197" s="5">
        <f t="shared" si="289"/>
        <v>28723.070192385847</v>
      </c>
      <c r="K197" s="5">
        <f t="shared" si="290"/>
        <v>143897.33040824148</v>
      </c>
      <c r="L197" s="5">
        <f t="shared" si="291"/>
        <v>24931.731493075986</v>
      </c>
      <c r="M197" s="5">
        <f t="shared" si="292"/>
        <v>6574.3393005625985</v>
      </c>
      <c r="N197" s="15">
        <f t="shared" si="293"/>
        <v>-2.9880029494600002E-3</v>
      </c>
      <c r="O197" s="15">
        <f t="shared" si="294"/>
        <v>1.2409524514724879E-3</v>
      </c>
      <c r="P197" s="15">
        <f t="shared" si="295"/>
        <v>2.2670155889035204E-3</v>
      </c>
      <c r="Q197" s="5">
        <f t="shared" si="296"/>
        <v>5149.9743311687944</v>
      </c>
      <c r="R197" s="5">
        <f t="shared" si="297"/>
        <v>7867.7007096748321</v>
      </c>
      <c r="S197" s="5">
        <f t="shared" si="298"/>
        <v>4746.7905261453734</v>
      </c>
      <c r="T197" s="5">
        <f t="shared" si="299"/>
        <v>30.711402778212079</v>
      </c>
      <c r="U197" s="5">
        <f t="shared" si="300"/>
        <v>106.47324088534099</v>
      </c>
      <c r="V197" s="5">
        <f t="shared" si="301"/>
        <v>165.26055516877486</v>
      </c>
      <c r="W197" s="15">
        <f t="shared" si="302"/>
        <v>-1.0734613539272964E-2</v>
      </c>
      <c r="X197" s="15">
        <f t="shared" si="303"/>
        <v>-1.217998157191269E-2</v>
      </c>
      <c r="Y197" s="15">
        <f t="shared" si="304"/>
        <v>-9.7425357312937999E-3</v>
      </c>
      <c r="Z197" s="5">
        <f t="shared" si="319"/>
        <v>3911.8803359631697</v>
      </c>
      <c r="AA197" s="5">
        <f t="shared" si="320"/>
        <v>16264.704396348903</v>
      </c>
      <c r="AB197" s="5">
        <f t="shared" si="321"/>
        <v>44370.423159833794</v>
      </c>
      <c r="AC197" s="16">
        <f t="shared" si="305"/>
        <v>1.3061437075421147</v>
      </c>
      <c r="AD197" s="16">
        <f t="shared" si="306"/>
        <v>2.9982840849337435</v>
      </c>
      <c r="AE197" s="16">
        <f t="shared" si="307"/>
        <v>9.2774801293042657</v>
      </c>
      <c r="AF197" s="15">
        <f t="shared" si="308"/>
        <v>-4.0504037456468023E-3</v>
      </c>
      <c r="AG197" s="15">
        <f t="shared" si="309"/>
        <v>2.9673830763510267E-4</v>
      </c>
      <c r="AH197" s="15">
        <f t="shared" si="310"/>
        <v>9.7937136394747881E-3</v>
      </c>
      <c r="AI197" s="1">
        <f t="shared" si="274"/>
        <v>340993.68982891069</v>
      </c>
      <c r="AJ197" s="1">
        <f t="shared" si="275"/>
        <v>144332.76617029277</v>
      </c>
      <c r="AK197" s="1">
        <f t="shared" si="276"/>
        <v>55669.77583751858</v>
      </c>
      <c r="AL197" s="14">
        <f t="shared" si="311"/>
        <v>70.946143553998141</v>
      </c>
      <c r="AM197" s="14">
        <f t="shared" si="312"/>
        <v>16.248786917504567</v>
      </c>
      <c r="AN197" s="14">
        <f t="shared" si="313"/>
        <v>5.2444100611845075</v>
      </c>
      <c r="AO197" s="11">
        <f t="shared" si="314"/>
        <v>4.9989029794162048E-3</v>
      </c>
      <c r="AP197" s="11">
        <f t="shared" si="315"/>
        <v>6.2972993107339057E-3</v>
      </c>
      <c r="AQ197" s="11">
        <f t="shared" si="316"/>
        <v>5.7124450320796836E-3</v>
      </c>
      <c r="AR197" s="1">
        <f t="shared" si="322"/>
        <v>167689.3227040217</v>
      </c>
      <c r="AS197" s="1">
        <f t="shared" si="317"/>
        <v>73893.69051090884</v>
      </c>
      <c r="AT197" s="1">
        <f t="shared" si="318"/>
        <v>28723.070192385847</v>
      </c>
      <c r="AU197" s="1">
        <f t="shared" si="277"/>
        <v>33537.864540804345</v>
      </c>
      <c r="AV197" s="1">
        <f t="shared" si="278"/>
        <v>14778.738102181769</v>
      </c>
      <c r="AW197" s="1">
        <f t="shared" si="279"/>
        <v>5744.6140384771697</v>
      </c>
      <c r="AX197" s="1">
        <f t="shared" si="257"/>
        <v>115117.86432659318</v>
      </c>
      <c r="AY197" s="1">
        <f t="shared" si="238"/>
        <v>19945.385194460789</v>
      </c>
      <c r="AZ197" s="1">
        <f t="shared" si="239"/>
        <v>5259.4714404500792</v>
      </c>
      <c r="BA197" s="1">
        <f t="shared" si="258"/>
        <v>13580.537119446411</v>
      </c>
      <c r="BB197" s="1">
        <f t="shared" si="259"/>
        <v>29344.258897499265</v>
      </c>
      <c r="BC197" s="1">
        <f t="shared" si="260"/>
        <v>37432.371844571317</v>
      </c>
      <c r="BD197" s="1">
        <f t="shared" si="261"/>
        <v>1442.6535939480054</v>
      </c>
      <c r="BE197" s="2">
        <f t="shared" si="271"/>
        <v>0.42640676327742005</v>
      </c>
      <c r="BF197" s="2">
        <f t="shared" si="272"/>
        <v>0.3180625638800178</v>
      </c>
      <c r="BG197" s="2">
        <f t="shared" si="273"/>
        <v>-5.0634047993166097E-7</v>
      </c>
      <c r="BH197" s="2">
        <f t="shared" si="240"/>
        <v>0.10598823354182246</v>
      </c>
      <c r="BI197" s="2">
        <f t="shared" si="262"/>
        <v>1.8182272776872576E-2</v>
      </c>
      <c r="BJ197" s="2">
        <f t="shared" si="241"/>
        <v>1.0116379454193041E-2</v>
      </c>
      <c r="BK197" s="2">
        <f t="shared" si="242"/>
        <v>2.5638068161742476E-14</v>
      </c>
      <c r="BL197" s="2">
        <f t="shared" si="243"/>
        <v>3048.9730071735344</v>
      </c>
      <c r="BM197" s="2">
        <f t="shared" si="244"/>
        <v>747.53661247905745</v>
      </c>
      <c r="BN197" s="2">
        <f t="shared" si="245"/>
        <v>7.364040314069019E-10</v>
      </c>
      <c r="BO197" s="2">
        <f t="shared" si="263"/>
        <v>3655.7284573889838</v>
      </c>
      <c r="BP197" s="2">
        <f t="shared" si="264"/>
        <v>289.00392021550806</v>
      </c>
      <c r="BQ197" s="2">
        <f t="shared" si="265"/>
        <v>-6.5555620661689068E-5</v>
      </c>
      <c r="BR197" s="11">
        <f t="shared" si="266"/>
        <v>2.8717712122018652E-2</v>
      </c>
      <c r="BS197" s="17">
        <f t="shared" si="323"/>
        <v>4.4375533267972068E-3</v>
      </c>
      <c r="BT197" s="17">
        <f t="shared" si="324"/>
        <v>1.7953016916103778E-2</v>
      </c>
      <c r="BU197" s="12">
        <f>BU$3*temperature!$I307+BU$4*temperature!$I307^2</f>
        <v>-33.541158769453716</v>
      </c>
      <c r="BV197" s="12">
        <f>BV$3*temperature!$I307+BV$4*temperature!$I307^2</f>
        <v>-28.841015670417445</v>
      </c>
      <c r="BW197" s="12">
        <f>BW$3*temperature!$I307+BW$4*temperature!$I307^2</f>
        <v>-24.95416714316746</v>
      </c>
      <c r="BX197" s="12">
        <f>BX$4*temperature!$I307^2</f>
        <v>-31.713634484162554</v>
      </c>
      <c r="BY197" s="12">
        <f>BY$4*temperature!$I307^2</f>
        <v>-27.729639326100184</v>
      </c>
      <c r="BZ197" s="12">
        <f>BZ$4*temperature!$I307^2</f>
        <v>-24.344235597194235</v>
      </c>
      <c r="CA197" s="12">
        <f>CA$3*temperature!$I307</f>
        <v>-28.920146164751596</v>
      </c>
      <c r="CB197" s="12">
        <f>CB$3*temperature!$I307</f>
        <v>-26.729695147280811</v>
      </c>
      <c r="CC197" s="12">
        <f>CC$3*temperature!$I307</f>
        <v>-23.466370628046658</v>
      </c>
      <c r="CD197" s="12">
        <f t="shared" si="267"/>
        <v>-23.280822970616235</v>
      </c>
      <c r="CE197" s="12">
        <f t="shared" si="246"/>
        <v>-17.764678179367216</v>
      </c>
      <c r="CF197" s="12">
        <f t="shared" si="247"/>
        <v>-15.595857713604051</v>
      </c>
      <c r="CG197" s="19">
        <f t="shared" si="268"/>
        <v>0.19499635866324463</v>
      </c>
      <c r="CH197" s="19">
        <f t="shared" si="248"/>
        <v>0.33539540643902926</v>
      </c>
      <c r="CI197" s="19">
        <f t="shared" si="249"/>
        <v>0.33539540643902915</v>
      </c>
      <c r="CJ197" s="12">
        <f t="shared" si="269"/>
        <v>2.8196615970676806</v>
      </c>
      <c r="CK197" s="12">
        <f t="shared" si="250"/>
        <v>4.4825084839567984</v>
      </c>
      <c r="CL197" s="12">
        <f t="shared" si="251"/>
        <v>3.935256457221302</v>
      </c>
      <c r="CM197" s="17">
        <f t="shared" si="270"/>
        <v>-26.100484567683914</v>
      </c>
      <c r="CN197" s="17">
        <f t="shared" si="252"/>
        <v>-22.247186663324015</v>
      </c>
      <c r="CO197" s="17">
        <f t="shared" si="253"/>
        <v>-19.531114170825354</v>
      </c>
      <c r="CP197" s="12">
        <f t="shared" si="254"/>
        <v>31.507451984864169</v>
      </c>
      <c r="CQ197" s="12">
        <f t="shared" si="255"/>
        <v>30.057287199581502</v>
      </c>
      <c r="CR197" s="12">
        <f t="shared" si="256"/>
        <v>23.166137864971205</v>
      </c>
      <c r="CS197" s="17">
        <f>CS$3*temperature!$I307+CS$4*temperature!$I307^2</f>
        <v>-26.100484567683917</v>
      </c>
      <c r="CT197" s="17">
        <f>CT$3*temperature!$I307+CT$4*temperature!$I307^2</f>
        <v>-22.247222747516567</v>
      </c>
      <c r="CU197" s="17">
        <f>CU$3*temperature!$I307+CU$4*temperature!$I307^2</f>
        <v>-19.531132589288362</v>
      </c>
      <c r="CV197" s="17"/>
      <c r="CW197" s="17"/>
      <c r="CX197" s="17"/>
    </row>
    <row r="198" spans="1:102">
      <c r="A198" s="2">
        <f t="shared" si="280"/>
        <v>2152</v>
      </c>
      <c r="B198" s="5">
        <f t="shared" si="281"/>
        <v>1165.3433406626102</v>
      </c>
      <c r="C198" s="5">
        <f t="shared" si="282"/>
        <v>2963.857571548333</v>
      </c>
      <c r="D198" s="5">
        <f t="shared" si="283"/>
        <v>4369.0163742909945</v>
      </c>
      <c r="E198" s="15">
        <f t="shared" si="284"/>
        <v>2.8208495461934209E-6</v>
      </c>
      <c r="F198" s="15">
        <f t="shared" si="285"/>
        <v>5.5572627594232186E-6</v>
      </c>
      <c r="G198" s="15">
        <f t="shared" si="286"/>
        <v>1.1344954239642942E-5</v>
      </c>
      <c r="H198" s="5">
        <f t="shared" si="287"/>
        <v>167165.82374538988</v>
      </c>
      <c r="I198" s="5">
        <f t="shared" si="288"/>
        <v>73977.187921098797</v>
      </c>
      <c r="J198" s="5">
        <f t="shared" si="289"/>
        <v>28785.907674942246</v>
      </c>
      <c r="K198" s="5">
        <f t="shared" si="290"/>
        <v>143447.70155921596</v>
      </c>
      <c r="L198" s="5">
        <f t="shared" si="291"/>
        <v>24959.764811658195</v>
      </c>
      <c r="M198" s="5">
        <f t="shared" si="292"/>
        <v>6588.6472397608331</v>
      </c>
      <c r="N198" s="15">
        <f t="shared" si="293"/>
        <v>-3.1246503861462882E-3</v>
      </c>
      <c r="O198" s="15">
        <f t="shared" si="294"/>
        <v>1.1244031963841827E-3</v>
      </c>
      <c r="P198" s="15">
        <f t="shared" si="295"/>
        <v>2.1763311177156464E-3</v>
      </c>
      <c r="Q198" s="5">
        <f t="shared" si="296"/>
        <v>5078.7865441541699</v>
      </c>
      <c r="R198" s="5">
        <f t="shared" si="297"/>
        <v>7780.6542169283584</v>
      </c>
      <c r="S198" s="5">
        <f t="shared" si="298"/>
        <v>4710.8281351680262</v>
      </c>
      <c r="T198" s="5">
        <f t="shared" si="299"/>
        <v>30.38172773813902</v>
      </c>
      <c r="U198" s="5">
        <f t="shared" si="300"/>
        <v>105.17639877345572</v>
      </c>
      <c r="V198" s="5">
        <f t="shared" si="301"/>
        <v>163.65049830506962</v>
      </c>
      <c r="W198" s="15">
        <f t="shared" si="302"/>
        <v>-1.0734613539272964E-2</v>
      </c>
      <c r="X198" s="15">
        <f t="shared" si="303"/>
        <v>-1.217998157191269E-2</v>
      </c>
      <c r="Y198" s="15">
        <f t="shared" si="304"/>
        <v>-9.7425357312937999E-3</v>
      </c>
      <c r="Z198" s="5">
        <f t="shared" si="319"/>
        <v>3842.70821401067</v>
      </c>
      <c r="AA198" s="5">
        <f t="shared" si="320"/>
        <v>16091.40610628791</v>
      </c>
      <c r="AB198" s="5">
        <f t="shared" si="321"/>
        <v>44469.575357557682</v>
      </c>
      <c r="AC198" s="16">
        <f t="shared" si="305"/>
        <v>1.3008532981767331</v>
      </c>
      <c r="AD198" s="16">
        <f t="shared" si="306"/>
        <v>2.999173790678916</v>
      </c>
      <c r="AE198" s="16">
        <f t="shared" si="307"/>
        <v>9.3683411129865899</v>
      </c>
      <c r="AF198" s="15">
        <f t="shared" si="308"/>
        <v>-4.0504037456468023E-3</v>
      </c>
      <c r="AG198" s="15">
        <f t="shared" si="309"/>
        <v>2.9673830763510267E-4</v>
      </c>
      <c r="AH198" s="15">
        <f t="shared" si="310"/>
        <v>9.7937136394747881E-3</v>
      </c>
      <c r="AI198" s="1">
        <f t="shared" si="274"/>
        <v>340432.18538682396</v>
      </c>
      <c r="AJ198" s="1">
        <f t="shared" si="275"/>
        <v>144678.22765544525</v>
      </c>
      <c r="AK198" s="1">
        <f t="shared" si="276"/>
        <v>55847.412292243898</v>
      </c>
      <c r="AL198" s="14">
        <f t="shared" si="311"/>
        <v>71.297249913504402</v>
      </c>
      <c r="AM198" s="14">
        <f t="shared" si="312"/>
        <v>16.350087157413871</v>
      </c>
      <c r="AN198" s="14">
        <f t="shared" si="313"/>
        <v>5.2740688813427079</v>
      </c>
      <c r="AO198" s="11">
        <f t="shared" si="314"/>
        <v>4.9489139496220426E-3</v>
      </c>
      <c r="AP198" s="11">
        <f t="shared" si="315"/>
        <v>6.2343263176265666E-3</v>
      </c>
      <c r="AQ198" s="11">
        <f t="shared" si="316"/>
        <v>5.6553205817588869E-3</v>
      </c>
      <c r="AR198" s="1">
        <f t="shared" si="322"/>
        <v>167165.82374538988</v>
      </c>
      <c r="AS198" s="1">
        <f t="shared" si="317"/>
        <v>73977.187921098797</v>
      </c>
      <c r="AT198" s="1">
        <f t="shared" si="318"/>
        <v>28785.907674942246</v>
      </c>
      <c r="AU198" s="1">
        <f t="shared" si="277"/>
        <v>33433.16474907798</v>
      </c>
      <c r="AV198" s="1">
        <f t="shared" si="278"/>
        <v>14795.437584219761</v>
      </c>
      <c r="AW198" s="1">
        <f t="shared" si="279"/>
        <v>5757.1815349884491</v>
      </c>
      <c r="AX198" s="1">
        <f t="shared" si="257"/>
        <v>114758.16124737279</v>
      </c>
      <c r="AY198" s="1">
        <f t="shared" ref="AY198:AY261" si="325">(AS198-AV198)/C198*1000</f>
        <v>19967.811849326554</v>
      </c>
      <c r="AZ198" s="1">
        <f t="shared" ref="AZ198:AZ261" si="326">(AT198-AW198)/D198*1000</f>
        <v>5270.9177918086662</v>
      </c>
      <c r="BA198" s="1">
        <f t="shared" si="258"/>
        <v>13576.928436820723</v>
      </c>
      <c r="BB198" s="1">
        <f t="shared" si="259"/>
        <v>29347.752670010072</v>
      </c>
      <c r="BC198" s="1">
        <f t="shared" si="260"/>
        <v>37442.294607651638</v>
      </c>
      <c r="BD198" s="1">
        <f t="shared" si="261"/>
        <v>1400.8055092215577</v>
      </c>
      <c r="BE198" s="2">
        <f t="shared" si="271"/>
        <v>0.42640676327742005</v>
      </c>
      <c r="BF198" s="2">
        <f t="shared" si="272"/>
        <v>0.3180625638800178</v>
      </c>
      <c r="BG198" s="2">
        <f t="shared" si="273"/>
        <v>-5.0634047993166097E-7</v>
      </c>
      <c r="BH198" s="2">
        <f t="shared" ref="BH198:BH261" si="327">(BE198*Z198+BF198*AA198+BG198*AB198)/(Z198+AA198+AB198)</f>
        <v>0.1049102647908281</v>
      </c>
      <c r="BI198" s="2">
        <f t="shared" si="262"/>
        <v>1.8182272776872576E-2</v>
      </c>
      <c r="BJ198" s="2">
        <f t="shared" ref="BJ198:BJ261" si="328">BJ$5*BF198^2</f>
        <v>1.0116379454193041E-2</v>
      </c>
      <c r="BK198" s="2">
        <f t="shared" ref="BK198:BK261" si="329">BK$5*BG198^2</f>
        <v>2.5638068161742476E-14</v>
      </c>
      <c r="BL198" s="2">
        <f t="shared" ref="BL198:BL261" si="330">BI198*AR198</f>
        <v>3039.4546063092816</v>
      </c>
      <c r="BM198" s="2">
        <f t="shared" ref="BM198:BM261" si="331">BJ198*AS198</f>
        <v>748.38130396398151</v>
      </c>
      <c r="BN198" s="2">
        <f t="shared" ref="BN198:BN261" si="332">BK198*AT198</f>
        <v>7.3801506306779516E-10</v>
      </c>
      <c r="BO198" s="2">
        <f t="shared" si="263"/>
        <v>3709.9167495457132</v>
      </c>
      <c r="BP198" s="2">
        <f t="shared" si="264"/>
        <v>292.44646370119494</v>
      </c>
      <c r="BQ198" s="2">
        <f t="shared" si="265"/>
        <v>-6.555254998593826E-5</v>
      </c>
      <c r="BR198" s="11">
        <f t="shared" si="266"/>
        <v>2.8596531776147599E-2</v>
      </c>
      <c r="BS198" s="17">
        <f t="shared" si="323"/>
        <v>4.3136744653142108E-3</v>
      </c>
      <c r="BT198" s="17">
        <f t="shared" si="324"/>
        <v>1.7430113510780366E-2</v>
      </c>
      <c r="BU198" s="12">
        <f>BU$3*temperature!$I308+BU$4*temperature!$I308^2</f>
        <v>-34.042992129925636</v>
      </c>
      <c r="BV198" s="12">
        <f>BV$3*temperature!$I308+BV$4*temperature!$I308^2</f>
        <v>-29.232427852617537</v>
      </c>
      <c r="BW198" s="12">
        <f>BW$3*temperature!$I308+BW$4*temperature!$I308^2</f>
        <v>-25.262177803192561</v>
      </c>
      <c r="BX198" s="12">
        <f>BX$4*temperature!$I308^2</f>
        <v>-32.037514981358953</v>
      </c>
      <c r="BY198" s="12">
        <f>BY$4*temperature!$I308^2</f>
        <v>-28.012832643993129</v>
      </c>
      <c r="BZ198" s="12">
        <f>BZ$4*temperature!$I308^2</f>
        <v>-24.59285494522333</v>
      </c>
      <c r="CA198" s="12">
        <f>CA$3*temperature!$I308</f>
        <v>-29.067446815728395</v>
      </c>
      <c r="CB198" s="12">
        <f>CB$3*temperature!$I308</f>
        <v>-26.865839047563192</v>
      </c>
      <c r="CC198" s="12">
        <f>CC$3*temperature!$I308</f>
        <v>-23.585893249055648</v>
      </c>
      <c r="CD198" s="12">
        <f t="shared" si="267"/>
        <v>-23.370531143478299</v>
      </c>
      <c r="CE198" s="12">
        <f t="shared" ref="CE198:CE261" si="333">CB198*(1-CH198)</f>
        <v>-17.809265429011145</v>
      </c>
      <c r="CF198" s="12">
        <f t="shared" ref="CF198:CF261" si="334">CC198*(1-CI198)</f>
        <v>-15.635001479354637</v>
      </c>
      <c r="CG198" s="19">
        <f t="shared" si="268"/>
        <v>0.19598954488040871</v>
      </c>
      <c r="CH198" s="19">
        <f t="shared" ref="CH198:CH261" si="335">-CB198/CK$3/2</f>
        <v>0.337103695236107</v>
      </c>
      <c r="CI198" s="19">
        <f t="shared" ref="CI198:CI261" si="336">-CC198/CL$3/2</f>
        <v>0.337103695236107</v>
      </c>
      <c r="CJ198" s="12">
        <f t="shared" si="269"/>
        <v>2.8484578361250468</v>
      </c>
      <c r="CK198" s="12">
        <f t="shared" ref="CK198:CK261" si="337">CK$3*CH198^2</f>
        <v>4.5282868092760227</v>
      </c>
      <c r="CL198" s="12">
        <f t="shared" ref="CL198:CL261" si="338">CL$3*CI198^2</f>
        <v>3.9754458848505045</v>
      </c>
      <c r="CM198" s="17">
        <f t="shared" si="270"/>
        <v>-26.218988979603346</v>
      </c>
      <c r="CN198" s="17">
        <f t="shared" ref="CN198:CN261" si="339">CE198-CK198</f>
        <v>-22.337552238287167</v>
      </c>
      <c r="CO198" s="17">
        <f t="shared" ref="CO198:CO261" si="340">CF198-CL198</f>
        <v>-19.610447364205143</v>
      </c>
      <c r="CP198" s="12">
        <f t="shared" ref="CP198:CP261" si="341">(CM198-BX198)^2</f>
        <v>33.855244833106099</v>
      </c>
      <c r="CQ198" s="12">
        <f t="shared" ref="CQ198:CQ261" si="342">(CN198-BY198)^2</f>
        <v>32.208807683390027</v>
      </c>
      <c r="CR198" s="12">
        <f t="shared" ref="CR198:CR261" si="343">(CO198-BZ198)^2</f>
        <v>24.824385303387498</v>
      </c>
      <c r="CS198" s="17">
        <f>CS$3*temperature!$I308+CS$4*temperature!$I308^2</f>
        <v>-26.218988979603349</v>
      </c>
      <c r="CT198" s="17">
        <f>CT$3*temperature!$I308+CT$4*temperature!$I308^2</f>
        <v>-22.337588413046657</v>
      </c>
      <c r="CU198" s="17">
        <f>CU$3*temperature!$I308+CU$4*temperature!$I308^2</f>
        <v>-19.610465828896277</v>
      </c>
      <c r="CV198" s="17"/>
      <c r="CW198" s="17"/>
      <c r="CX198" s="17"/>
    </row>
    <row r="199" spans="1:102">
      <c r="A199" s="2">
        <f t="shared" si="280"/>
        <v>2153</v>
      </c>
      <c r="B199" s="5">
        <f t="shared" si="281"/>
        <v>1165.3464635579323</v>
      </c>
      <c r="C199" s="5">
        <f t="shared" si="282"/>
        <v>2963.8732189368743</v>
      </c>
      <c r="D199" s="5">
        <f t="shared" si="283"/>
        <v>4369.0634622672915</v>
      </c>
      <c r="E199" s="15">
        <f t="shared" si="284"/>
        <v>2.6798070688837497E-6</v>
      </c>
      <c r="F199" s="15">
        <f t="shared" si="285"/>
        <v>5.2793996214520573E-6</v>
      </c>
      <c r="G199" s="15">
        <f t="shared" si="286"/>
        <v>1.0777706527660796E-5</v>
      </c>
      <c r="H199" s="5">
        <f t="shared" si="287"/>
        <v>166621.27638493598</v>
      </c>
      <c r="I199" s="5">
        <f t="shared" si="288"/>
        <v>74052.248502470276</v>
      </c>
      <c r="J199" s="5">
        <f t="shared" si="289"/>
        <v>28846.295185467628</v>
      </c>
      <c r="K199" s="5">
        <f t="shared" si="290"/>
        <v>142980.03348825782</v>
      </c>
      <c r="L199" s="5">
        <f t="shared" si="291"/>
        <v>24984.958205814357</v>
      </c>
      <c r="M199" s="5">
        <f t="shared" si="292"/>
        <v>6602.3978444337063</v>
      </c>
      <c r="N199" s="15">
        <f t="shared" si="293"/>
        <v>-3.2601991239649131E-3</v>
      </c>
      <c r="O199" s="15">
        <f t="shared" si="294"/>
        <v>1.0093602382179601E-3</v>
      </c>
      <c r="P199" s="15">
        <f t="shared" si="295"/>
        <v>2.0870148563869595E-3</v>
      </c>
      <c r="Q199" s="5">
        <f t="shared" si="296"/>
        <v>5007.9010402640124</v>
      </c>
      <c r="R199" s="5">
        <f t="shared" si="297"/>
        <v>7693.684437484766</v>
      </c>
      <c r="S199" s="5">
        <f t="shared" si="298"/>
        <v>4674.7188898409422</v>
      </c>
      <c r="T199" s="5">
        <f t="shared" si="299"/>
        <v>30.055591632214689</v>
      </c>
      <c r="U199" s="5">
        <f t="shared" si="300"/>
        <v>103.89535217459489</v>
      </c>
      <c r="V199" s="5">
        <f t="shared" si="301"/>
        <v>162.05612747788845</v>
      </c>
      <c r="W199" s="15">
        <f t="shared" si="302"/>
        <v>-1.0734613539272964E-2</v>
      </c>
      <c r="X199" s="15">
        <f t="shared" si="303"/>
        <v>-1.217998157191269E-2</v>
      </c>
      <c r="Y199" s="15">
        <f t="shared" si="304"/>
        <v>-9.7425357312937999E-3</v>
      </c>
      <c r="Z199" s="5">
        <f t="shared" si="319"/>
        <v>3774.2413159906932</v>
      </c>
      <c r="AA199" s="5">
        <f t="shared" si="320"/>
        <v>15918.096471806992</v>
      </c>
      <c r="AB199" s="5">
        <f t="shared" si="321"/>
        <v>44564.889946158277</v>
      </c>
      <c r="AC199" s="16">
        <f t="shared" si="305"/>
        <v>1.295584317105261</v>
      </c>
      <c r="AD199" s="16">
        <f t="shared" si="306"/>
        <v>3.0000637604338656</v>
      </c>
      <c r="AE199" s="16">
        <f t="shared" si="307"/>
        <v>9.4600919631240998</v>
      </c>
      <c r="AF199" s="15">
        <f t="shared" si="308"/>
        <v>-4.0504037456468023E-3</v>
      </c>
      <c r="AG199" s="15">
        <f t="shared" si="309"/>
        <v>2.9673830763510267E-4</v>
      </c>
      <c r="AH199" s="15">
        <f t="shared" si="310"/>
        <v>9.7937136394747881E-3</v>
      </c>
      <c r="AI199" s="1">
        <f t="shared" si="274"/>
        <v>339822.13159721956</v>
      </c>
      <c r="AJ199" s="1">
        <f t="shared" si="275"/>
        <v>145005.84247412049</v>
      </c>
      <c r="AK199" s="1">
        <f t="shared" si="276"/>
        <v>56019.852598007958</v>
      </c>
      <c r="AL199" s="14">
        <f t="shared" si="311"/>
        <v>71.646565428624356</v>
      </c>
      <c r="AM199" s="14">
        <f t="shared" si="312"/>
        <v>16.450999618288215</v>
      </c>
      <c r="AN199" s="14">
        <f t="shared" si="313"/>
        <v>5.3035971661340362</v>
      </c>
      <c r="AO199" s="11">
        <f t="shared" si="314"/>
        <v>4.8994248101258218E-3</v>
      </c>
      <c r="AP199" s="11">
        <f t="shared" si="315"/>
        <v>6.1719830544503008E-3</v>
      </c>
      <c r="AQ199" s="11">
        <f t="shared" si="316"/>
        <v>5.5987673759412982E-3</v>
      </c>
      <c r="AR199" s="1">
        <f t="shared" si="322"/>
        <v>166621.27638493598</v>
      </c>
      <c r="AS199" s="1">
        <f t="shared" si="317"/>
        <v>74052.248502470276</v>
      </c>
      <c r="AT199" s="1">
        <f t="shared" si="318"/>
        <v>28846.295185467628</v>
      </c>
      <c r="AU199" s="1">
        <f t="shared" si="277"/>
        <v>33324.255276987198</v>
      </c>
      <c r="AV199" s="1">
        <f t="shared" si="278"/>
        <v>14810.449700494057</v>
      </c>
      <c r="AW199" s="1">
        <f t="shared" si="279"/>
        <v>5769.2590370935259</v>
      </c>
      <c r="AX199" s="1">
        <f t="shared" ref="AX199:AX262" si="344">(AR199-AU199)/B199*1000</f>
        <v>114384.02679060625</v>
      </c>
      <c r="AY199" s="1">
        <f t="shared" si="325"/>
        <v>19987.966564651488</v>
      </c>
      <c r="AZ199" s="1">
        <f t="shared" si="326"/>
        <v>5281.9182755469647</v>
      </c>
      <c r="BA199" s="1">
        <f t="shared" ref="BA199:BA262" si="345">LN(AX199)*B199</f>
        <v>13573.159352181721</v>
      </c>
      <c r="BB199" s="1">
        <f t="shared" ref="BB199:BB262" si="346">LN(AY199)*C199</f>
        <v>29350.897715508909</v>
      </c>
      <c r="BC199" s="1">
        <f t="shared" ref="BC199:BC262" si="347">LN(AZ199)*D199</f>
        <v>37451.806948272708</v>
      </c>
      <c r="BD199" s="1">
        <f t="shared" ref="BD199:BD262" si="348">SUM(BA199:BC199)*BT199</f>
        <v>1360.1557605099883</v>
      </c>
      <c r="BE199" s="2">
        <f t="shared" si="271"/>
        <v>0.42640676327742005</v>
      </c>
      <c r="BF199" s="2">
        <f t="shared" si="272"/>
        <v>0.3180625638800178</v>
      </c>
      <c r="BG199" s="2">
        <f t="shared" si="273"/>
        <v>-5.0634047993166097E-7</v>
      </c>
      <c r="BH199" s="2">
        <f t="shared" si="327"/>
        <v>0.10383719107692291</v>
      </c>
      <c r="BI199" s="2">
        <f t="shared" ref="BI199:BI262" si="349">BI$5*BE199^2</f>
        <v>1.8182272776872576E-2</v>
      </c>
      <c r="BJ199" s="2">
        <f t="shared" si="328"/>
        <v>1.0116379454193041E-2</v>
      </c>
      <c r="BK199" s="2">
        <f t="shared" si="329"/>
        <v>2.5638068161742476E-14</v>
      </c>
      <c r="BL199" s="2">
        <f t="shared" si="330"/>
        <v>3029.5534976615827</v>
      </c>
      <c r="BM199" s="2">
        <f t="shared" si="331"/>
        <v>749.14064528718768</v>
      </c>
      <c r="BN199" s="2">
        <f t="shared" si="332"/>
        <v>7.3956328217876293E-10</v>
      </c>
      <c r="BO199" s="2">
        <f t="shared" ref="BO199:BO262" si="350">2*BI$5*BE199*AR199/Z199*1000</f>
        <v>3764.9123735377061</v>
      </c>
      <c r="BP199" s="2">
        <f t="shared" ref="BP199:BP262" si="351">2*BJ$5*BF199*AS199/AA199*1000</f>
        <v>295.93045954322184</v>
      </c>
      <c r="BQ199" s="2">
        <f t="shared" ref="BQ199:BQ262" si="352">2*BK$5*BG199*AT199/AB199*1000</f>
        <v>-6.5549570373029317E-5</v>
      </c>
      <c r="BR199" s="11">
        <f t="shared" ref="BR199:BR262" si="353">SUM(H199:J199)*SUM(B198:D198)/SUM(H198:J198)/SUM(B199:D199)-1+BR$5</f>
        <v>2.8476680678561322E-2</v>
      </c>
      <c r="BS199" s="17">
        <f t="shared" si="323"/>
        <v>4.1937478224484143E-3</v>
      </c>
      <c r="BT199" s="17">
        <f t="shared" si="324"/>
        <v>1.6922440301728511E-2</v>
      </c>
      <c r="BU199" s="12">
        <f>BU$3*temperature!$I309+BU$4*temperature!$I309^2</f>
        <v>-34.544575437858043</v>
      </c>
      <c r="BV199" s="12">
        <f>BV$3*temperature!$I309+BV$4*temperature!$I309^2</f>
        <v>-29.623508123733064</v>
      </c>
      <c r="BW199" s="12">
        <f>BW$3*temperature!$I309+BW$4*temperature!$I309^2</f>
        <v>-25.569811925883961</v>
      </c>
      <c r="BX199" s="12">
        <f>BX$4*temperature!$I309^2</f>
        <v>-32.360719984471494</v>
      </c>
      <c r="BY199" s="12">
        <f>BY$4*temperature!$I309^2</f>
        <v>-28.295435326103799</v>
      </c>
      <c r="BZ199" s="12">
        <f>BZ$4*temperature!$I309^2</f>
        <v>-24.840955765893785</v>
      </c>
      <c r="CA199" s="12">
        <f>CA$3*temperature!$I309</f>
        <v>-29.213699867739507</v>
      </c>
      <c r="CB199" s="12">
        <f>CB$3*temperature!$I309</f>
        <v>-27.001014695443605</v>
      </c>
      <c r="CC199" s="12">
        <f>CC$3*temperature!$I309</f>
        <v>-23.704565827832539</v>
      </c>
      <c r="CD199" s="12">
        <f t="shared" ref="CD199:CD262" si="354">CA199*(1-CG199)</f>
        <v>-23.459311833832999</v>
      </c>
      <c r="CE199" s="12">
        <f t="shared" si="333"/>
        <v>-17.853075379324935</v>
      </c>
      <c r="CF199" s="12">
        <f t="shared" si="334"/>
        <v>-15.673462843227103</v>
      </c>
      <c r="CG199" s="19">
        <f t="shared" ref="CG199:CG262" si="355">-CA199/CJ$3/2</f>
        <v>0.19697566757920446</v>
      </c>
      <c r="CH199" s="19">
        <f t="shared" si="335"/>
        <v>0.33879983472111425</v>
      </c>
      <c r="CI199" s="19">
        <f t="shared" si="336"/>
        <v>0.33879983472111419</v>
      </c>
      <c r="CJ199" s="12">
        <f t="shared" ref="CJ199:CJ262" si="356">CJ$3*CG199^2</f>
        <v>2.8771940169532528</v>
      </c>
      <c r="CK199" s="12">
        <f t="shared" si="337"/>
        <v>4.573969658059335</v>
      </c>
      <c r="CL199" s="12">
        <f t="shared" si="338"/>
        <v>4.015551492302718</v>
      </c>
      <c r="CM199" s="17">
        <f t="shared" ref="CM199:CM262" si="357">CD199-CJ199</f>
        <v>-26.336505850786253</v>
      </c>
      <c r="CN199" s="17">
        <f t="shared" si="339"/>
        <v>-22.427045037384268</v>
      </c>
      <c r="CO199" s="17">
        <f t="shared" si="340"/>
        <v>-19.689014335529819</v>
      </c>
      <c r="CP199" s="12">
        <f t="shared" si="341"/>
        <v>36.291155928493019</v>
      </c>
      <c r="CQ199" s="12">
        <f t="shared" si="342"/>
        <v>34.438004580737704</v>
      </c>
      <c r="CR199" s="12">
        <f t="shared" si="343"/>
        <v>26.542500501900705</v>
      </c>
      <c r="CS199" s="17">
        <f>CS$3*temperature!$I309+CS$4*temperature!$I309^2</f>
        <v>-26.336505850786253</v>
      </c>
      <c r="CT199" s="17">
        <f>CT$3*temperature!$I309+CT$4*temperature!$I309^2</f>
        <v>-22.427081301131807</v>
      </c>
      <c r="CU199" s="17">
        <f>CU$3*temperature!$I309+CU$4*temperature!$I309^2</f>
        <v>-19.689032845643183</v>
      </c>
      <c r="CV199" s="17"/>
      <c r="CW199" s="17"/>
      <c r="CX199" s="17"/>
    </row>
    <row r="200" spans="1:102">
      <c r="A200" s="2">
        <f t="shared" si="280"/>
        <v>2154</v>
      </c>
      <c r="B200" s="5">
        <f t="shared" si="281"/>
        <v>1165.3494303164384</v>
      </c>
      <c r="C200" s="5">
        <f t="shared" si="282"/>
        <v>2963.8880840344673</v>
      </c>
      <c r="D200" s="5">
        <f t="shared" si="283"/>
        <v>4369.1081963268989</v>
      </c>
      <c r="E200" s="15">
        <f t="shared" si="284"/>
        <v>2.5458167154395623E-6</v>
      </c>
      <c r="F200" s="15">
        <f t="shared" si="285"/>
        <v>5.0154296403794541E-6</v>
      </c>
      <c r="G200" s="15">
        <f t="shared" si="286"/>
        <v>1.0238821201277756E-5</v>
      </c>
      <c r="H200" s="5">
        <f t="shared" si="287"/>
        <v>166056.07635317769</v>
      </c>
      <c r="I200" s="5">
        <f t="shared" si="288"/>
        <v>74118.95721113222</v>
      </c>
      <c r="J200" s="5">
        <f t="shared" si="289"/>
        <v>28904.256473339803</v>
      </c>
      <c r="K200" s="5">
        <f t="shared" si="290"/>
        <v>142494.66471879333</v>
      </c>
      <c r="L200" s="5">
        <f t="shared" si="291"/>
        <v>25007.340057942041</v>
      </c>
      <c r="M200" s="5">
        <f t="shared" si="292"/>
        <v>6615.5964042363512</v>
      </c>
      <c r="N200" s="15">
        <f t="shared" si="293"/>
        <v>-3.3946611818660433E-3</v>
      </c>
      <c r="O200" s="15">
        <f t="shared" si="294"/>
        <v>8.9581307054076298E-4</v>
      </c>
      <c r="P200" s="15">
        <f t="shared" si="295"/>
        <v>1.9990555118958309E-3</v>
      </c>
      <c r="Q200" s="5">
        <f t="shared" si="296"/>
        <v>4937.338090011981</v>
      </c>
      <c r="R200" s="5">
        <f t="shared" si="297"/>
        <v>7606.8218114955407</v>
      </c>
      <c r="S200" s="5">
        <f t="shared" si="298"/>
        <v>4638.4767444177514</v>
      </c>
      <c r="T200" s="5">
        <f t="shared" si="299"/>
        <v>29.732956471348658</v>
      </c>
      <c r="U200" s="5">
        <f t="shared" si="300"/>
        <v>102.62990869970095</v>
      </c>
      <c r="V200" s="5">
        <f t="shared" si="301"/>
        <v>160.47728986546002</v>
      </c>
      <c r="W200" s="15">
        <f t="shared" si="302"/>
        <v>-1.0734613539272964E-2</v>
      </c>
      <c r="X200" s="15">
        <f t="shared" si="303"/>
        <v>-1.217998157191269E-2</v>
      </c>
      <c r="Y200" s="15">
        <f t="shared" si="304"/>
        <v>-9.7425357312937999E-3</v>
      </c>
      <c r="Z200" s="5">
        <f t="shared" si="319"/>
        <v>3706.489740864673</v>
      </c>
      <c r="AA200" s="5">
        <f t="shared" si="320"/>
        <v>15744.839556130395</v>
      </c>
      <c r="AB200" s="5">
        <f t="shared" si="321"/>
        <v>44656.403259435887</v>
      </c>
      <c r="AC200" s="16">
        <f t="shared" si="305"/>
        <v>1.2903366775344567</v>
      </c>
      <c r="AD200" s="16">
        <f t="shared" si="306"/>
        <v>3.0009539942769341</v>
      </c>
      <c r="AE200" s="16">
        <f t="shared" si="307"/>
        <v>9.5527413948140349</v>
      </c>
      <c r="AF200" s="15">
        <f t="shared" si="308"/>
        <v>-4.0504037456468023E-3</v>
      </c>
      <c r="AG200" s="15">
        <f t="shared" si="309"/>
        <v>2.9673830763510267E-4</v>
      </c>
      <c r="AH200" s="15">
        <f t="shared" si="310"/>
        <v>9.7937136394747881E-3</v>
      </c>
      <c r="AI200" s="1">
        <f t="shared" si="274"/>
        <v>339164.17371448484</v>
      </c>
      <c r="AJ200" s="1">
        <f t="shared" si="275"/>
        <v>145315.70792720251</v>
      </c>
      <c r="AK200" s="1">
        <f t="shared" si="276"/>
        <v>56187.126375300693</v>
      </c>
      <c r="AL200" s="14">
        <f t="shared" si="311"/>
        <v>71.994082119243444</v>
      </c>
      <c r="AM200" s="14">
        <f t="shared" si="312"/>
        <v>16.55151955625233</v>
      </c>
      <c r="AN200" s="14">
        <f t="shared" si="313"/>
        <v>5.3329938368550334</v>
      </c>
      <c r="AO200" s="11">
        <f t="shared" si="314"/>
        <v>4.8504305620245634E-3</v>
      </c>
      <c r="AP200" s="11">
        <f t="shared" si="315"/>
        <v>6.1102632239057979E-3</v>
      </c>
      <c r="AQ200" s="11">
        <f t="shared" si="316"/>
        <v>5.542779702181885E-3</v>
      </c>
      <c r="AR200" s="1">
        <f t="shared" si="322"/>
        <v>166056.07635317769</v>
      </c>
      <c r="AS200" s="1">
        <f t="shared" si="317"/>
        <v>74118.95721113222</v>
      </c>
      <c r="AT200" s="1">
        <f t="shared" si="318"/>
        <v>28904.256473339803</v>
      </c>
      <c r="AU200" s="1">
        <f t="shared" si="277"/>
        <v>33211.215270635541</v>
      </c>
      <c r="AV200" s="1">
        <f t="shared" si="278"/>
        <v>14823.791442226444</v>
      </c>
      <c r="AW200" s="1">
        <f t="shared" si="279"/>
        <v>5780.8512946679612</v>
      </c>
      <c r="AX200" s="1">
        <f t="shared" si="344"/>
        <v>113995.73177503467</v>
      </c>
      <c r="AY200" s="1">
        <f t="shared" si="325"/>
        <v>20005.872046353634</v>
      </c>
      <c r="AZ200" s="1">
        <f t="shared" si="326"/>
        <v>5292.4771233890815</v>
      </c>
      <c r="BA200" s="1">
        <f t="shared" si="345"/>
        <v>13569.231210665746</v>
      </c>
      <c r="BB200" s="1">
        <f t="shared" si="346"/>
        <v>29353.698824034305</v>
      </c>
      <c r="BC200" s="1">
        <f t="shared" si="347"/>
        <v>37460.915782101496</v>
      </c>
      <c r="BD200" s="1">
        <f t="shared" si="348"/>
        <v>1320.6707107360905</v>
      </c>
      <c r="BE200" s="2">
        <f t="shared" si="271"/>
        <v>0.42640676327742005</v>
      </c>
      <c r="BF200" s="2">
        <f t="shared" si="272"/>
        <v>0.3180625638800178</v>
      </c>
      <c r="BG200" s="2">
        <f t="shared" si="273"/>
        <v>-5.0634047993166097E-7</v>
      </c>
      <c r="BH200" s="2">
        <f t="shared" si="327"/>
        <v>0.10276909596640946</v>
      </c>
      <c r="BI200" s="2">
        <f t="shared" si="349"/>
        <v>1.8182272776872576E-2</v>
      </c>
      <c r="BJ200" s="2">
        <f t="shared" si="328"/>
        <v>1.0116379454193041E-2</v>
      </c>
      <c r="BK200" s="2">
        <f t="shared" si="329"/>
        <v>2.5638068161742476E-14</v>
      </c>
      <c r="BL200" s="2">
        <f t="shared" si="330"/>
        <v>3019.2768765106566</v>
      </c>
      <c r="BM200" s="2">
        <f t="shared" si="331"/>
        <v>749.8154958969111</v>
      </c>
      <c r="BN200" s="2">
        <f t="shared" si="332"/>
        <v>7.4104929762797204E-10</v>
      </c>
      <c r="BO200" s="2">
        <f t="shared" si="350"/>
        <v>3820.7273722974469</v>
      </c>
      <c r="BP200" s="2">
        <f t="shared" si="351"/>
        <v>299.45640892233951</v>
      </c>
      <c r="BQ200" s="2">
        <f t="shared" si="352"/>
        <v>-6.554668099780849E-5</v>
      </c>
      <c r="BR200" s="11">
        <f t="shared" si="353"/>
        <v>2.8358150315271419E-2</v>
      </c>
      <c r="BS200" s="17">
        <f t="shared" si="323"/>
        <v>4.0776304424145933E-3</v>
      </c>
      <c r="BT200" s="17">
        <f t="shared" si="324"/>
        <v>1.6429553690998553E-2</v>
      </c>
      <c r="BU200" s="12">
        <f>BU$3*temperature!$I310+BU$4*temperature!$I310^2</f>
        <v>-35.045831108782053</v>
      </c>
      <c r="BV200" s="12">
        <f>BV$3*temperature!$I310+BV$4*temperature!$I310^2</f>
        <v>-30.01419890588112</v>
      </c>
      <c r="BW200" s="12">
        <f>BW$3*temperature!$I310+BW$4*temperature!$I310^2</f>
        <v>-25.877026675529638</v>
      </c>
      <c r="BX200" s="12">
        <f>BX$4*temperature!$I310^2</f>
        <v>-32.683210445561848</v>
      </c>
      <c r="BY200" s="12">
        <f>BY$4*temperature!$I310^2</f>
        <v>-28.57741322985397</v>
      </c>
      <c r="BZ200" s="12">
        <f>BZ$4*temperature!$I310^2</f>
        <v>-25.088508084961852</v>
      </c>
      <c r="CA200" s="12">
        <f>CA$3*temperature!$I310</f>
        <v>-29.358903438679086</v>
      </c>
      <c r="CB200" s="12">
        <f>CB$3*temperature!$I310</f>
        <v>-27.135220351369437</v>
      </c>
      <c r="CC200" s="12">
        <f>CC$3*temperature!$I310</f>
        <v>-23.822386837199947</v>
      </c>
      <c r="CD200" s="12">
        <f t="shared" si="354"/>
        <v>-23.547170103084671</v>
      </c>
      <c r="CE200" s="12">
        <f t="shared" si="333"/>
        <v>-17.896117329081765</v>
      </c>
      <c r="CF200" s="12">
        <f t="shared" si="334"/>
        <v>-15.711249968743582</v>
      </c>
      <c r="CG200" s="19">
        <f t="shared" si="355"/>
        <v>0.19795471406938533</v>
      </c>
      <c r="CH200" s="19">
        <f t="shared" si="335"/>
        <v>0.3404838030667181</v>
      </c>
      <c r="CI200" s="19">
        <f t="shared" si="336"/>
        <v>0.34048380306671805</v>
      </c>
      <c r="CJ200" s="12">
        <f t="shared" si="356"/>
        <v>2.905866667797206</v>
      </c>
      <c r="CK200" s="12">
        <f t="shared" si="337"/>
        <v>4.619551511143837</v>
      </c>
      <c r="CL200" s="12">
        <f t="shared" si="338"/>
        <v>4.0555684342281815</v>
      </c>
      <c r="CM200" s="17">
        <f t="shared" si="357"/>
        <v>-26.453036770881877</v>
      </c>
      <c r="CN200" s="17">
        <f t="shared" si="339"/>
        <v>-22.515668840225601</v>
      </c>
      <c r="CO200" s="17">
        <f t="shared" si="340"/>
        <v>-19.766818402971765</v>
      </c>
      <c r="CP200" s="12">
        <f t="shared" si="341"/>
        <v>38.815064016675336</v>
      </c>
      <c r="CQ200" s="12">
        <f t="shared" si="342"/>
        <v>36.744745045191017</v>
      </c>
      <c r="CR200" s="12">
        <f t="shared" si="343"/>
        <v>28.320381071399751</v>
      </c>
      <c r="CS200" s="17">
        <f>CS$3*temperature!$I310+CS$4*temperature!$I310^2</f>
        <v>-26.45303677088188</v>
      </c>
      <c r="CT200" s="17">
        <f>CT$3*temperature!$I310+CT$4*temperature!$I310^2</f>
        <v>-22.515705191401203</v>
      </c>
      <c r="CU200" s="17">
        <f>CU$3*temperature!$I310+CU$4*temperature!$I310^2</f>
        <v>-19.766836957711085</v>
      </c>
      <c r="CV200" s="17"/>
      <c r="CW200" s="17"/>
      <c r="CX200" s="17"/>
    </row>
    <row r="201" spans="1:102">
      <c r="A201" s="2">
        <f t="shared" si="280"/>
        <v>2155</v>
      </c>
      <c r="B201" s="5">
        <f t="shared" si="281"/>
        <v>1165.3522487441944</v>
      </c>
      <c r="C201" s="5">
        <f t="shared" si="282"/>
        <v>2963.9022059480076</v>
      </c>
      <c r="D201" s="5">
        <f t="shared" si="283"/>
        <v>4369.1506941186481</v>
      </c>
      <c r="E201" s="15">
        <f t="shared" si="284"/>
        <v>2.4185258796675841E-6</v>
      </c>
      <c r="F201" s="15">
        <f t="shared" si="285"/>
        <v>4.7646581583604815E-6</v>
      </c>
      <c r="G201" s="15">
        <f t="shared" si="286"/>
        <v>9.7268801412138672E-6</v>
      </c>
      <c r="H201" s="5">
        <f t="shared" si="287"/>
        <v>165470.62258557361</v>
      </c>
      <c r="I201" s="5">
        <f t="shared" si="288"/>
        <v>74177.401444857023</v>
      </c>
      <c r="J201" s="5">
        <f t="shared" si="289"/>
        <v>28959.815862768486</v>
      </c>
      <c r="K201" s="5">
        <f t="shared" si="290"/>
        <v>141991.93657015538</v>
      </c>
      <c r="L201" s="5">
        <f t="shared" si="291"/>
        <v>25026.939585252374</v>
      </c>
      <c r="M201" s="5">
        <f t="shared" si="292"/>
        <v>6628.2483462407345</v>
      </c>
      <c r="N201" s="15">
        <f t="shared" si="293"/>
        <v>-3.5280489247092595E-3</v>
      </c>
      <c r="O201" s="15">
        <f t="shared" si="294"/>
        <v>7.8375098130867293E-4</v>
      </c>
      <c r="P201" s="15">
        <f t="shared" si="295"/>
        <v>1.9124416350855267E-3</v>
      </c>
      <c r="Q201" s="5">
        <f t="shared" si="296"/>
        <v>4867.1172626459365</v>
      </c>
      <c r="R201" s="5">
        <f t="shared" si="297"/>
        <v>7520.0959313132353</v>
      </c>
      <c r="S201" s="5">
        <f t="shared" si="298"/>
        <v>4602.1153745927904</v>
      </c>
      <c r="T201" s="5">
        <f t="shared" si="299"/>
        <v>29.413784674248706</v>
      </c>
      <c r="U201" s="5">
        <f t="shared" si="300"/>
        <v>101.37987830301151</v>
      </c>
      <c r="V201" s="5">
        <f t="shared" si="301"/>
        <v>158.91383413488458</v>
      </c>
      <c r="W201" s="15">
        <f t="shared" si="302"/>
        <v>-1.0734613539272964E-2</v>
      </c>
      <c r="X201" s="15">
        <f t="shared" si="303"/>
        <v>-1.217998157191269E-2</v>
      </c>
      <c r="Y201" s="15">
        <f t="shared" si="304"/>
        <v>-9.7425357312937999E-3</v>
      </c>
      <c r="Z201" s="5">
        <f t="shared" si="319"/>
        <v>3639.462853017068</v>
      </c>
      <c r="AA201" s="5">
        <f t="shared" si="320"/>
        <v>15571.697765516317</v>
      </c>
      <c r="AB201" s="5">
        <f t="shared" si="321"/>
        <v>44744.152565641627</v>
      </c>
      <c r="AC201" s="16">
        <f t="shared" si="305"/>
        <v>1.2851102930226257</v>
      </c>
      <c r="AD201" s="16">
        <f t="shared" si="306"/>
        <v>3.0018444922864864</v>
      </c>
      <c r="AE201" s="16">
        <f t="shared" si="307"/>
        <v>9.646298208506801</v>
      </c>
      <c r="AF201" s="15">
        <f t="shared" si="308"/>
        <v>-4.0504037456468023E-3</v>
      </c>
      <c r="AG201" s="15">
        <f t="shared" si="309"/>
        <v>2.9673830763510267E-4</v>
      </c>
      <c r="AH201" s="15">
        <f t="shared" si="310"/>
        <v>9.7937136394747881E-3</v>
      </c>
      <c r="AI201" s="1">
        <f t="shared" si="274"/>
        <v>338458.97161367192</v>
      </c>
      <c r="AJ201" s="1">
        <f t="shared" si="275"/>
        <v>145607.92857670871</v>
      </c>
      <c r="AK201" s="1">
        <f t="shared" si="276"/>
        <v>56349.26503243859</v>
      </c>
      <c r="AL201" s="14">
        <f t="shared" si="311"/>
        <v>72.339792392477563</v>
      </c>
      <c r="AM201" s="14">
        <f t="shared" si="312"/>
        <v>16.651642356084214</v>
      </c>
      <c r="AN201" s="14">
        <f t="shared" si="313"/>
        <v>5.3622578507459071</v>
      </c>
      <c r="AO201" s="11">
        <f t="shared" si="314"/>
        <v>4.8019262564043177E-3</v>
      </c>
      <c r="AP201" s="11">
        <f t="shared" si="315"/>
        <v>6.0491605916667395E-3</v>
      </c>
      <c r="AQ201" s="11">
        <f t="shared" si="316"/>
        <v>5.4873519051600664E-3</v>
      </c>
      <c r="AR201" s="1">
        <f t="shared" si="322"/>
        <v>165470.62258557361</v>
      </c>
      <c r="AS201" s="1">
        <f t="shared" si="317"/>
        <v>74177.401444857023</v>
      </c>
      <c r="AT201" s="1">
        <f t="shared" si="318"/>
        <v>28959.815862768486</v>
      </c>
      <c r="AU201" s="1">
        <f t="shared" si="277"/>
        <v>33094.124517114724</v>
      </c>
      <c r="AV201" s="1">
        <f t="shared" si="278"/>
        <v>14835.480288971405</v>
      </c>
      <c r="AW201" s="1">
        <f t="shared" si="279"/>
        <v>5791.9631725536974</v>
      </c>
      <c r="AX201" s="1">
        <f t="shared" si="344"/>
        <v>113593.54925612432</v>
      </c>
      <c r="AY201" s="1">
        <f t="shared" si="325"/>
        <v>20021.551668201897</v>
      </c>
      <c r="AZ201" s="1">
        <f t="shared" si="326"/>
        <v>5302.5986769925876</v>
      </c>
      <c r="BA201" s="1">
        <f t="shared" si="345"/>
        <v>13565.145338705774</v>
      </c>
      <c r="BB201" s="1">
        <f t="shared" si="346"/>
        <v>29356.160735801077</v>
      </c>
      <c r="BC201" s="1">
        <f t="shared" si="347"/>
        <v>37469.627925870962</v>
      </c>
      <c r="BD201" s="1">
        <f t="shared" si="348"/>
        <v>1282.317637309445</v>
      </c>
      <c r="BE201" s="2">
        <f t="shared" si="271"/>
        <v>0.42640676327742005</v>
      </c>
      <c r="BF201" s="2">
        <f t="shared" si="272"/>
        <v>0.3180625638800178</v>
      </c>
      <c r="BG201" s="2">
        <f t="shared" si="273"/>
        <v>-5.0634047993166097E-7</v>
      </c>
      <c r="BH201" s="2">
        <f t="shared" si="327"/>
        <v>0.10170606179319108</v>
      </c>
      <c r="BI201" s="2">
        <f t="shared" si="349"/>
        <v>1.8182272776872576E-2</v>
      </c>
      <c r="BJ201" s="2">
        <f t="shared" si="328"/>
        <v>1.0116379454193041E-2</v>
      </c>
      <c r="BK201" s="2">
        <f t="shared" si="329"/>
        <v>2.5638068161742476E-14</v>
      </c>
      <c r="BL201" s="2">
        <f t="shared" si="330"/>
        <v>3008.6319964098316</v>
      </c>
      <c r="BM201" s="2">
        <f t="shared" si="331"/>
        <v>750.40673994218082</v>
      </c>
      <c r="BN201" s="2">
        <f t="shared" si="332"/>
        <v>7.4247373304116942E-10</v>
      </c>
      <c r="BO201" s="2">
        <f t="shared" si="350"/>
        <v>3877.3739666402971</v>
      </c>
      <c r="BP201" s="2">
        <f t="shared" si="351"/>
        <v>303.02481901177947</v>
      </c>
      <c r="BQ201" s="2">
        <f t="shared" si="352"/>
        <v>-6.5543881029704113E-5</v>
      </c>
      <c r="BR201" s="11">
        <f t="shared" si="353"/>
        <v>2.8240931895199467E-2</v>
      </c>
      <c r="BS201" s="17">
        <f t="shared" si="323"/>
        <v>3.965185126567513E-3</v>
      </c>
      <c r="BT201" s="17">
        <f t="shared" si="324"/>
        <v>1.5951023000969469E-2</v>
      </c>
      <c r="BU201" s="12">
        <f>BU$3*temperature!$I311+BU$4*temperature!$I311^2</f>
        <v>-35.546683119672885</v>
      </c>
      <c r="BV201" s="12">
        <f>BV$3*temperature!$I311+BV$4*temperature!$I311^2</f>
        <v>-30.404443823839404</v>
      </c>
      <c r="BW201" s="12">
        <f>BW$3*temperature!$I311+BW$4*temperature!$I311^2</f>
        <v>-26.183780149999173</v>
      </c>
      <c r="BX201" s="12">
        <f>BX$4*temperature!$I311^2</f>
        <v>-33.004948267310063</v>
      </c>
      <c r="BY201" s="12">
        <f>BY$4*temperature!$I311^2</f>
        <v>-28.858733043863257</v>
      </c>
      <c r="BZ201" s="12">
        <f>BZ$4*temperature!$I311^2</f>
        <v>-25.33548265790391</v>
      </c>
      <c r="CA201" s="12">
        <f>CA$3*temperature!$I311</f>
        <v>-29.503055996508941</v>
      </c>
      <c r="CB201" s="12">
        <f>CB$3*temperature!$I311</f>
        <v>-27.268454599341155</v>
      </c>
      <c r="CC201" s="12">
        <f>CC$3*temperature!$I311</f>
        <v>-23.939355034032204</v>
      </c>
      <c r="CD201" s="12">
        <f t="shared" si="354"/>
        <v>-23.634111193666229</v>
      </c>
      <c r="CE201" s="12">
        <f t="shared" si="333"/>
        <v>-17.938400631880903</v>
      </c>
      <c r="CF201" s="12">
        <f t="shared" si="334"/>
        <v>-15.748371067558788</v>
      </c>
      <c r="CG201" s="19">
        <f t="shared" si="355"/>
        <v>0.1989266740210634</v>
      </c>
      <c r="CH201" s="19">
        <f t="shared" si="335"/>
        <v>0.34215558250542294</v>
      </c>
      <c r="CI201" s="19">
        <f t="shared" si="336"/>
        <v>0.34215558250542288</v>
      </c>
      <c r="CJ201" s="12">
        <f t="shared" si="356"/>
        <v>2.934472401421357</v>
      </c>
      <c r="CK201" s="12">
        <f t="shared" si="337"/>
        <v>4.6650269837301259</v>
      </c>
      <c r="CL201" s="12">
        <f t="shared" si="338"/>
        <v>4.0954919832367089</v>
      </c>
      <c r="CM201" s="17">
        <f t="shared" si="357"/>
        <v>-26.568583595087585</v>
      </c>
      <c r="CN201" s="17">
        <f t="shared" si="339"/>
        <v>-22.603427615611029</v>
      </c>
      <c r="CO201" s="17">
        <f t="shared" si="340"/>
        <v>-19.843863050795498</v>
      </c>
      <c r="CP201" s="12">
        <f t="shared" si="341"/>
        <v>41.426790193833568</v>
      </c>
      <c r="CQ201" s="12">
        <f t="shared" si="342"/>
        <v>39.128846000721794</v>
      </c>
      <c r="CR201" s="12">
        <f t="shared" si="343"/>
        <v>30.157885909177544</v>
      </c>
      <c r="CS201" s="17">
        <f>CS$3*temperature!$I311+CS$4*temperature!$I311^2</f>
        <v>-26.568583595087585</v>
      </c>
      <c r="CT201" s="17">
        <f>CT$3*temperature!$I311+CT$4*temperature!$I311^2</f>
        <v>-22.603464052673708</v>
      </c>
      <c r="CU201" s="17">
        <f>CU$3*temperature!$I311+CU$4*temperature!$I311^2</f>
        <v>-19.843881649374207</v>
      </c>
      <c r="CV201" s="17"/>
      <c r="CW201" s="17"/>
      <c r="CX201" s="17"/>
    </row>
    <row r="202" spans="1:102">
      <c r="A202" s="2">
        <f t="shared" si="280"/>
        <v>2156</v>
      </c>
      <c r="B202" s="5">
        <f t="shared" si="281"/>
        <v>1165.3549262570384</v>
      </c>
      <c r="C202" s="5">
        <f t="shared" si="282"/>
        <v>2963.9156218297921</v>
      </c>
      <c r="D202" s="5">
        <f t="shared" si="283"/>
        <v>4369.1910674135124</v>
      </c>
      <c r="E202" s="15">
        <f t="shared" si="284"/>
        <v>2.2975995856842047E-6</v>
      </c>
      <c r="F202" s="15">
        <f t="shared" si="285"/>
        <v>4.5264252504424573E-6</v>
      </c>
      <c r="G202" s="15">
        <f t="shared" si="286"/>
        <v>9.2405361341531739E-6</v>
      </c>
      <c r="H202" s="5">
        <f t="shared" si="287"/>
        <v>164865.3168395173</v>
      </c>
      <c r="I202" s="5">
        <f t="shared" si="288"/>
        <v>74227.67091589651</v>
      </c>
      <c r="J202" s="5">
        <f t="shared" si="289"/>
        <v>29012.998220234331</v>
      </c>
      <c r="K202" s="5">
        <f t="shared" si="290"/>
        <v>141472.19282716062</v>
      </c>
      <c r="L202" s="5">
        <f t="shared" si="291"/>
        <v>25043.786796491728</v>
      </c>
      <c r="M202" s="5">
        <f t="shared" si="292"/>
        <v>6640.3592272767182</v>
      </c>
      <c r="N202" s="15">
        <f t="shared" si="293"/>
        <v>-3.660375057551013E-3</v>
      </c>
      <c r="O202" s="15">
        <f t="shared" si="294"/>
        <v>6.7316306022813244E-4</v>
      </c>
      <c r="P202" s="15">
        <f t="shared" si="295"/>
        <v>1.8271616275289393E-3</v>
      </c>
      <c r="Q202" s="5">
        <f t="shared" si="296"/>
        <v>4797.2574295372779</v>
      </c>
      <c r="R202" s="5">
        <f t="shared" si="297"/>
        <v>7433.535541310489</v>
      </c>
      <c r="S202" s="5">
        <f t="shared" si="298"/>
        <v>4565.648175262877</v>
      </c>
      <c r="T202" s="5">
        <f t="shared" si="299"/>
        <v>29.098039063043256</v>
      </c>
      <c r="U202" s="5">
        <f t="shared" si="300"/>
        <v>100.14507325351808</v>
      </c>
      <c r="V202" s="5">
        <f t="shared" si="301"/>
        <v>157.36561042762858</v>
      </c>
      <c r="W202" s="15">
        <f t="shared" si="302"/>
        <v>-1.0734613539272964E-2</v>
      </c>
      <c r="X202" s="15">
        <f t="shared" si="303"/>
        <v>-1.217998157191269E-2</v>
      </c>
      <c r="Y202" s="15">
        <f t="shared" si="304"/>
        <v>-9.7425357312937999E-3</v>
      </c>
      <c r="Z202" s="5">
        <f t="shared" si="319"/>
        <v>3573.1692970351801</v>
      </c>
      <c r="AA202" s="5">
        <f t="shared" si="320"/>
        <v>15398.731844231319</v>
      </c>
      <c r="AB202" s="5">
        <f t="shared" si="321"/>
        <v>44828.176016284218</v>
      </c>
      <c r="AC202" s="16">
        <f t="shared" si="305"/>
        <v>1.2799050774781975</v>
      </c>
      <c r="AD202" s="16">
        <f t="shared" si="306"/>
        <v>3.0027352545409114</v>
      </c>
      <c r="AE202" s="16">
        <f t="shared" si="307"/>
        <v>9.7407712908418951</v>
      </c>
      <c r="AF202" s="15">
        <f t="shared" si="308"/>
        <v>-4.0504037456468023E-3</v>
      </c>
      <c r="AG202" s="15">
        <f t="shared" si="309"/>
        <v>2.9673830763510267E-4</v>
      </c>
      <c r="AH202" s="15">
        <f t="shared" si="310"/>
        <v>9.7937136394747881E-3</v>
      </c>
      <c r="AI202" s="1">
        <f t="shared" si="274"/>
        <v>337707.19896941946</v>
      </c>
      <c r="AJ202" s="1">
        <f t="shared" si="275"/>
        <v>145882.61600800924</v>
      </c>
      <c r="AK202" s="1">
        <f t="shared" si="276"/>
        <v>56506.301701748431</v>
      </c>
      <c r="AL202" s="14">
        <f t="shared" si="311"/>
        <v>72.683689037465115</v>
      </c>
      <c r="AM202" s="14">
        <f t="shared" si="312"/>
        <v>16.751363530223895</v>
      </c>
      <c r="AN202" s="14">
        <f t="shared" si="313"/>
        <v>5.391388200620824</v>
      </c>
      <c r="AO202" s="11">
        <f t="shared" si="314"/>
        <v>4.7539069938402744E-3</v>
      </c>
      <c r="AP202" s="11">
        <f t="shared" si="315"/>
        <v>5.9886689857500718E-3</v>
      </c>
      <c r="AQ202" s="11">
        <f t="shared" si="316"/>
        <v>5.4324783861084656E-3</v>
      </c>
      <c r="AR202" s="1">
        <f t="shared" si="322"/>
        <v>164865.3168395173</v>
      </c>
      <c r="AS202" s="1">
        <f t="shared" si="317"/>
        <v>74227.67091589651</v>
      </c>
      <c r="AT202" s="1">
        <f t="shared" si="318"/>
        <v>29012.998220234331</v>
      </c>
      <c r="AU202" s="1">
        <f t="shared" si="277"/>
        <v>32973.063367903458</v>
      </c>
      <c r="AV202" s="1">
        <f t="shared" si="278"/>
        <v>14845.534183179303</v>
      </c>
      <c r="AW202" s="1">
        <f t="shared" si="279"/>
        <v>5802.5996440468662</v>
      </c>
      <c r="AX202" s="1">
        <f t="shared" si="344"/>
        <v>113177.75426172849</v>
      </c>
      <c r="AY202" s="1">
        <f t="shared" si="325"/>
        <v>20035.029437193381</v>
      </c>
      <c r="AZ202" s="1">
        <f t="shared" si="326"/>
        <v>5312.2873818213748</v>
      </c>
      <c r="BA202" s="1">
        <f t="shared" si="345"/>
        <v>13560.903043855542</v>
      </c>
      <c r="BB202" s="1">
        <f t="shared" si="346"/>
        <v>29358.288141532787</v>
      </c>
      <c r="BC202" s="1">
        <f t="shared" si="347"/>
        <v>37477.950099140318</v>
      </c>
      <c r="BD202" s="1">
        <f t="shared" si="348"/>
        <v>1245.0647085841831</v>
      </c>
      <c r="BE202" s="2">
        <f t="shared" si="271"/>
        <v>0.42640676327742005</v>
      </c>
      <c r="BF202" s="2">
        <f t="shared" si="272"/>
        <v>0.3180625638800178</v>
      </c>
      <c r="BG202" s="2">
        <f t="shared" si="273"/>
        <v>-5.0634047993166097E-7</v>
      </c>
      <c r="BH202" s="2">
        <f t="shared" si="327"/>
        <v>0.1006481696141333</v>
      </c>
      <c r="BI202" s="2">
        <f t="shared" si="349"/>
        <v>1.8182272776872576E-2</v>
      </c>
      <c r="BJ202" s="2">
        <f t="shared" si="328"/>
        <v>1.0116379454193041E-2</v>
      </c>
      <c r="BK202" s="2">
        <f t="shared" si="329"/>
        <v>2.5638068161742476E-14</v>
      </c>
      <c r="BL202" s="2">
        <f t="shared" si="330"/>
        <v>2997.6261622216271</v>
      </c>
      <c r="BM202" s="2">
        <f t="shared" si="331"/>
        <v>750.91528498617777</v>
      </c>
      <c r="BN202" s="2">
        <f t="shared" si="332"/>
        <v>7.4383722594688092E-10</v>
      </c>
      <c r="BO202" s="2">
        <f t="shared" si="350"/>
        <v>3934.8645578352944</v>
      </c>
      <c r="BP202" s="2">
        <f t="shared" si="351"/>
        <v>306.63620304806727</v>
      </c>
      <c r="BQ202" s="2">
        <f t="shared" si="352"/>
        <v>-6.5541169632926603E-5</v>
      </c>
      <c r="BR202" s="11">
        <f t="shared" si="353"/>
        <v>2.8125016359381E-2</v>
      </c>
      <c r="BS202" s="17">
        <f t="shared" si="323"/>
        <v>3.8562801806178758E-3</v>
      </c>
      <c r="BT202" s="17">
        <f t="shared" si="324"/>
        <v>1.548643009802861E-2</v>
      </c>
      <c r="BU202" s="12">
        <f>BU$3*temperature!$I312+BU$4*temperature!$I312^2</f>
        <v>-36.047057021301214</v>
      </c>
      <c r="BV202" s="12">
        <f>BV$3*temperature!$I312+BV$4*temperature!$I312^2</f>
        <v>-30.794187712991636</v>
      </c>
      <c r="BW202" s="12">
        <f>BW$3*temperature!$I312+BW$4*temperature!$I312^2</f>
        <v>-26.490031385573502</v>
      </c>
      <c r="BX202" s="12">
        <f>BX$4*temperature!$I312^2</f>
        <v>-33.325896304645021</v>
      </c>
      <c r="BY202" s="12">
        <f>BY$4*temperature!$I312^2</f>
        <v>-29.139362289374759</v>
      </c>
      <c r="BZ202" s="12">
        <f>BZ$4*temperature!$I312^2</f>
        <v>-25.58185097116807</v>
      </c>
      <c r="CA202" s="12">
        <f>CA$3*temperature!$I312</f>
        <v>-29.646156350868178</v>
      </c>
      <c r="CB202" s="12">
        <f>CB$3*temperature!$I312</f>
        <v>-27.400716339157405</v>
      </c>
      <c r="CC202" s="12">
        <f>CC$3*temperature!$I312</f>
        <v>-24.055469452447266</v>
      </c>
      <c r="CD202" s="12">
        <f t="shared" si="354"/>
        <v>-23.720140520358829</v>
      </c>
      <c r="CE202" s="12">
        <f t="shared" si="333"/>
        <v>-17.97993468793188</v>
      </c>
      <c r="CF202" s="12">
        <f t="shared" si="334"/>
        <v>-15.78483439224723</v>
      </c>
      <c r="CG202" s="19">
        <f t="shared" si="355"/>
        <v>0.19989153940813678</v>
      </c>
      <c r="CH202" s="19">
        <f t="shared" si="335"/>
        <v>0.3438151592322648</v>
      </c>
      <c r="CI202" s="19">
        <f t="shared" si="336"/>
        <v>0.34381515923226474</v>
      </c>
      <c r="CJ202" s="12">
        <f t="shared" si="356"/>
        <v>2.9630079152546753</v>
      </c>
      <c r="CK202" s="12">
        <f t="shared" si="337"/>
        <v>4.7103908256127625</v>
      </c>
      <c r="CL202" s="12">
        <f t="shared" si="338"/>
        <v>4.1353175301000187</v>
      </c>
      <c r="CM202" s="17">
        <f t="shared" si="357"/>
        <v>-26.683148435613504</v>
      </c>
      <c r="CN202" s="17">
        <f t="shared" si="339"/>
        <v>-22.690325513544643</v>
      </c>
      <c r="CO202" s="17">
        <f t="shared" si="340"/>
        <v>-19.920151922347248</v>
      </c>
      <c r="CP202" s="12">
        <f t="shared" si="341"/>
        <v>44.12609925152276</v>
      </c>
      <c r="CQ202" s="12">
        <f t="shared" si="342"/>
        <v>41.590075336009299</v>
      </c>
      <c r="CR202" s="12">
        <f t="shared" si="343"/>
        <v>32.054836119418596</v>
      </c>
      <c r="CS202" s="17">
        <f>CS$3*temperature!$I312+CS$4*temperature!$I312^2</f>
        <v>-26.683148435613504</v>
      </c>
      <c r="CT202" s="17">
        <f>CT$3*temperature!$I312+CT$4*temperature!$I312^2</f>
        <v>-22.690362034972509</v>
      </c>
      <c r="CU202" s="17">
        <f>CU$3*temperature!$I312+CU$4*temperature!$I312^2</f>
        <v>-19.920170563988528</v>
      </c>
      <c r="CV202" s="17"/>
      <c r="CW202" s="17"/>
      <c r="CX202" s="17"/>
    </row>
    <row r="203" spans="1:102">
      <c r="A203" s="2">
        <f t="shared" si="280"/>
        <v>2157</v>
      </c>
      <c r="B203" s="5">
        <f t="shared" si="281"/>
        <v>1165.3574699000844</v>
      </c>
      <c r="C203" s="5">
        <f t="shared" si="282"/>
        <v>2963.9283669751776</v>
      </c>
      <c r="D203" s="5">
        <f t="shared" si="283"/>
        <v>4369.2294223980516</v>
      </c>
      <c r="E203" s="15">
        <f t="shared" si="284"/>
        <v>2.1827196063999944E-6</v>
      </c>
      <c r="F203" s="15">
        <f t="shared" si="285"/>
        <v>4.3001039879203342E-6</v>
      </c>
      <c r="G203" s="15">
        <f t="shared" si="286"/>
        <v>8.7785093274455143E-6</v>
      </c>
      <c r="H203" s="5">
        <f t="shared" si="287"/>
        <v>164240.56331928589</v>
      </c>
      <c r="I203" s="5">
        <f t="shared" si="288"/>
        <v>74269.85752497983</v>
      </c>
      <c r="J203" s="5">
        <f t="shared" si="289"/>
        <v>29063.828922337849</v>
      </c>
      <c r="K203" s="5">
        <f t="shared" si="290"/>
        <v>140935.77941656613</v>
      </c>
      <c r="L203" s="5">
        <f t="shared" si="291"/>
        <v>25057.912449070274</v>
      </c>
      <c r="M203" s="5">
        <f t="shared" si="292"/>
        <v>6651.9347263724521</v>
      </c>
      <c r="N203" s="15">
        <f t="shared" si="293"/>
        <v>-3.791652620029895E-3</v>
      </c>
      <c r="O203" s="15">
        <f t="shared" si="294"/>
        <v>5.6403820609607358E-4</v>
      </c>
      <c r="P203" s="15">
        <f t="shared" si="295"/>
        <v>1.7432037484033103E-3</v>
      </c>
      <c r="Q203" s="5">
        <f t="shared" si="296"/>
        <v>4727.7767682843942</v>
      </c>
      <c r="R203" s="5">
        <f t="shared" si="297"/>
        <v>7347.1685387047164</v>
      </c>
      <c r="S203" s="5">
        <f t="shared" si="298"/>
        <v>4529.0882586570324</v>
      </c>
      <c r="T203" s="5">
        <f t="shared" si="299"/>
        <v>28.785682858950818</v>
      </c>
      <c r="U203" s="5">
        <f t="shared" si="300"/>
        <v>98.925308106772377</v>
      </c>
      <c r="V203" s="5">
        <f t="shared" si="301"/>
        <v>155.83247034516054</v>
      </c>
      <c r="W203" s="15">
        <f t="shared" si="302"/>
        <v>-1.0734613539272964E-2</v>
      </c>
      <c r="X203" s="15">
        <f t="shared" si="303"/>
        <v>-1.217998157191269E-2</v>
      </c>
      <c r="Y203" s="15">
        <f t="shared" si="304"/>
        <v>-9.7425357312937999E-3</v>
      </c>
      <c r="Z203" s="5">
        <f t="shared" si="319"/>
        <v>3507.6170128409999</v>
      </c>
      <c r="AA203" s="5">
        <f t="shared" si="320"/>
        <v>15226.000871658789</v>
      </c>
      <c r="AB203" s="5">
        <f t="shared" si="321"/>
        <v>44908.512595533597</v>
      </c>
      <c r="AC203" s="16">
        <f t="shared" si="305"/>
        <v>1.2747209451583075</v>
      </c>
      <c r="AD203" s="16">
        <f t="shared" si="306"/>
        <v>3.0036262811186201</v>
      </c>
      <c r="AE203" s="16">
        <f t="shared" si="307"/>
        <v>9.8361696154920182</v>
      </c>
      <c r="AF203" s="15">
        <f t="shared" si="308"/>
        <v>-4.0504037456468023E-3</v>
      </c>
      <c r="AG203" s="15">
        <f t="shared" si="309"/>
        <v>2.9673830763510267E-4</v>
      </c>
      <c r="AH203" s="15">
        <f t="shared" si="310"/>
        <v>9.7937136394747881E-3</v>
      </c>
      <c r="AI203" s="1">
        <f t="shared" si="274"/>
        <v>336909.54244038102</v>
      </c>
      <c r="AJ203" s="1">
        <f t="shared" si="275"/>
        <v>146139.88859038762</v>
      </c>
      <c r="AK203" s="1">
        <f t="shared" si="276"/>
        <v>56658.271175620452</v>
      </c>
      <c r="AL203" s="14">
        <f t="shared" si="311"/>
        <v>73.025765220141906</v>
      </c>
      <c r="AM203" s="14">
        <f t="shared" si="312"/>
        <v>16.850678717753947</v>
      </c>
      <c r="AN203" s="14">
        <f t="shared" si="313"/>
        <v>5.4203839144931072</v>
      </c>
      <c r="AO203" s="11">
        <f t="shared" si="314"/>
        <v>4.706367923901872E-3</v>
      </c>
      <c r="AP203" s="11">
        <f t="shared" si="315"/>
        <v>5.9287822958925714E-3</v>
      </c>
      <c r="AQ203" s="11">
        <f t="shared" si="316"/>
        <v>5.3781536022473805E-3</v>
      </c>
      <c r="AR203" s="1">
        <f t="shared" si="322"/>
        <v>164240.56331928589</v>
      </c>
      <c r="AS203" s="1">
        <f t="shared" si="317"/>
        <v>74269.85752497983</v>
      </c>
      <c r="AT203" s="1">
        <f t="shared" si="318"/>
        <v>29063.828922337849</v>
      </c>
      <c r="AU203" s="1">
        <f t="shared" si="277"/>
        <v>32848.11266385718</v>
      </c>
      <c r="AV203" s="1">
        <f t="shared" si="278"/>
        <v>14853.971504995967</v>
      </c>
      <c r="AW203" s="1">
        <f t="shared" si="279"/>
        <v>5812.7657844675705</v>
      </c>
      <c r="AX203" s="1">
        <f t="shared" si="344"/>
        <v>112748.62353325292</v>
      </c>
      <c r="AY203" s="1">
        <f t="shared" si="325"/>
        <v>20046.329959256218</v>
      </c>
      <c r="AZ203" s="1">
        <f t="shared" si="326"/>
        <v>5321.547781097961</v>
      </c>
      <c r="BA203" s="1">
        <f t="shared" si="345"/>
        <v>13556.50561460873</v>
      </c>
      <c r="BB203" s="1">
        <f t="shared" si="346"/>
        <v>29360.08568277027</v>
      </c>
      <c r="BC203" s="1">
        <f t="shared" si="347"/>
        <v>37485.888925968095</v>
      </c>
      <c r="BD203" s="1">
        <f t="shared" si="348"/>
        <v>1208.8809608611575</v>
      </c>
      <c r="BE203" s="2">
        <f t="shared" si="271"/>
        <v>0.42640676327742005</v>
      </c>
      <c r="BF203" s="2">
        <f t="shared" si="272"/>
        <v>0.3180625638800178</v>
      </c>
      <c r="BG203" s="2">
        <f t="shared" si="273"/>
        <v>-5.0634047993166097E-7</v>
      </c>
      <c r="BH203" s="2">
        <f t="shared" si="327"/>
        <v>9.9595499165954032E-2</v>
      </c>
      <c r="BI203" s="2">
        <f t="shared" si="349"/>
        <v>1.8182272776872576E-2</v>
      </c>
      <c r="BJ203" s="2">
        <f t="shared" si="328"/>
        <v>1.0116379454193041E-2</v>
      </c>
      <c r="BK203" s="2">
        <f t="shared" si="329"/>
        <v>2.5638068161742476E-14</v>
      </c>
      <c r="BL203" s="2">
        <f t="shared" si="330"/>
        <v>2986.2667232984686</v>
      </c>
      <c r="BM203" s="2">
        <f t="shared" si="331"/>
        <v>751.34206073155042</v>
      </c>
      <c r="BN203" s="2">
        <f t="shared" si="332"/>
        <v>7.4514042695212019E-10</v>
      </c>
      <c r="BO203" s="2">
        <f t="shared" si="350"/>
        <v>3993.2117302118622</v>
      </c>
      <c r="BP203" s="2">
        <f t="shared" si="351"/>
        <v>310.29108040271882</v>
      </c>
      <c r="BQ203" s="2">
        <f t="shared" si="352"/>
        <v>-6.5538545966680904E-5</v>
      </c>
      <c r="BR203" s="11">
        <f t="shared" si="353"/>
        <v>2.8010394390087207E-2</v>
      </c>
      <c r="BS203" s="17">
        <f t="shared" si="323"/>
        <v>3.7507891737456893E-3</v>
      </c>
      <c r="BT203" s="17">
        <f t="shared" si="324"/>
        <v>1.5035369027212243E-2</v>
      </c>
      <c r="BU203" s="12">
        <f>BU$3*temperature!$I313+BU$4*temperature!$I313^2</f>
        <v>-36.54687994870104</v>
      </c>
      <c r="BV203" s="12">
        <f>BV$3*temperature!$I313+BV$4*temperature!$I313^2</f>
        <v>-31.183376625884364</v>
      </c>
      <c r="BW203" s="12">
        <f>BW$3*temperature!$I313+BW$4*temperature!$I313^2</f>
        <v>-26.795740360749747</v>
      </c>
      <c r="BX203" s="12">
        <f>BX$4*temperature!$I313^2</f>
        <v>-33.646018365461821</v>
      </c>
      <c r="BY203" s="12">
        <f>BY$4*temperature!$I313^2</f>
        <v>-29.419269320882321</v>
      </c>
      <c r="BZ203" s="12">
        <f>BZ$4*temperature!$I313^2</f>
        <v>-25.827585242724847</v>
      </c>
      <c r="CA203" s="12">
        <f>CA$3*temperature!$I313</f>
        <v>-29.78820364470327</v>
      </c>
      <c r="CB203" s="12">
        <f>CB$3*temperature!$I313</f>
        <v>-27.532004778679052</v>
      </c>
      <c r="CC203" s="12">
        <f>CC$3*temperature!$I313</f>
        <v>-24.170729397015183</v>
      </c>
      <c r="CD203" s="12">
        <f t="shared" si="354"/>
        <v>-23.805263661794417</v>
      </c>
      <c r="CE203" s="12">
        <f t="shared" si="333"/>
        <v>-18.020728936115752</v>
      </c>
      <c r="CF203" s="12">
        <f t="shared" si="334"/>
        <v>-15.820648229333683</v>
      </c>
      <c r="CG203" s="19">
        <f t="shared" si="355"/>
        <v>0.20084930445185464</v>
      </c>
      <c r="CH203" s="19">
        <f t="shared" si="335"/>
        <v>0.3454625233077428</v>
      </c>
      <c r="CI203" s="19">
        <f t="shared" si="336"/>
        <v>0.34546252330774274</v>
      </c>
      <c r="CJ203" s="12">
        <f t="shared" si="356"/>
        <v>2.9914699914544265</v>
      </c>
      <c r="CK203" s="12">
        <f t="shared" si="337"/>
        <v>4.7556379212816493</v>
      </c>
      <c r="CL203" s="12">
        <f t="shared" si="338"/>
        <v>4.1750405838407501</v>
      </c>
      <c r="CM203" s="17">
        <f t="shared" si="357"/>
        <v>-26.796733653248843</v>
      </c>
      <c r="CN203" s="17">
        <f t="shared" si="339"/>
        <v>-22.776366857397402</v>
      </c>
      <c r="CO203" s="17">
        <f t="shared" si="340"/>
        <v>-19.995688813174432</v>
      </c>
      <c r="CP203" s="12">
        <f t="shared" si="341"/>
        <v>46.912701068954412</v>
      </c>
      <c r="CQ203" s="12">
        <f t="shared" si="342"/>
        <v>44.128153139374007</v>
      </c>
      <c r="CR203" s="12">
        <f t="shared" si="343"/>
        <v>34.011015965002883</v>
      </c>
      <c r="CS203" s="17">
        <f>CS$3*temperature!$I313+CS$4*temperature!$I313^2</f>
        <v>-26.796733653248843</v>
      </c>
      <c r="CT203" s="17">
        <f>CT$3*temperature!$I313+CT$4*temperature!$I313^2</f>
        <v>-22.776403461687728</v>
      </c>
      <c r="CU203" s="17">
        <f>CU$3*temperature!$I313+CU$4*temperature!$I313^2</f>
        <v>-19.995707497111251</v>
      </c>
      <c r="CV203" s="17"/>
      <c r="CW203" s="17"/>
      <c r="CX203" s="17"/>
    </row>
    <row r="204" spans="1:102">
      <c r="A204" s="2">
        <f t="shared" si="280"/>
        <v>2158</v>
      </c>
      <c r="B204" s="5">
        <f t="shared" si="281"/>
        <v>1165.3598863662526</v>
      </c>
      <c r="C204" s="5">
        <f t="shared" si="282"/>
        <v>2963.9404749153591</v>
      </c>
      <c r="D204" s="5">
        <f t="shared" si="283"/>
        <v>4369.2658599532278</v>
      </c>
      <c r="E204" s="15">
        <f t="shared" si="284"/>
        <v>2.0735836260799947E-6</v>
      </c>
      <c r="F204" s="15">
        <f t="shared" si="285"/>
        <v>4.0850987885243171E-6</v>
      </c>
      <c r="G204" s="15">
        <f t="shared" si="286"/>
        <v>8.3395838610732374E-6</v>
      </c>
      <c r="H204" s="5">
        <f t="shared" si="287"/>
        <v>163596.76830921829</v>
      </c>
      <c r="I204" s="5">
        <f t="shared" si="288"/>
        <v>74304.055236638465</v>
      </c>
      <c r="J204" s="5">
        <f t="shared" si="289"/>
        <v>29112.333824089321</v>
      </c>
      <c r="K204" s="5">
        <f t="shared" si="290"/>
        <v>140383.04409064123</v>
      </c>
      <c r="L204" s="5">
        <f t="shared" si="291"/>
        <v>25069.348006646578</v>
      </c>
      <c r="M204" s="5">
        <f t="shared" si="292"/>
        <v>6662.9806373011515</v>
      </c>
      <c r="N204" s="15">
        <f t="shared" si="293"/>
        <v>-3.9218949809131098E-3</v>
      </c>
      <c r="O204" s="15">
        <f t="shared" si="294"/>
        <v>4.5636513414870628E-4</v>
      </c>
      <c r="P204" s="15">
        <f t="shared" si="295"/>
        <v>1.6605561213500764E-3</v>
      </c>
      <c r="Q204" s="5">
        <f t="shared" si="296"/>
        <v>4658.6927674969211</v>
      </c>
      <c r="R204" s="5">
        <f t="shared" si="297"/>
        <v>7261.0219753488773</v>
      </c>
      <c r="S204" s="5">
        <f t="shared" si="298"/>
        <v>4492.4484528234025</v>
      </c>
      <c r="T204" s="5">
        <f t="shared" si="299"/>
        <v>28.476679677995907</v>
      </c>
      <c r="U204" s="5">
        <f t="shared" si="300"/>
        <v>97.720399677036099</v>
      </c>
      <c r="V204" s="5">
        <f t="shared" si="301"/>
        <v>154.31426693472704</v>
      </c>
      <c r="W204" s="15">
        <f t="shared" si="302"/>
        <v>-1.0734613539272964E-2</v>
      </c>
      <c r="X204" s="15">
        <f t="shared" si="303"/>
        <v>-1.217998157191269E-2</v>
      </c>
      <c r="Y204" s="15">
        <f t="shared" si="304"/>
        <v>-9.7425357312937999E-3</v>
      </c>
      <c r="Z204" s="5">
        <f t="shared" si="319"/>
        <v>3442.813251137572</v>
      </c>
      <c r="AA204" s="5">
        <f t="shared" si="320"/>
        <v>15053.562261465033</v>
      </c>
      <c r="AB204" s="5">
        <f t="shared" si="321"/>
        <v>44985.202070272273</v>
      </c>
      <c r="AC204" s="16">
        <f t="shared" si="305"/>
        <v>1.2695578106673839</v>
      </c>
      <c r="AD204" s="16">
        <f t="shared" si="306"/>
        <v>3.0045175720980475</v>
      </c>
      <c r="AE204" s="16">
        <f t="shared" si="307"/>
        <v>9.9325022440154491</v>
      </c>
      <c r="AF204" s="15">
        <f t="shared" si="308"/>
        <v>-4.0504037456468023E-3</v>
      </c>
      <c r="AG204" s="15">
        <f t="shared" si="309"/>
        <v>2.9673830763510267E-4</v>
      </c>
      <c r="AH204" s="15">
        <f t="shared" si="310"/>
        <v>9.7937136394747881E-3</v>
      </c>
      <c r="AI204" s="1">
        <f t="shared" si="274"/>
        <v>336066.7008602001</v>
      </c>
      <c r="AJ204" s="1">
        <f t="shared" si="275"/>
        <v>146379.87123634483</v>
      </c>
      <c r="AK204" s="1">
        <f t="shared" si="276"/>
        <v>56805.209842525976</v>
      </c>
      <c r="AL204" s="14">
        <f t="shared" si="311"/>
        <v>73.366014478001858</v>
      </c>
      <c r="AM204" s="14">
        <f t="shared" si="312"/>
        <v>16.949583683352984</v>
      </c>
      <c r="AN204" s="14">
        <f t="shared" si="313"/>
        <v>5.4492440551956483</v>
      </c>
      <c r="AO204" s="11">
        <f t="shared" si="314"/>
        <v>4.6593042446628529E-3</v>
      </c>
      <c r="AP204" s="11">
        <f t="shared" si="315"/>
        <v>5.8694944729336456E-3</v>
      </c>
      <c r="AQ204" s="11">
        <f t="shared" si="316"/>
        <v>5.3243720662249066E-3</v>
      </c>
      <c r="AR204" s="1">
        <f t="shared" si="322"/>
        <v>163596.76830921829</v>
      </c>
      <c r="AS204" s="1">
        <f t="shared" si="317"/>
        <v>74304.055236638465</v>
      </c>
      <c r="AT204" s="1">
        <f t="shared" si="318"/>
        <v>29112.333824089321</v>
      </c>
      <c r="AU204" s="1">
        <f t="shared" si="277"/>
        <v>32719.353661843659</v>
      </c>
      <c r="AV204" s="1">
        <f t="shared" si="278"/>
        <v>14860.811047327694</v>
      </c>
      <c r="AW204" s="1">
        <f t="shared" si="279"/>
        <v>5822.4667648178647</v>
      </c>
      <c r="AX204" s="1">
        <f t="shared" si="344"/>
        <v>112306.43527251297</v>
      </c>
      <c r="AY204" s="1">
        <f t="shared" si="325"/>
        <v>20055.478405317263</v>
      </c>
      <c r="AZ204" s="1">
        <f t="shared" si="326"/>
        <v>5330.3845098409211</v>
      </c>
      <c r="BA204" s="1">
        <f t="shared" si="345"/>
        <v>13551.954320213581</v>
      </c>
      <c r="BB204" s="1">
        <f t="shared" si="346"/>
        <v>29361.557952158386</v>
      </c>
      <c r="BC204" s="1">
        <f t="shared" si="347"/>
        <v>37493.450936503745</v>
      </c>
      <c r="BD204" s="1">
        <f t="shared" si="348"/>
        <v>1173.7362759251689</v>
      </c>
      <c r="BE204" s="2">
        <f t="shared" ref="BE204:BE267" si="358">BE203</f>
        <v>0.42640676327742005</v>
      </c>
      <c r="BF204" s="2">
        <f t="shared" ref="BF204:BF267" si="359">BF203</f>
        <v>0.3180625638800178</v>
      </c>
      <c r="BG204" s="2">
        <f t="shared" ref="BG204:BG267" si="360">BG203</f>
        <v>-5.0634047993166097E-7</v>
      </c>
      <c r="BH204" s="2">
        <f t="shared" si="327"/>
        <v>9.8548128823661651E-2</v>
      </c>
      <c r="BI204" s="2">
        <f t="shared" si="349"/>
        <v>1.8182272776872576E-2</v>
      </c>
      <c r="BJ204" s="2">
        <f t="shared" si="328"/>
        <v>1.0116379454193041E-2</v>
      </c>
      <c r="BK204" s="2">
        <f t="shared" si="329"/>
        <v>2.5638068161742476E-14</v>
      </c>
      <c r="BL204" s="2">
        <f t="shared" si="330"/>
        <v>2974.5610668130298</v>
      </c>
      <c r="BM204" s="2">
        <f t="shared" si="331"/>
        <v>751.68801775915415</v>
      </c>
      <c r="BN204" s="2">
        <f t="shared" si="332"/>
        <v>7.4638399892940298E-10</v>
      </c>
      <c r="BO204" s="2">
        <f t="shared" si="350"/>
        <v>4052.4282538026214</v>
      </c>
      <c r="BP204" s="2">
        <f t="shared" si="351"/>
        <v>313.98997665483688</v>
      </c>
      <c r="BQ204" s="2">
        <f t="shared" si="352"/>
        <v>-6.553600918539076E-5</v>
      </c>
      <c r="BR204" s="11">
        <f t="shared" si="353"/>
        <v>2.7897056419814298E-2</v>
      </c>
      <c r="BS204" s="17">
        <f t="shared" si="323"/>
        <v>3.6485907090180853E-3</v>
      </c>
      <c r="BT204" s="17">
        <f t="shared" si="324"/>
        <v>1.4597445657487614E-2</v>
      </c>
      <c r="BU204" s="12">
        <f>BU$3*temperature!$I314+BU$4*temperature!$I314^2</f>
        <v>-37.04608062980757</v>
      </c>
      <c r="BV204" s="12">
        <f>BV$3*temperature!$I314+BV$4*temperature!$I314^2</f>
        <v>-31.571957837435765</v>
      </c>
      <c r="BW204" s="12">
        <f>BW$3*temperature!$I314+BW$4*temperature!$I314^2</f>
        <v>-27.100867999052141</v>
      </c>
      <c r="BX204" s="12">
        <f>BX$4*temperature!$I314^2</f>
        <v>-33.965279210455982</v>
      </c>
      <c r="BY204" s="12">
        <f>BY$4*temperature!$I314^2</f>
        <v>-29.698423325985555</v>
      </c>
      <c r="BZ204" s="12">
        <f>BZ$4*temperature!$I314^2</f>
        <v>-26.072658421939877</v>
      </c>
      <c r="CA204" s="12">
        <f>CA$3*temperature!$I314</f>
        <v>-29.92919734592542</v>
      </c>
      <c r="CB204" s="12">
        <f>CB$3*temperature!$I314</f>
        <v>-27.66231942611843</v>
      </c>
      <c r="CC204" s="12">
        <f>CC$3*temperature!$I314</f>
        <v>-24.285134435988727</v>
      </c>
      <c r="CD204" s="12">
        <f t="shared" si="354"/>
        <v>-23.889486352142551</v>
      </c>
      <c r="CE204" s="12">
        <f t="shared" si="333"/>
        <v>-18.060792846321199</v>
      </c>
      <c r="CF204" s="12">
        <f t="shared" si="334"/>
        <v>-15.855820892564951</v>
      </c>
      <c r="CG204" s="19">
        <f t="shared" si="355"/>
        <v>0.20179996556456653</v>
      </c>
      <c r="CH204" s="19">
        <f t="shared" si="335"/>
        <v>0.34709766856106733</v>
      </c>
      <c r="CI204" s="19">
        <f t="shared" si="336"/>
        <v>0.34709766856106727</v>
      </c>
      <c r="CJ204" s="12">
        <f t="shared" si="356"/>
        <v>3.0198554968914331</v>
      </c>
      <c r="CK204" s="12">
        <f t="shared" si="337"/>
        <v>4.8007632898986143</v>
      </c>
      <c r="CL204" s="12">
        <f t="shared" si="338"/>
        <v>4.2146567717118888</v>
      </c>
      <c r="CM204" s="17">
        <f t="shared" si="357"/>
        <v>-26.909341849033986</v>
      </c>
      <c r="CN204" s="17">
        <f t="shared" si="339"/>
        <v>-22.861556136219814</v>
      </c>
      <c r="CO204" s="17">
        <f t="shared" si="340"/>
        <v>-20.07047766427684</v>
      </c>
      <c r="CP204" s="12">
        <f t="shared" si="341"/>
        <v>49.786252048310807</v>
      </c>
      <c r="CQ204" s="12">
        <f t="shared" si="342"/>
        <v>46.742752970495296</v>
      </c>
      <c r="CR204" s="12">
        <f t="shared" si="343"/>
        <v>36.026173847660431</v>
      </c>
      <c r="CS204" s="17">
        <f>CS$3*temperature!$I314+CS$4*temperature!$I314^2</f>
        <v>-26.909341849033986</v>
      </c>
      <c r="CT204" s="17">
        <f>CT$3*temperature!$I314+CT$4*temperature!$I314^2</f>
        <v>-22.861592821889115</v>
      </c>
      <c r="CU204" s="17">
        <f>CU$3*temperature!$I314+CU$4*temperature!$I314^2</f>
        <v>-20.07049638975198</v>
      </c>
      <c r="CV204" s="17"/>
      <c r="CW204" s="17"/>
      <c r="CX204" s="17"/>
    </row>
    <row r="205" spans="1:102">
      <c r="A205" s="2">
        <f t="shared" si="280"/>
        <v>2159</v>
      </c>
      <c r="B205" s="5">
        <f t="shared" si="281"/>
        <v>1165.3621820138724</v>
      </c>
      <c r="C205" s="5">
        <f t="shared" si="282"/>
        <v>2963.9519775055205</v>
      </c>
      <c r="D205" s="5">
        <f t="shared" si="283"/>
        <v>4369.3004759193263</v>
      </c>
      <c r="E205" s="15">
        <f t="shared" si="284"/>
        <v>1.9699044447759948E-6</v>
      </c>
      <c r="F205" s="15">
        <f t="shared" si="285"/>
        <v>3.8808438490981011E-6</v>
      </c>
      <c r="G205" s="15">
        <f t="shared" si="286"/>
        <v>7.9226046680195747E-6</v>
      </c>
      <c r="H205" s="5">
        <f t="shared" si="287"/>
        <v>162934.33981538675</v>
      </c>
      <c r="I205" s="5">
        <f t="shared" si="288"/>
        <v>74330.359955994092</v>
      </c>
      <c r="J205" s="5">
        <f t="shared" si="289"/>
        <v>29158.539227670222</v>
      </c>
      <c r="K205" s="5">
        <f t="shared" si="290"/>
        <v>139814.33611808007</v>
      </c>
      <c r="L205" s="5">
        <f t="shared" si="291"/>
        <v>25078.125597213948</v>
      </c>
      <c r="M205" s="5">
        <f t="shared" si="292"/>
        <v>6673.5028612412143</v>
      </c>
      <c r="N205" s="15">
        <f t="shared" si="293"/>
        <v>-4.0511158327208863E-3</v>
      </c>
      <c r="O205" s="15">
        <f t="shared" si="294"/>
        <v>3.5013238338077457E-4</v>
      </c>
      <c r="P205" s="15">
        <f t="shared" si="295"/>
        <v>1.5792067413729072E-3</v>
      </c>
      <c r="Q205" s="5">
        <f t="shared" si="296"/>
        <v>4590.0222322279587</v>
      </c>
      <c r="R205" s="5">
        <f t="shared" si="297"/>
        <v>7175.1220604484197</v>
      </c>
      <c r="S205" s="5">
        <f t="shared" si="298"/>
        <v>4455.7413004625878</v>
      </c>
      <c r="T205" s="5">
        <f t="shared" si="299"/>
        <v>28.170993526770953</v>
      </c>
      <c r="U205" s="5">
        <f t="shared" si="300"/>
        <v>96.530167009769855</v>
      </c>
      <c r="V205" s="5">
        <f t="shared" si="301"/>
        <v>152.81085467526705</v>
      </c>
      <c r="W205" s="15">
        <f t="shared" si="302"/>
        <v>-1.0734613539272964E-2</v>
      </c>
      <c r="X205" s="15">
        <f t="shared" si="303"/>
        <v>-1.217998157191269E-2</v>
      </c>
      <c r="Y205" s="15">
        <f t="shared" si="304"/>
        <v>-9.7425357312937999E-3</v>
      </c>
      <c r="Z205" s="5">
        <f t="shared" si="319"/>
        <v>3378.7645891331586</v>
      </c>
      <c r="AA205" s="5">
        <f t="shared" si="320"/>
        <v>14881.471762746074</v>
      </c>
      <c r="AB205" s="5">
        <f t="shared" si="321"/>
        <v>45058.284940842546</v>
      </c>
      <c r="AC205" s="16">
        <f t="shared" si="305"/>
        <v>1.2644155889557416</v>
      </c>
      <c r="AD205" s="16">
        <f t="shared" si="306"/>
        <v>3.0054091275576518</v>
      </c>
      <c r="AE205" s="16">
        <f t="shared" si="307"/>
        <v>10.029778326716777</v>
      </c>
      <c r="AF205" s="15">
        <f t="shared" si="308"/>
        <v>-4.0504037456468023E-3</v>
      </c>
      <c r="AG205" s="15">
        <f t="shared" si="309"/>
        <v>2.9673830763510267E-4</v>
      </c>
      <c r="AH205" s="15">
        <f t="shared" si="310"/>
        <v>9.7937136394747881E-3</v>
      </c>
      <c r="AI205" s="1">
        <f t="shared" si="274"/>
        <v>335179.38443602371</v>
      </c>
      <c r="AJ205" s="1">
        <f t="shared" si="275"/>
        <v>146602.69516003804</v>
      </c>
      <c r="AK205" s="1">
        <f t="shared" si="276"/>
        <v>56947.155623091247</v>
      </c>
      <c r="AL205" s="14">
        <f t="shared" si="311"/>
        <v>73.704430714846495</v>
      </c>
      <c r="AM205" s="14">
        <f t="shared" si="312"/>
        <v>17.048074316223474</v>
      </c>
      <c r="AN205" s="14">
        <f t="shared" si="313"/>
        <v>5.4779677199968786</v>
      </c>
      <c r="AO205" s="11">
        <f t="shared" si="314"/>
        <v>4.612711202216224E-3</v>
      </c>
      <c r="AP205" s="11">
        <f t="shared" si="315"/>
        <v>5.8107995282043095E-3</v>
      </c>
      <c r="AQ205" s="11">
        <f t="shared" si="316"/>
        <v>5.2711283455626574E-3</v>
      </c>
      <c r="AR205" s="1">
        <f t="shared" si="322"/>
        <v>162934.33981538675</v>
      </c>
      <c r="AS205" s="1">
        <f t="shared" si="317"/>
        <v>74330.359955994092</v>
      </c>
      <c r="AT205" s="1">
        <f t="shared" si="318"/>
        <v>29158.539227670222</v>
      </c>
      <c r="AU205" s="1">
        <f t="shared" si="277"/>
        <v>32586.867963077351</v>
      </c>
      <c r="AV205" s="1">
        <f t="shared" si="278"/>
        <v>14866.07199119882</v>
      </c>
      <c r="AW205" s="1">
        <f t="shared" si="279"/>
        <v>5831.7078455340452</v>
      </c>
      <c r="AX205" s="1">
        <f t="shared" si="344"/>
        <v>111851.46889446405</v>
      </c>
      <c r="AY205" s="1">
        <f t="shared" si="325"/>
        <v>20062.500477771155</v>
      </c>
      <c r="AZ205" s="1">
        <f t="shared" si="326"/>
        <v>5338.8022889929707</v>
      </c>
      <c r="BA205" s="1">
        <f t="shared" si="345"/>
        <v>13547.250410483372</v>
      </c>
      <c r="BB205" s="1">
        <f t="shared" si="346"/>
        <v>29362.709493713053</v>
      </c>
      <c r="BC205" s="1">
        <f t="shared" si="347"/>
        <v>37500.642568503041</v>
      </c>
      <c r="BD205" s="1">
        <f t="shared" si="348"/>
        <v>1139.6013591078345</v>
      </c>
      <c r="BE205" s="2">
        <f t="shared" si="358"/>
        <v>0.42640676327742005</v>
      </c>
      <c r="BF205" s="2">
        <f t="shared" si="359"/>
        <v>0.3180625638800178</v>
      </c>
      <c r="BG205" s="2">
        <f t="shared" si="360"/>
        <v>-5.0634047993166097E-7</v>
      </c>
      <c r="BH205" s="2">
        <f t="shared" si="327"/>
        <v>9.7506135560556526E-2</v>
      </c>
      <c r="BI205" s="2">
        <f t="shared" si="349"/>
        <v>1.8182272776872576E-2</v>
      </c>
      <c r="BJ205" s="2">
        <f t="shared" si="328"/>
        <v>1.0116379454193041E-2</v>
      </c>
      <c r="BK205" s="2">
        <f t="shared" si="329"/>
        <v>2.5638068161742476E-14</v>
      </c>
      <c r="BL205" s="2">
        <f t="shared" si="330"/>
        <v>2962.516611243012</v>
      </c>
      <c r="BM205" s="2">
        <f t="shared" si="331"/>
        <v>751.95412628159181</v>
      </c>
      <c r="BN205" s="2">
        <f t="shared" si="332"/>
        <v>7.4756861621585093E-10</v>
      </c>
      <c r="BO205" s="2">
        <f t="shared" si="350"/>
        <v>4112.5270870230643</v>
      </c>
      <c r="BP205" s="2">
        <f t="shared" si="351"/>
        <v>317.733423664616</v>
      </c>
      <c r="BQ205" s="2">
        <f t="shared" si="352"/>
        <v>-6.5533558438936136E-5</v>
      </c>
      <c r="BR205" s="11">
        <f t="shared" si="353"/>
        <v>2.7784992640214251E-2</v>
      </c>
      <c r="BS205" s="17">
        <f t="shared" si="323"/>
        <v>3.5495682045497815E-3</v>
      </c>
      <c r="BT205" s="17">
        <f t="shared" si="324"/>
        <v>1.4172277337366614E-2</v>
      </c>
      <c r="BU205" s="12">
        <f>BU$3*temperature!$I315+BU$4*temperature!$I315^2</f>
        <v>-37.544589392320006</v>
      </c>
      <c r="BV205" s="12">
        <f>BV$3*temperature!$I315+BV$4*temperature!$I315^2</f>
        <v>-31.959879848838057</v>
      </c>
      <c r="BW205" s="12">
        <f>BW$3*temperature!$I315+BW$4*temperature!$I315^2</f>
        <v>-27.405376170880594</v>
      </c>
      <c r="BX205" s="12">
        <f>BX$4*temperature!$I315^2</f>
        <v>-34.283644552104924</v>
      </c>
      <c r="BY205" s="12">
        <f>BY$4*temperature!$I315^2</f>
        <v>-29.976794324499288</v>
      </c>
      <c r="BZ205" s="12">
        <f>BZ$4*temperature!$I315^2</f>
        <v>-26.317044188792096</v>
      </c>
      <c r="CA205" s="12">
        <f>CA$3*temperature!$I315</f>
        <v>-30.069137239101842</v>
      </c>
      <c r="CB205" s="12">
        <f>CB$3*temperature!$I315</f>
        <v>-27.791660082359918</v>
      </c>
      <c r="CC205" s="12">
        <f>CC$3*temperature!$I315</f>
        <v>-24.398684394561538</v>
      </c>
      <c r="CD205" s="12">
        <f t="shared" si="354"/>
        <v>-23.972814472982815</v>
      </c>
      <c r="CE205" s="12">
        <f t="shared" si="333"/>
        <v>-18.100135912053041</v>
      </c>
      <c r="CF205" s="12">
        <f t="shared" si="334"/>
        <v>-15.890360716420776</v>
      </c>
      <c r="CG205" s="19">
        <f t="shared" si="355"/>
        <v>0.20274352129369988</v>
      </c>
      <c r="CH205" s="19">
        <f t="shared" si="335"/>
        <v>0.34872059249380127</v>
      </c>
      <c r="CI205" s="19">
        <f t="shared" si="336"/>
        <v>0.34872059249380127</v>
      </c>
      <c r="CJ205" s="12">
        <f t="shared" si="356"/>
        <v>3.0481613830595138</v>
      </c>
      <c r="CK205" s="12">
        <f t="shared" si="337"/>
        <v>4.8457620851534386</v>
      </c>
      <c r="CL205" s="12">
        <f t="shared" si="338"/>
        <v>4.2541618390703819</v>
      </c>
      <c r="CM205" s="17">
        <f t="shared" si="357"/>
        <v>-27.02097585604233</v>
      </c>
      <c r="CN205" s="17">
        <f t="shared" si="339"/>
        <v>-22.94589799720648</v>
      </c>
      <c r="CO205" s="17">
        <f t="shared" si="340"/>
        <v>-20.144522555491157</v>
      </c>
      <c r="CP205" s="12">
        <f t="shared" si="341"/>
        <v>52.74635658876754</v>
      </c>
      <c r="CQ205" s="12">
        <f t="shared" si="342"/>
        <v>49.433503165139498</v>
      </c>
      <c r="CR205" s="12">
        <f t="shared" si="343"/>
        <v>38.100023313568087</v>
      </c>
      <c r="CS205" s="17">
        <f>CS$3*temperature!$I315+CS$4*temperature!$I315^2</f>
        <v>-27.020975856042327</v>
      </c>
      <c r="CT205" s="17">
        <f>CT$3*temperature!$I315+CT$4*temperature!$I315^2</f>
        <v>-22.945934762790554</v>
      </c>
      <c r="CU205" s="17">
        <f>CU$3*temperature!$I315+CU$4*temperature!$I315^2</f>
        <v>-20.144541321757242</v>
      </c>
      <c r="CV205" s="17"/>
      <c r="CW205" s="17"/>
      <c r="CX205" s="17"/>
    </row>
    <row r="206" spans="1:102">
      <c r="A206" s="2">
        <f t="shared" si="280"/>
        <v>2160</v>
      </c>
      <c r="B206" s="5">
        <f t="shared" si="281"/>
        <v>1165.3643628834072</v>
      </c>
      <c r="C206" s="5">
        <f t="shared" si="282"/>
        <v>2963.9629050085814</v>
      </c>
      <c r="D206" s="5">
        <f t="shared" si="283"/>
        <v>4369.3333613476552</v>
      </c>
      <c r="E206" s="15">
        <f t="shared" si="284"/>
        <v>1.8714092225371951E-6</v>
      </c>
      <c r="F206" s="15">
        <f t="shared" si="285"/>
        <v>3.6868016566431958E-6</v>
      </c>
      <c r="G206" s="15">
        <f t="shared" si="286"/>
        <v>7.5264744346185959E-6</v>
      </c>
      <c r="H206" s="5">
        <f t="shared" si="287"/>
        <v>162253.68721598331</v>
      </c>
      <c r="I206" s="5">
        <f t="shared" si="288"/>
        <v>74348.869407137769</v>
      </c>
      <c r="J206" s="5">
        <f t="shared" si="289"/>
        <v>29202.471851692699</v>
      </c>
      <c r="K206" s="5">
        <f t="shared" si="290"/>
        <v>139230.00598244354</v>
      </c>
      <c r="L206" s="5">
        <f t="shared" si="291"/>
        <v>25084.277971732074</v>
      </c>
      <c r="M206" s="5">
        <f t="shared" si="292"/>
        <v>6683.507399555715</v>
      </c>
      <c r="N206" s="15">
        <f t="shared" si="293"/>
        <v>-4.1793291865508397E-3</v>
      </c>
      <c r="O206" s="15">
        <f t="shared" si="294"/>
        <v>2.4532832385237846E-4</v>
      </c>
      <c r="P206" s="15">
        <f t="shared" si="295"/>
        <v>1.4991434816946647E-3</v>
      </c>
      <c r="Q206" s="5">
        <f t="shared" si="296"/>
        <v>4521.7812900210911</v>
      </c>
      <c r="R206" s="5">
        <f t="shared" si="297"/>
        <v>7089.4941641644218</v>
      </c>
      <c r="S206" s="5">
        <f t="shared" si="298"/>
        <v>4418.9790580961235</v>
      </c>
      <c r="T206" s="5">
        <f t="shared" si="299"/>
        <v>27.868588798243707</v>
      </c>
      <c r="U206" s="5">
        <f t="shared" si="300"/>
        <v>95.354431354457205</v>
      </c>
      <c r="V206" s="5">
        <f t="shared" si="301"/>
        <v>151.32208946346373</v>
      </c>
      <c r="W206" s="15">
        <f t="shared" si="302"/>
        <v>-1.0734613539272964E-2</v>
      </c>
      <c r="X206" s="15">
        <f t="shared" si="303"/>
        <v>-1.217998157191269E-2</v>
      </c>
      <c r="Y206" s="15">
        <f t="shared" si="304"/>
        <v>-9.7425357312937999E-3</v>
      </c>
      <c r="Z206" s="5">
        <f t="shared" si="319"/>
        <v>3315.4769465078189</v>
      </c>
      <c r="AA206" s="5">
        <f t="shared" si="320"/>
        <v>14709.783463077494</v>
      </c>
      <c r="AB206" s="5">
        <f t="shared" si="321"/>
        <v>45127.802392536491</v>
      </c>
      <c r="AC206" s="16">
        <f t="shared" si="305"/>
        <v>1.2592941953181811</v>
      </c>
      <c r="AD206" s="16">
        <f t="shared" si="306"/>
        <v>3.0063009475759142</v>
      </c>
      <c r="AE206" s="16">
        <f t="shared" si="307"/>
        <v>10.128007103516051</v>
      </c>
      <c r="AF206" s="15">
        <f t="shared" si="308"/>
        <v>-4.0504037456468023E-3</v>
      </c>
      <c r="AG206" s="15">
        <f t="shared" si="309"/>
        <v>2.9673830763510267E-4</v>
      </c>
      <c r="AH206" s="15">
        <f t="shared" si="310"/>
        <v>9.7937136394747881E-3</v>
      </c>
      <c r="AI206" s="1">
        <f t="shared" si="274"/>
        <v>334248.31395549868</v>
      </c>
      <c r="AJ206" s="1">
        <f t="shared" si="275"/>
        <v>146808.49763523304</v>
      </c>
      <c r="AK206" s="1">
        <f t="shared" si="276"/>
        <v>57084.147906316168</v>
      </c>
      <c r="AL206" s="14">
        <f t="shared" si="311"/>
        <v>74.04100819552572</v>
      </c>
      <c r="AM206" s="14">
        <f t="shared" si="312"/>
        <v>17.146146628995041</v>
      </c>
      <c r="AN206" s="14">
        <f t="shared" si="313"/>
        <v>5.5065540402125821</v>
      </c>
      <c r="AO206" s="11">
        <f t="shared" si="314"/>
        <v>4.5665840901940617E-3</v>
      </c>
      <c r="AP206" s="11">
        <f t="shared" si="315"/>
        <v>5.7526915329222661E-3</v>
      </c>
      <c r="AQ206" s="11">
        <f t="shared" si="316"/>
        <v>5.2184170621070308E-3</v>
      </c>
      <c r="AR206" s="1">
        <f t="shared" si="322"/>
        <v>162253.68721598331</v>
      </c>
      <c r="AS206" s="1">
        <f t="shared" si="317"/>
        <v>74348.869407137769</v>
      </c>
      <c r="AT206" s="1">
        <f t="shared" si="318"/>
        <v>29202.471851692699</v>
      </c>
      <c r="AU206" s="1">
        <f t="shared" si="277"/>
        <v>32450.737443196664</v>
      </c>
      <c r="AV206" s="1">
        <f t="shared" si="278"/>
        <v>14869.773881427554</v>
      </c>
      <c r="AW206" s="1">
        <f t="shared" si="279"/>
        <v>5840.4943703385397</v>
      </c>
      <c r="AX206" s="1">
        <f t="shared" si="344"/>
        <v>111384.00478595485</v>
      </c>
      <c r="AY206" s="1">
        <f t="shared" si="325"/>
        <v>20067.422377385661</v>
      </c>
      <c r="AZ206" s="1">
        <f t="shared" si="326"/>
        <v>5346.805919644572</v>
      </c>
      <c r="BA206" s="1">
        <f t="shared" si="345"/>
        <v>13542.395115603058</v>
      </c>
      <c r="BB206" s="1">
        <f t="shared" si="346"/>
        <v>29363.544803070574</v>
      </c>
      <c r="BC206" s="1">
        <f t="shared" si="347"/>
        <v>37507.470168772183</v>
      </c>
      <c r="BD206" s="1">
        <f t="shared" si="348"/>
        <v>1106.4477178666759</v>
      </c>
      <c r="BE206" s="2">
        <f t="shared" si="358"/>
        <v>0.42640676327742005</v>
      </c>
      <c r="BF206" s="2">
        <f t="shared" si="359"/>
        <v>0.3180625638800178</v>
      </c>
      <c r="BG206" s="2">
        <f t="shared" si="360"/>
        <v>-5.0634047993166097E-7</v>
      </c>
      <c r="BH206" s="2">
        <f t="shared" si="327"/>
        <v>9.6469594909810261E-2</v>
      </c>
      <c r="BI206" s="2">
        <f t="shared" si="349"/>
        <v>1.8182272776872576E-2</v>
      </c>
      <c r="BJ206" s="2">
        <f t="shared" si="328"/>
        <v>1.0116379454193041E-2</v>
      </c>
      <c r="BK206" s="2">
        <f t="shared" si="329"/>
        <v>2.5638068161742476E-14</v>
      </c>
      <c r="BL206" s="2">
        <f t="shared" si="330"/>
        <v>2950.1408000143715</v>
      </c>
      <c r="BM206" s="2">
        <f t="shared" si="331"/>
        <v>752.1413749128501</v>
      </c>
      <c r="BN206" s="2">
        <f t="shared" si="332"/>
        <v>7.4869496382506347E-10</v>
      </c>
      <c r="BO206" s="2">
        <f t="shared" si="350"/>
        <v>4173.5213793881339</v>
      </c>
      <c r="BP206" s="2">
        <f t="shared" si="351"/>
        <v>321.52195964776558</v>
      </c>
      <c r="BQ206" s="2">
        <f t="shared" si="352"/>
        <v>-6.5531192872898974E-5</v>
      </c>
      <c r="BR206" s="11">
        <f t="shared" si="353"/>
        <v>2.7674193010885667E-2</v>
      </c>
      <c r="BS206" s="17">
        <f t="shared" si="323"/>
        <v>3.4536096848734013E-3</v>
      </c>
      <c r="BT206" s="17">
        <f t="shared" si="324"/>
        <v>1.3759492560550111E-2</v>
      </c>
      <c r="BU206" s="12">
        <f>BU$3*temperature!$I316+BU$4*temperature!$I316^2</f>
        <v>-38.042338168844346</v>
      </c>
      <c r="BV206" s="12">
        <f>BV$3*temperature!$I316+BV$4*temperature!$I316^2</f>
        <v>-32.347092390194668</v>
      </c>
      <c r="BW206" s="12">
        <f>BW$3*temperature!$I316+BW$4*temperature!$I316^2</f>
        <v>-27.709227694428201</v>
      </c>
      <c r="BX206" s="12">
        <f>BX$4*temperature!$I316^2</f>
        <v>-34.601081052826792</v>
      </c>
      <c r="BY206" s="12">
        <f>BY$4*temperature!$I316^2</f>
        <v>-30.254353166843664</v>
      </c>
      <c r="BZ206" s="12">
        <f>BZ$4*temperature!$I316^2</f>
        <v>-26.560716952460396</v>
      </c>
      <c r="CA206" s="12">
        <f>CA$3*temperature!$I316</f>
        <v>-30.208023417187082</v>
      </c>
      <c r="CB206" s="12">
        <f>CB$3*temperature!$I316</f>
        <v>-27.920026833317568</v>
      </c>
      <c r="CC206" s="12">
        <f>CC$3*temperature!$I316</f>
        <v>-24.511379348158748</v>
      </c>
      <c r="CD206" s="12">
        <f t="shared" si="354"/>
        <v>-24.055254045363494</v>
      </c>
      <c r="CE206" s="12">
        <f t="shared" si="333"/>
        <v>-18.138767643310317</v>
      </c>
      <c r="CF206" s="12">
        <f t="shared" si="334"/>
        <v>-15.924276049861405</v>
      </c>
      <c r="CG206" s="19">
        <f t="shared" si="355"/>
        <v>0.20367997226600809</v>
      </c>
      <c r="CH206" s="19">
        <f t="shared" si="335"/>
        <v>0.35033129618396586</v>
      </c>
      <c r="CI206" s="19">
        <f t="shared" si="336"/>
        <v>0.3503312961839658</v>
      </c>
      <c r="CJ206" s="12">
        <f t="shared" si="356"/>
        <v>3.076384685911794</v>
      </c>
      <c r="CK206" s="12">
        <f t="shared" si="337"/>
        <v>4.8906295950036265</v>
      </c>
      <c r="CL206" s="12">
        <f t="shared" si="338"/>
        <v>4.2935516491486725</v>
      </c>
      <c r="CM206" s="17">
        <f t="shared" si="357"/>
        <v>-27.131638731275288</v>
      </c>
      <c r="CN206" s="17">
        <f t="shared" si="339"/>
        <v>-23.029397238313944</v>
      </c>
      <c r="CO206" s="17">
        <f t="shared" si="340"/>
        <v>-20.217827699010076</v>
      </c>
      <c r="CP206" s="12">
        <f t="shared" si="341"/>
        <v>55.792568594984729</v>
      </c>
      <c r="CQ206" s="12">
        <f t="shared" si="342"/>
        <v>52.19998816919675</v>
      </c>
      <c r="CR206" s="12">
        <f t="shared" si="343"/>
        <v>40.232244081535555</v>
      </c>
      <c r="CS206" s="17">
        <f>CS$3*temperature!$I316+CS$4*temperature!$I316^2</f>
        <v>-27.131638731275288</v>
      </c>
      <c r="CT206" s="17">
        <f>CT$3*temperature!$I316+CT$4*temperature!$I316^2</f>
        <v>-23.029434082367899</v>
      </c>
      <c r="CU206" s="17">
        <f>CU$3*temperature!$I316+CU$4*temperature!$I316^2</f>
        <v>-20.217846505329589</v>
      </c>
      <c r="CV206" s="17"/>
      <c r="CW206" s="17"/>
      <c r="CX206" s="17"/>
    </row>
    <row r="207" spans="1:102">
      <c r="A207" s="2">
        <f t="shared" si="280"/>
        <v>2161</v>
      </c>
      <c r="B207" s="5">
        <f t="shared" si="281"/>
        <v>1165.3664347133426</v>
      </c>
      <c r="C207" s="5">
        <f t="shared" si="282"/>
        <v>2963.9732861747625</v>
      </c>
      <c r="D207" s="5">
        <f t="shared" si="283"/>
        <v>4369.3646027397035</v>
      </c>
      <c r="E207" s="15">
        <f t="shared" si="284"/>
        <v>1.7778387614103352E-6</v>
      </c>
      <c r="F207" s="15">
        <f t="shared" si="285"/>
        <v>3.5024615738110359E-6</v>
      </c>
      <c r="G207" s="15">
        <f t="shared" si="286"/>
        <v>7.1501507128876656E-6</v>
      </c>
      <c r="H207" s="5">
        <f t="shared" si="287"/>
        <v>161555.22092063297</v>
      </c>
      <c r="I207" s="5">
        <f t="shared" si="288"/>
        <v>74359.683013220594</v>
      </c>
      <c r="J207" s="5">
        <f t="shared" si="289"/>
        <v>29244.15880098275</v>
      </c>
      <c r="K207" s="5">
        <f t="shared" si="290"/>
        <v>138630.40508831234</v>
      </c>
      <c r="L207" s="5">
        <f t="shared" si="291"/>
        <v>25087.838463344429</v>
      </c>
      <c r="M207" s="5">
        <f t="shared" si="292"/>
        <v>6693.000346697072</v>
      </c>
      <c r="N207" s="15">
        <f t="shared" si="293"/>
        <v>-4.3065493670007005E-3</v>
      </c>
      <c r="O207" s="15">
        <f t="shared" si="294"/>
        <v>1.4194116395804812E-4</v>
      </c>
      <c r="P207" s="15">
        <f t="shared" si="295"/>
        <v>1.4203541006010401E-3</v>
      </c>
      <c r="Q207" s="5">
        <f t="shared" si="296"/>
        <v>4453.9853975396618</v>
      </c>
      <c r="R207" s="5">
        <f t="shared" si="297"/>
        <v>7004.1628220629827</v>
      </c>
      <c r="S207" s="5">
        <f t="shared" si="298"/>
        <v>4382.1736955588522</v>
      </c>
      <c r="T207" s="5">
        <f t="shared" si="299"/>
        <v>27.569430267609651</v>
      </c>
      <c r="U207" s="5">
        <f t="shared" si="300"/>
        <v>94.193016137759699</v>
      </c>
      <c r="V207" s="5">
        <f t="shared" si="301"/>
        <v>149.84782859993189</v>
      </c>
      <c r="W207" s="15">
        <f t="shared" si="302"/>
        <v>-1.0734613539272964E-2</v>
      </c>
      <c r="X207" s="15">
        <f t="shared" si="303"/>
        <v>-1.217998157191269E-2</v>
      </c>
      <c r="Y207" s="15">
        <f t="shared" si="304"/>
        <v>-9.7425357312937999E-3</v>
      </c>
      <c r="Z207" s="5">
        <f t="shared" si="319"/>
        <v>3252.9556015877774</v>
      </c>
      <c r="AA207" s="5">
        <f t="shared" si="320"/>
        <v>14538.549793389255</v>
      </c>
      <c r="AB207" s="5">
        <f t="shared" si="321"/>
        <v>45193.796247869548</v>
      </c>
      <c r="AC207" s="16">
        <f t="shared" si="305"/>
        <v>1.254193545392593</v>
      </c>
      <c r="AD207" s="16">
        <f t="shared" si="306"/>
        <v>3.0071930322313398</v>
      </c>
      <c r="AE207" s="16">
        <f t="shared" si="307"/>
        <v>10.227197904826454</v>
      </c>
      <c r="AF207" s="15">
        <f t="shared" si="308"/>
        <v>-4.0504037456468023E-3</v>
      </c>
      <c r="AG207" s="15">
        <f t="shared" si="309"/>
        <v>2.9673830763510267E-4</v>
      </c>
      <c r="AH207" s="15">
        <f t="shared" si="310"/>
        <v>9.7937136394747881E-3</v>
      </c>
      <c r="AI207" s="1">
        <f t="shared" si="274"/>
        <v>333274.22000314546</v>
      </c>
      <c r="AJ207" s="1">
        <f t="shared" si="275"/>
        <v>146997.42175313731</v>
      </c>
      <c r="AK207" s="1">
        <f t="shared" si="276"/>
        <v>57216.227486023097</v>
      </c>
      <c r="AL207" s="14">
        <f t="shared" si="311"/>
        <v>74.375741540672848</v>
      </c>
      <c r="AM207" s="14">
        <f t="shared" si="312"/>
        <v>17.243796756604556</v>
      </c>
      <c r="AN207" s="14">
        <f t="shared" si="313"/>
        <v>5.5350021808138727</v>
      </c>
      <c r="AO207" s="11">
        <f t="shared" si="314"/>
        <v>4.5209182492921213E-3</v>
      </c>
      <c r="AP207" s="11">
        <f t="shared" si="315"/>
        <v>5.6951646175930435E-3</v>
      </c>
      <c r="AQ207" s="11">
        <f t="shared" si="316"/>
        <v>5.1662328914859603E-3</v>
      </c>
      <c r="AR207" s="1">
        <f t="shared" si="322"/>
        <v>161555.22092063297</v>
      </c>
      <c r="AS207" s="1">
        <f t="shared" si="317"/>
        <v>74359.683013220594</v>
      </c>
      <c r="AT207" s="1">
        <f t="shared" si="318"/>
        <v>29244.15880098275</v>
      </c>
      <c r="AU207" s="1">
        <f t="shared" si="277"/>
        <v>32311.044184126597</v>
      </c>
      <c r="AV207" s="1">
        <f t="shared" si="278"/>
        <v>14871.93660264412</v>
      </c>
      <c r="AW207" s="1">
        <f t="shared" si="279"/>
        <v>5848.83176019655</v>
      </c>
      <c r="AX207" s="1">
        <f t="shared" si="344"/>
        <v>110904.32407064986</v>
      </c>
      <c r="AY207" s="1">
        <f t="shared" si="325"/>
        <v>20070.270770675543</v>
      </c>
      <c r="AZ207" s="1">
        <f t="shared" si="326"/>
        <v>5354.4002773576576</v>
      </c>
      <c r="BA207" s="1">
        <f t="shared" si="345"/>
        <v>13537.389645932395</v>
      </c>
      <c r="BB207" s="1">
        <f t="shared" si="346"/>
        <v>29364.068327720903</v>
      </c>
      <c r="BC207" s="1">
        <f t="shared" si="347"/>
        <v>37513.939994545522</v>
      </c>
      <c r="BD207" s="1">
        <f t="shared" si="348"/>
        <v>1074.2476408709786</v>
      </c>
      <c r="BE207" s="2">
        <f t="shared" si="358"/>
        <v>0.42640676327742005</v>
      </c>
      <c r="BF207" s="2">
        <f t="shared" si="359"/>
        <v>0.3180625638800178</v>
      </c>
      <c r="BG207" s="2">
        <f t="shared" si="360"/>
        <v>-5.0634047993166097E-7</v>
      </c>
      <c r="BH207" s="2">
        <f t="shared" si="327"/>
        <v>9.5438580927636421E-2</v>
      </c>
      <c r="BI207" s="2">
        <f t="shared" si="349"/>
        <v>1.8182272776872576E-2</v>
      </c>
      <c r="BJ207" s="2">
        <f t="shared" si="328"/>
        <v>1.0116379454193041E-2</v>
      </c>
      <c r="BK207" s="2">
        <f t="shared" si="329"/>
        <v>2.5638068161742476E-14</v>
      </c>
      <c r="BL207" s="2">
        <f t="shared" si="330"/>
        <v>2937.4410953068596</v>
      </c>
      <c r="BM207" s="2">
        <f t="shared" si="331"/>
        <v>752.25076945525211</v>
      </c>
      <c r="BN207" s="2">
        <f t="shared" si="332"/>
        <v>7.4976373667241692E-10</v>
      </c>
      <c r="BO207" s="2">
        <f t="shared" si="350"/>
        <v>4235.424474266485</v>
      </c>
      <c r="BP207" s="2">
        <f t="shared" si="351"/>
        <v>325.35612925086355</v>
      </c>
      <c r="BQ207" s="2">
        <f t="shared" si="352"/>
        <v>-6.5528911628818278E-5</v>
      </c>
      <c r="BR207" s="11">
        <f t="shared" si="353"/>
        <v>2.7564647268076697E-2</v>
      </c>
      <c r="BS207" s="17">
        <f t="shared" si="323"/>
        <v>3.3606075820148758E-3</v>
      </c>
      <c r="BT207" s="17">
        <f t="shared" si="324"/>
        <v>1.3358730641310787E-2</v>
      </c>
      <c r="BU207" s="12">
        <f>BU$3*temperature!$I317+BU$4*temperature!$I317^2</f>
        <v>-38.539260500371228</v>
      </c>
      <c r="BV207" s="12">
        <f>BV$3*temperature!$I317+BV$4*temperature!$I317^2</f>
        <v>-32.733546421934221</v>
      </c>
      <c r="BW207" s="12">
        <f>BW$3*temperature!$I317+BW$4*temperature!$I317^2</f>
        <v>-28.012386335699439</v>
      </c>
      <c r="BX207" s="12">
        <f>BX$4*temperature!$I317^2</f>
        <v>-34.91755632234711</v>
      </c>
      <c r="BY207" s="12">
        <f>BY$4*temperature!$I317^2</f>
        <v>-30.531071531741613</v>
      </c>
      <c r="BZ207" s="12">
        <f>BZ$4*temperature!$I317^2</f>
        <v>-26.803651849302181</v>
      </c>
      <c r="CA207" s="12">
        <f>CA$3*temperature!$I317</f>
        <v>-30.345856273300353</v>
      </c>
      <c r="CB207" s="12">
        <f>CB$3*temperature!$I317</f>
        <v>-28.047420042335201</v>
      </c>
      <c r="CC207" s="12">
        <f>CC$3*temperature!$I317</f>
        <v>-24.623219615764945</v>
      </c>
      <c r="CD207" s="12">
        <f t="shared" si="354"/>
        <v>-24.136811222047232</v>
      </c>
      <c r="CE207" s="12">
        <f t="shared" si="333"/>
        <v>-18.176697559730837</v>
      </c>
      <c r="CF207" s="12">
        <f t="shared" si="334"/>
        <v>-15.957575250309084</v>
      </c>
      <c r="CG207" s="19">
        <f t="shared" si="355"/>
        <v>0.20460932113212829</v>
      </c>
      <c r="CH207" s="19">
        <f t="shared" si="335"/>
        <v>0.3519297841906795</v>
      </c>
      <c r="CI207" s="19">
        <f t="shared" si="336"/>
        <v>0.3519297841906795</v>
      </c>
      <c r="CJ207" s="12">
        <f t="shared" si="356"/>
        <v>3.1045225256265607</v>
      </c>
      <c r="CK207" s="12">
        <f t="shared" si="337"/>
        <v>4.935361241302183</v>
      </c>
      <c r="CL207" s="12">
        <f t="shared" si="338"/>
        <v>4.3328221827279325</v>
      </c>
      <c r="CM207" s="17">
        <f t="shared" si="357"/>
        <v>-27.241333747673792</v>
      </c>
      <c r="CN207" s="17">
        <f t="shared" si="339"/>
        <v>-23.112058801033019</v>
      </c>
      <c r="CO207" s="17">
        <f t="shared" si="340"/>
        <v>-20.290397433037015</v>
      </c>
      <c r="CP207" s="12">
        <f t="shared" si="341"/>
        <v>58.924393015924259</v>
      </c>
      <c r="CQ207" s="12">
        <f t="shared" si="342"/>
        <v>55.041749898416192</v>
      </c>
      <c r="CR207" s="12">
        <f t="shared" si="343"/>
        <v>42.422483090997694</v>
      </c>
      <c r="CS207" s="17">
        <f>CS$3*temperature!$I317+CS$4*temperature!$I317^2</f>
        <v>-27.241333747673792</v>
      </c>
      <c r="CT207" s="17">
        <f>CT$3*temperature!$I317+CT$4*temperature!$I317^2</f>
        <v>-23.112095722131308</v>
      </c>
      <c r="CU207" s="17">
        <f>CU$3*temperature!$I317+CU$4*temperature!$I317^2</f>
        <v>-20.290416278682322</v>
      </c>
      <c r="CV207" s="17"/>
      <c r="CW207" s="17"/>
      <c r="CX207" s="17"/>
    </row>
    <row r="208" spans="1:102">
      <c r="A208" s="2">
        <f t="shared" si="280"/>
        <v>2162</v>
      </c>
      <c r="B208" s="5">
        <f t="shared" si="281"/>
        <v>1165.3684029552805</v>
      </c>
      <c r="C208" s="5">
        <f t="shared" si="282"/>
        <v>2963.9831483171761</v>
      </c>
      <c r="D208" s="5">
        <f t="shared" si="283"/>
        <v>4369.3942822743611</v>
      </c>
      <c r="E208" s="15">
        <f t="shared" si="284"/>
        <v>1.6889468233398184E-6</v>
      </c>
      <c r="F208" s="15">
        <f t="shared" si="285"/>
        <v>3.327338495120484E-6</v>
      </c>
      <c r="G208" s="15">
        <f t="shared" si="286"/>
        <v>6.7926431772432816E-6</v>
      </c>
      <c r="H208" s="5">
        <f t="shared" si="287"/>
        <v>160839.35203881288</v>
      </c>
      <c r="I208" s="5">
        <f t="shared" si="288"/>
        <v>74362.901778368556</v>
      </c>
      <c r="J208" s="5">
        <f t="shared" si="289"/>
        <v>29283.627536911761</v>
      </c>
      <c r="K208" s="5">
        <f t="shared" si="290"/>
        <v>138015.8854753031</v>
      </c>
      <c r="L208" s="5">
        <f t="shared" si="291"/>
        <v>25088.840947219505</v>
      </c>
      <c r="M208" s="5">
        <f t="shared" si="292"/>
        <v>6701.9878832424847</v>
      </c>
      <c r="N208" s="15">
        <f t="shared" si="293"/>
        <v>-4.4327910072669008E-3</v>
      </c>
      <c r="O208" s="15">
        <f t="shared" si="294"/>
        <v>3.9958957665620076E-5</v>
      </c>
      <c r="P208" s="15">
        <f t="shared" si="295"/>
        <v>1.3428262482979569E-3</v>
      </c>
      <c r="Q208" s="5">
        <f t="shared" si="296"/>
        <v>4386.649347745828</v>
      </c>
      <c r="R208" s="5">
        <f t="shared" si="297"/>
        <v>6919.1517403709868</v>
      </c>
      <c r="S208" s="5">
        <f t="shared" si="298"/>
        <v>4345.3368958039673</v>
      </c>
      <c r="T208" s="5">
        <f t="shared" si="299"/>
        <v>27.273483088188925</v>
      </c>
      <c r="U208" s="5">
        <f t="shared" si="300"/>
        <v>93.04574693699891</v>
      </c>
      <c r="V208" s="5">
        <f t="shared" si="301"/>
        <v>148.38793077554027</v>
      </c>
      <c r="W208" s="15">
        <f t="shared" si="302"/>
        <v>-1.0734613539272964E-2</v>
      </c>
      <c r="X208" s="15">
        <f t="shared" si="303"/>
        <v>-1.217998157191269E-2</v>
      </c>
      <c r="Y208" s="15">
        <f t="shared" si="304"/>
        <v>-9.7425357312937999E-3</v>
      </c>
      <c r="Z208" s="5">
        <f t="shared" si="319"/>
        <v>3191.2052076943505</v>
      </c>
      <c r="AA208" s="5">
        <f t="shared" si="320"/>
        <v>14367.821534587385</v>
      </c>
      <c r="AB208" s="5">
        <f t="shared" si="321"/>
        <v>45256.308919677256</v>
      </c>
      <c r="AC208" s="16">
        <f t="shared" si="305"/>
        <v>1.2491135551585688</v>
      </c>
      <c r="AD208" s="16">
        <f t="shared" si="306"/>
        <v>3.0080853816024562</v>
      </c>
      <c r="AE208" s="16">
        <f t="shared" si="307"/>
        <v>10.32736015244056</v>
      </c>
      <c r="AF208" s="15">
        <f t="shared" si="308"/>
        <v>-4.0504037456468023E-3</v>
      </c>
      <c r="AG208" s="15">
        <f t="shared" si="309"/>
        <v>2.9673830763510267E-4</v>
      </c>
      <c r="AH208" s="15">
        <f t="shared" si="310"/>
        <v>9.7937136394747881E-3</v>
      </c>
      <c r="AI208" s="1">
        <f t="shared" si="274"/>
        <v>332257.84218695754</v>
      </c>
      <c r="AJ208" s="1">
        <f t="shared" si="275"/>
        <v>147169.61618046771</v>
      </c>
      <c r="AK208" s="1">
        <f t="shared" si="276"/>
        <v>57343.436497617338</v>
      </c>
      <c r="AL208" s="14">
        <f t="shared" si="311"/>
        <v>74.708625721436363</v>
      </c>
      <c r="AM208" s="14">
        <f t="shared" si="312"/>
        <v>17.341020955154125</v>
      </c>
      <c r="AN208" s="14">
        <f t="shared" si="313"/>
        <v>5.5633113400316301</v>
      </c>
      <c r="AO208" s="11">
        <f t="shared" si="314"/>
        <v>4.4757090667992003E-3</v>
      </c>
      <c r="AP208" s="11">
        <f t="shared" si="315"/>
        <v>5.6382129714171126E-3</v>
      </c>
      <c r="AQ208" s="11">
        <f t="shared" si="316"/>
        <v>5.1145705625711005E-3</v>
      </c>
      <c r="AR208" s="1">
        <f t="shared" si="322"/>
        <v>160839.35203881288</v>
      </c>
      <c r="AS208" s="1">
        <f t="shared" si="317"/>
        <v>74362.901778368556</v>
      </c>
      <c r="AT208" s="1">
        <f t="shared" si="318"/>
        <v>29283.627536911761</v>
      </c>
      <c r="AU208" s="1">
        <f t="shared" si="277"/>
        <v>32167.870407762577</v>
      </c>
      <c r="AV208" s="1">
        <f t="shared" si="278"/>
        <v>14872.580355673712</v>
      </c>
      <c r="AW208" s="1">
        <f t="shared" si="279"/>
        <v>5856.7255073823526</v>
      </c>
      <c r="AX208" s="1">
        <f t="shared" si="344"/>
        <v>110412.70838024249</v>
      </c>
      <c r="AY208" s="1">
        <f t="shared" si="325"/>
        <v>20071.072757775608</v>
      </c>
      <c r="AZ208" s="1">
        <f t="shared" si="326"/>
        <v>5361.5903065939883</v>
      </c>
      <c r="BA208" s="1">
        <f t="shared" si="345"/>
        <v>13532.23519180585</v>
      </c>
      <c r="BB208" s="1">
        <f t="shared" si="346"/>
        <v>29364.284467226713</v>
      </c>
      <c r="BC208" s="1">
        <f t="shared" si="347"/>
        <v>37520.058214801262</v>
      </c>
      <c r="BD208" s="1">
        <f t="shared" si="348"/>
        <v>1042.9741775849893</v>
      </c>
      <c r="BE208" s="2">
        <f t="shared" si="358"/>
        <v>0.42640676327742005</v>
      </c>
      <c r="BF208" s="2">
        <f t="shared" si="359"/>
        <v>0.3180625638800178</v>
      </c>
      <c r="BG208" s="2">
        <f t="shared" si="360"/>
        <v>-5.0634047993166097E-7</v>
      </c>
      <c r="BH208" s="2">
        <f t="shared" si="327"/>
        <v>9.4413166158065831E-2</v>
      </c>
      <c r="BI208" s="2">
        <f t="shared" si="349"/>
        <v>1.8182272776872576E-2</v>
      </c>
      <c r="BJ208" s="2">
        <f t="shared" si="328"/>
        <v>1.0116379454193041E-2</v>
      </c>
      <c r="BK208" s="2">
        <f t="shared" si="329"/>
        <v>2.5638068161742476E-14</v>
      </c>
      <c r="BL208" s="2">
        <f t="shared" si="330"/>
        <v>2924.4249720251323</v>
      </c>
      <c r="BM208" s="2">
        <f t="shared" si="331"/>
        <v>752.2833317048628</v>
      </c>
      <c r="BN208" s="2">
        <f t="shared" si="332"/>
        <v>7.5077563881442269E-10</v>
      </c>
      <c r="BO208" s="2">
        <f t="shared" si="350"/>
        <v>4298.2499116726503</v>
      </c>
      <c r="BP208" s="2">
        <f t="shared" si="351"/>
        <v>329.23648362764942</v>
      </c>
      <c r="BQ208" s="2">
        <f t="shared" si="352"/>
        <v>-6.5526713844455737E-5</v>
      </c>
      <c r="BR208" s="11">
        <f t="shared" si="353"/>
        <v>2.7456344933290827E-2</v>
      </c>
      <c r="BS208" s="17">
        <f t="shared" si="323"/>
        <v>3.2704585457951651E-3</v>
      </c>
      <c r="BT208" s="17">
        <f t="shared" si="324"/>
        <v>1.2969641399330861E-2</v>
      </c>
      <c r="BU208" s="12">
        <f>BU$3*temperature!$I318+BU$4*temperature!$I318^2</f>
        <v>-39.035291538145138</v>
      </c>
      <c r="BV208" s="12">
        <f>BV$3*temperature!$I318+BV$4*temperature!$I318^2</f>
        <v>-33.119194135043223</v>
      </c>
      <c r="BW208" s="12">
        <f>BW$3*temperature!$I318+BW$4*temperature!$I318^2</f>
        <v>-28.31481680766084</v>
      </c>
      <c r="BX208" s="12">
        <f>BX$4*temperature!$I318^2</f>
        <v>-35.233038914303485</v>
      </c>
      <c r="BY208" s="12">
        <f>BY$4*temperature!$I318^2</f>
        <v>-30.806921923250108</v>
      </c>
      <c r="BZ208" s="12">
        <f>BZ$4*temperature!$I318^2</f>
        <v>-27.045824740247085</v>
      </c>
      <c r="CA208" s="12">
        <f>CA$3*temperature!$I318</f>
        <v>-30.482636492554537</v>
      </c>
      <c r="CB208" s="12">
        <f>CB$3*temperature!$I318</f>
        <v>-28.173840342634328</v>
      </c>
      <c r="CC208" s="12">
        <f>CC$3*temperature!$I318</f>
        <v>-24.734205753294091</v>
      </c>
      <c r="CD208" s="12">
        <f t="shared" si="354"/>
        <v>-24.217492279943734</v>
      </c>
      <c r="CE208" s="12">
        <f t="shared" si="333"/>
        <v>-18.213935183998846</v>
      </c>
      <c r="CF208" s="12">
        <f t="shared" si="334"/>
        <v>-15.990266677860587</v>
      </c>
      <c r="CG208" s="19">
        <f t="shared" si="355"/>
        <v>0.20553157251148799</v>
      </c>
      <c r="CH208" s="19">
        <f t="shared" si="335"/>
        <v>0.35351606445939721</v>
      </c>
      <c r="CI208" s="19">
        <f t="shared" si="336"/>
        <v>0.35351606445939715</v>
      </c>
      <c r="CJ208" s="12">
        <f t="shared" si="356"/>
        <v>3.1325721063054015</v>
      </c>
      <c r="CK208" s="12">
        <f t="shared" si="337"/>
        <v>4.9799525793177422</v>
      </c>
      <c r="CL208" s="12">
        <f t="shared" si="338"/>
        <v>4.3719695377167538</v>
      </c>
      <c r="CM208" s="17">
        <f t="shared" si="357"/>
        <v>-27.350064386249137</v>
      </c>
      <c r="CN208" s="17">
        <f t="shared" si="339"/>
        <v>-23.193887763316589</v>
      </c>
      <c r="CO208" s="17">
        <f t="shared" si="340"/>
        <v>-20.36223621557734</v>
      </c>
      <c r="CP208" s="12">
        <f t="shared" si="341"/>
        <v>62.141287409953669</v>
      </c>
      <c r="CQ208" s="12">
        <f t="shared" si="342"/>
        <v>57.958289120314667</v>
      </c>
      <c r="CR208" s="12">
        <f t="shared" si="343"/>
        <v>44.67035556709709</v>
      </c>
      <c r="CS208" s="17">
        <f>CS$3*temperature!$I318+CS$4*temperature!$I318^2</f>
        <v>-27.350064386249137</v>
      </c>
      <c r="CT208" s="17">
        <f>CT$3*temperature!$I318+CT$4*temperature!$I318^2</f>
        <v>-23.193924760053008</v>
      </c>
      <c r="CU208" s="17">
        <f>CU$3*temperature!$I318+CU$4*temperature!$I318^2</f>
        <v>-20.362255099830666</v>
      </c>
      <c r="CV208" s="17"/>
      <c r="CW208" s="17"/>
      <c r="CX208" s="17"/>
    </row>
    <row r="209" spans="1:102">
      <c r="A209" s="2">
        <f t="shared" si="280"/>
        <v>2163</v>
      </c>
      <c r="B209" s="5">
        <f t="shared" si="281"/>
        <v>1165.3702727882796</v>
      </c>
      <c r="C209" s="5">
        <f t="shared" si="282"/>
        <v>2963.9925173836427</v>
      </c>
      <c r="D209" s="5">
        <f t="shared" si="283"/>
        <v>4369.4224780238083</v>
      </c>
      <c r="E209" s="15">
        <f t="shared" si="284"/>
        <v>1.6044994821728274E-6</v>
      </c>
      <c r="F209" s="15">
        <f t="shared" si="285"/>
        <v>3.1609715703644595E-6</v>
      </c>
      <c r="G209" s="15">
        <f t="shared" si="286"/>
        <v>6.4530110183811172E-6</v>
      </c>
      <c r="H209" s="5">
        <f t="shared" si="287"/>
        <v>160106.49205753393</v>
      </c>
      <c r="I209" s="5">
        <f t="shared" si="288"/>
        <v>74358.628171526783</v>
      </c>
      <c r="J209" s="5">
        <f t="shared" si="289"/>
        <v>29320.905848296454</v>
      </c>
      <c r="K209" s="5">
        <f t="shared" si="290"/>
        <v>137386.79954008191</v>
      </c>
      <c r="L209" s="5">
        <f t="shared" si="291"/>
        <v>25087.319801051381</v>
      </c>
      <c r="M209" s="5">
        <f t="shared" si="292"/>
        <v>6710.4762690646576</v>
      </c>
      <c r="N209" s="15">
        <f t="shared" si="293"/>
        <v>-4.5580690444055882E-3</v>
      </c>
      <c r="O209" s="15">
        <f t="shared" si="294"/>
        <v>-6.0630388279969694E-5</v>
      </c>
      <c r="P209" s="15">
        <f t="shared" si="295"/>
        <v>1.2665474736825999E-3</v>
      </c>
      <c r="Q209" s="5">
        <f t="shared" si="296"/>
        <v>4319.7872775972301</v>
      </c>
      <c r="R209" s="5">
        <f t="shared" si="297"/>
        <v>6834.4838019986228</v>
      </c>
      <c r="S209" s="5">
        <f t="shared" si="298"/>
        <v>4308.4800550089822</v>
      </c>
      <c r="T209" s="5">
        <f t="shared" si="299"/>
        <v>26.98071278736732</v>
      </c>
      <c r="U209" s="5">
        <f t="shared" si="300"/>
        <v>91.91245145396141</v>
      </c>
      <c r="V209" s="5">
        <f t="shared" si="301"/>
        <v>146.94225605786681</v>
      </c>
      <c r="W209" s="15">
        <f t="shared" si="302"/>
        <v>-1.0734613539272964E-2</v>
      </c>
      <c r="X209" s="15">
        <f t="shared" si="303"/>
        <v>-1.217998157191269E-2</v>
      </c>
      <c r="Y209" s="15">
        <f t="shared" si="304"/>
        <v>-9.7425357312937999E-3</v>
      </c>
      <c r="Z209" s="5">
        <f t="shared" si="319"/>
        <v>3130.2298096351851</v>
      </c>
      <c r="AA209" s="5">
        <f t="shared" si="320"/>
        <v>14197.647825844273</v>
      </c>
      <c r="AB209" s="5">
        <f t="shared" si="321"/>
        <v>45315.383365072994</v>
      </c>
      <c r="AC209" s="16">
        <f t="shared" si="305"/>
        <v>1.2440541409360164</v>
      </c>
      <c r="AD209" s="16">
        <f t="shared" si="306"/>
        <v>3.0089779957678147</v>
      </c>
      <c r="AE209" s="16">
        <f t="shared" si="307"/>
        <v>10.428503360425285</v>
      </c>
      <c r="AF209" s="15">
        <f t="shared" si="308"/>
        <v>-4.0504037456468023E-3</v>
      </c>
      <c r="AG209" s="15">
        <f t="shared" si="309"/>
        <v>2.9673830763510267E-4</v>
      </c>
      <c r="AH209" s="15">
        <f t="shared" si="310"/>
        <v>9.7937136394747881E-3</v>
      </c>
      <c r="AI209" s="1">
        <f t="shared" si="274"/>
        <v>331199.92837602436</v>
      </c>
      <c r="AJ209" s="1">
        <f t="shared" si="275"/>
        <v>147325.23491809465</v>
      </c>
      <c r="AK209" s="1">
        <f t="shared" si="276"/>
        <v>57465.818355237963</v>
      </c>
      <c r="AL209" s="14">
        <f t="shared" si="311"/>
        <v>75.039656054210809</v>
      </c>
      <c r="AM209" s="14">
        <f t="shared" si="312"/>
        <v>17.437815600748223</v>
      </c>
      <c r="AN209" s="14">
        <f t="shared" si="313"/>
        <v>5.5914807489576726</v>
      </c>
      <c r="AO209" s="11">
        <f t="shared" si="314"/>
        <v>4.4309519761312087E-3</v>
      </c>
      <c r="AP209" s="11">
        <f t="shared" si="315"/>
        <v>5.5818308417029412E-3</v>
      </c>
      <c r="AQ209" s="11">
        <f t="shared" si="316"/>
        <v>5.0634248569453892E-3</v>
      </c>
      <c r="AR209" s="1">
        <f t="shared" si="322"/>
        <v>160106.49205753393</v>
      </c>
      <c r="AS209" s="1">
        <f t="shared" si="317"/>
        <v>74358.628171526783</v>
      </c>
      <c r="AT209" s="1">
        <f t="shared" si="318"/>
        <v>29320.905848296454</v>
      </c>
      <c r="AU209" s="1">
        <f t="shared" si="277"/>
        <v>32021.298411506788</v>
      </c>
      <c r="AV209" s="1">
        <f t="shared" si="278"/>
        <v>14871.725634305358</v>
      </c>
      <c r="AW209" s="1">
        <f t="shared" si="279"/>
        <v>5864.1811696592913</v>
      </c>
      <c r="AX209" s="1">
        <f t="shared" si="344"/>
        <v>109909.43963206552</v>
      </c>
      <c r="AY209" s="1">
        <f t="shared" si="325"/>
        <v>20069.855840841101</v>
      </c>
      <c r="AZ209" s="1">
        <f t="shared" si="326"/>
        <v>5368.3810152517253</v>
      </c>
      <c r="BA209" s="1">
        <f t="shared" si="345"/>
        <v>13526.932923329532</v>
      </c>
      <c r="BB209" s="1">
        <f t="shared" si="346"/>
        <v>29364.197573429799</v>
      </c>
      <c r="BC209" s="1">
        <f t="shared" si="347"/>
        <v>37525.830911519515</v>
      </c>
      <c r="BD209" s="1">
        <f t="shared" si="348"/>
        <v>1012.6011183390344</v>
      </c>
      <c r="BE209" s="2">
        <f t="shared" si="358"/>
        <v>0.42640676327742005</v>
      </c>
      <c r="BF209" s="2">
        <f t="shared" si="359"/>
        <v>0.3180625638800178</v>
      </c>
      <c r="BG209" s="2">
        <f t="shared" si="360"/>
        <v>-5.0634047993166097E-7</v>
      </c>
      <c r="BH209" s="2">
        <f t="shared" si="327"/>
        <v>9.3393421599333212E-2</v>
      </c>
      <c r="BI209" s="2">
        <f t="shared" si="349"/>
        <v>1.8182272776872576E-2</v>
      </c>
      <c r="BJ209" s="2">
        <f t="shared" si="328"/>
        <v>1.0116379454193041E-2</v>
      </c>
      <c r="BK209" s="2">
        <f t="shared" si="329"/>
        <v>2.5638068161742476E-14</v>
      </c>
      <c r="BL209" s="2">
        <f t="shared" si="330"/>
        <v>2911.0999119382645</v>
      </c>
      <c r="BM209" s="2">
        <f t="shared" si="331"/>
        <v>752.24009827641339</v>
      </c>
      <c r="BN209" s="2">
        <f t="shared" si="332"/>
        <v>7.5173138270265807E-10</v>
      </c>
      <c r="BO209" s="2">
        <f t="shared" si="350"/>
        <v>4362.0114310975559</v>
      </c>
      <c r="BP209" s="2">
        <f t="shared" si="351"/>
        <v>333.16358051627225</v>
      </c>
      <c r="BQ209" s="2">
        <f t="shared" si="352"/>
        <v>-6.5524598654064856E-5</v>
      </c>
      <c r="BR209" s="11">
        <f t="shared" si="353"/>
        <v>2.7349275321760541E-2</v>
      </c>
      <c r="BS209" s="17">
        <f t="shared" si="323"/>
        <v>3.1830632629043765E-3</v>
      </c>
      <c r="BT209" s="17">
        <f t="shared" si="324"/>
        <v>1.2591884853719282E-2</v>
      </c>
      <c r="BU209" s="12">
        <f>BU$3*temperature!$I319+BU$4*temperature!$I319^2</f>
        <v>-39.53036804398036</v>
      </c>
      <c r="BV209" s="12">
        <f>BV$3*temperature!$I319+BV$4*temperature!$I319^2</f>
        <v>-33.503988950159453</v>
      </c>
      <c r="BW209" s="12">
        <f>BW$3*temperature!$I319+BW$4*temperature!$I319^2</f>
        <v>-28.616484768555843</v>
      </c>
      <c r="BX209" s="12">
        <f>BX$4*temperature!$I319^2</f>
        <v>-35.547498322118649</v>
      </c>
      <c r="BY209" s="12">
        <f>BY$4*temperature!$I319^2</f>
        <v>-31.08187766715162</v>
      </c>
      <c r="BZ209" s="12">
        <f>BZ$4*temperature!$I319^2</f>
        <v>-27.287212207628958</v>
      </c>
      <c r="CA209" s="12">
        <f>CA$3*temperature!$I319</f>
        <v>-30.618365043942141</v>
      </c>
      <c r="CB209" s="12">
        <f>CB$3*temperature!$I319</f>
        <v>-28.299288629814654</v>
      </c>
      <c r="CC209" s="12">
        <f>CC$3*temperature!$I319</f>
        <v>-24.844338547005606</v>
      </c>
      <c r="CD209" s="12">
        <f t="shared" si="354"/>
        <v>-24.297303612729614</v>
      </c>
      <c r="CE209" s="12">
        <f t="shared" si="333"/>
        <v>-18.250490035512225</v>
      </c>
      <c r="CF209" s="12">
        <f t="shared" si="334"/>
        <v>-16.022358689727522</v>
      </c>
      <c r="CG209" s="19">
        <f t="shared" si="355"/>
        <v>0.2064467329375953</v>
      </c>
      <c r="CH209" s="19">
        <f t="shared" si="335"/>
        <v>0.35509014822780882</v>
      </c>
      <c r="CI209" s="19">
        <f t="shared" si="336"/>
        <v>0.35509014822780871</v>
      </c>
      <c r="CJ209" s="12">
        <f t="shared" si="356"/>
        <v>3.1605307156062632</v>
      </c>
      <c r="CK209" s="12">
        <f t="shared" si="337"/>
        <v>5.0243992971512155</v>
      </c>
      <c r="CL209" s="12">
        <f t="shared" si="338"/>
        <v>4.410989928639041</v>
      </c>
      <c r="CM209" s="17">
        <f t="shared" si="357"/>
        <v>-27.457834328335878</v>
      </c>
      <c r="CN209" s="17">
        <f t="shared" si="339"/>
        <v>-23.274889332663442</v>
      </c>
      <c r="CO209" s="17">
        <f t="shared" si="340"/>
        <v>-20.433348618366562</v>
      </c>
      <c r="CP209" s="12">
        <f t="shared" si="341"/>
        <v>65.442663532305417</v>
      </c>
      <c r="CQ209" s="12">
        <f t="shared" si="342"/>
        <v>60.949066854834498</v>
      </c>
      <c r="CR209" s="12">
        <f t="shared" si="343"/>
        <v>46.975446100216814</v>
      </c>
      <c r="CS209" s="17">
        <f>CS$3*temperature!$I319+CS$4*temperature!$I319^2</f>
        <v>-27.457834328335878</v>
      </c>
      <c r="CT209" s="17">
        <f>CT$3*temperature!$I319+CT$4*temperature!$I319^2</f>
        <v>-23.274926403651122</v>
      </c>
      <c r="CU209" s="17">
        <f>CU$3*temperature!$I319+CU$4*temperature!$I319^2</f>
        <v>-20.43336754052001</v>
      </c>
      <c r="CV209" s="17"/>
      <c r="CW209" s="17"/>
      <c r="CX209" s="17"/>
    </row>
    <row r="210" spans="1:102">
      <c r="A210" s="2">
        <f t="shared" si="280"/>
        <v>2164</v>
      </c>
      <c r="B210" s="5">
        <f t="shared" si="281"/>
        <v>1165.3720491324791</v>
      </c>
      <c r="C210" s="5">
        <f t="shared" si="282"/>
        <v>2964.0014180249209</v>
      </c>
      <c r="D210" s="5">
        <f t="shared" si="283"/>
        <v>4369.449264158633</v>
      </c>
      <c r="E210" s="15">
        <f t="shared" si="284"/>
        <v>1.5242745080641861E-6</v>
      </c>
      <c r="F210" s="15">
        <f t="shared" si="285"/>
        <v>3.0029229918462365E-6</v>
      </c>
      <c r="G210" s="15">
        <f t="shared" si="286"/>
        <v>6.1303604674620612E-6</v>
      </c>
      <c r="H210" s="5">
        <f t="shared" si="287"/>
        <v>159357.05252842369</v>
      </c>
      <c r="I210" s="5">
        <f t="shared" si="288"/>
        <v>74346.966012329969</v>
      </c>
      <c r="J210" s="5">
        <f t="shared" si="289"/>
        <v>29356.021822888433</v>
      </c>
      <c r="K210" s="5">
        <f t="shared" si="290"/>
        <v>136743.4997664922</v>
      </c>
      <c r="L210" s="5">
        <f t="shared" si="291"/>
        <v>25083.309866252188</v>
      </c>
      <c r="M210" s="5">
        <f t="shared" si="292"/>
        <v>6718.4718366425832</v>
      </c>
      <c r="N210" s="15">
        <f t="shared" si="293"/>
        <v>-4.6823987147471824E-3</v>
      </c>
      <c r="O210" s="15">
        <f t="shared" si="294"/>
        <v>-1.5983910720607231E-4</v>
      </c>
      <c r="P210" s="15">
        <f t="shared" si="295"/>
        <v>1.1915052311242125E-3</v>
      </c>
      <c r="Q210" s="5">
        <f t="shared" si="296"/>
        <v>4253.4126762297265</v>
      </c>
      <c r="R210" s="5">
        <f t="shared" si="297"/>
        <v>6750.1810732892327</v>
      </c>
      <c r="S210" s="5">
        <f t="shared" si="298"/>
        <v>4271.6142829713172</v>
      </c>
      <c r="T210" s="5">
        <f t="shared" si="299"/>
        <v>26.691085262580813</v>
      </c>
      <c r="U210" s="5">
        <f t="shared" si="300"/>
        <v>90.792959489022834</v>
      </c>
      <c r="V210" s="5">
        <f t="shared" si="301"/>
        <v>145.51066587778612</v>
      </c>
      <c r="W210" s="15">
        <f t="shared" si="302"/>
        <v>-1.0734613539272964E-2</v>
      </c>
      <c r="X210" s="15">
        <f t="shared" si="303"/>
        <v>-1.217998157191269E-2</v>
      </c>
      <c r="Y210" s="15">
        <f t="shared" si="304"/>
        <v>-9.7425357312937999E-3</v>
      </c>
      <c r="Z210" s="5">
        <f t="shared" si="319"/>
        <v>3070.0328603067123</v>
      </c>
      <c r="AA210" s="5">
        <f t="shared" si="320"/>
        <v>14028.076174479749</v>
      </c>
      <c r="AB210" s="5">
        <f t="shared" si="321"/>
        <v>45371.063040297369</v>
      </c>
      <c r="AC210" s="16">
        <f t="shared" si="305"/>
        <v>1.2390152193837818</v>
      </c>
      <c r="AD210" s="16">
        <f t="shared" si="306"/>
        <v>3.0098708748059901</v>
      </c>
      <c r="AE210" s="16">
        <f t="shared" si="307"/>
        <v>10.530637136025591</v>
      </c>
      <c r="AF210" s="15">
        <f t="shared" si="308"/>
        <v>-4.0504037456468023E-3</v>
      </c>
      <c r="AG210" s="15">
        <f t="shared" si="309"/>
        <v>2.9673830763510267E-4</v>
      </c>
      <c r="AH210" s="15">
        <f t="shared" si="310"/>
        <v>9.7937136394747881E-3</v>
      </c>
      <c r="AI210" s="1">
        <f t="shared" si="274"/>
        <v>330101.23394992872</v>
      </c>
      <c r="AJ210" s="1">
        <f t="shared" si="275"/>
        <v>147464.43706059054</v>
      </c>
      <c r="AK210" s="1">
        <f t="shared" si="276"/>
        <v>57583.417689373462</v>
      </c>
      <c r="AL210" s="14">
        <f t="shared" si="311"/>
        <v>75.368828195369602</v>
      </c>
      <c r="AM210" s="14">
        <f t="shared" si="312"/>
        <v>17.534177188311087</v>
      </c>
      <c r="AN210" s="14">
        <f t="shared" si="313"/>
        <v>5.6195096711429624</v>
      </c>
      <c r="AO210" s="11">
        <f t="shared" si="314"/>
        <v>4.3866424563698964E-3</v>
      </c>
      <c r="AP210" s="11">
        <f t="shared" si="315"/>
        <v>5.5260125332859114E-3</v>
      </c>
      <c r="AQ210" s="11">
        <f t="shared" si="316"/>
        <v>5.0127906083759352E-3</v>
      </c>
      <c r="AR210" s="1">
        <f t="shared" si="322"/>
        <v>159357.05252842369</v>
      </c>
      <c r="AS210" s="1">
        <f t="shared" si="317"/>
        <v>74346.966012329969</v>
      </c>
      <c r="AT210" s="1">
        <f t="shared" si="318"/>
        <v>29356.021822888433</v>
      </c>
      <c r="AU210" s="1">
        <f t="shared" si="277"/>
        <v>31871.41050568474</v>
      </c>
      <c r="AV210" s="1">
        <f t="shared" si="278"/>
        <v>14869.393202465995</v>
      </c>
      <c r="AW210" s="1">
        <f t="shared" si="279"/>
        <v>5871.2043645776866</v>
      </c>
      <c r="AX210" s="1">
        <f t="shared" si="344"/>
        <v>109394.79981319376</v>
      </c>
      <c r="AY210" s="1">
        <f t="shared" si="325"/>
        <v>20066.647893001747</v>
      </c>
      <c r="AZ210" s="1">
        <f t="shared" si="326"/>
        <v>5374.7774693140664</v>
      </c>
      <c r="BA210" s="1">
        <f t="shared" si="345"/>
        <v>13521.483990175349</v>
      </c>
      <c r="BB210" s="1">
        <f t="shared" si="346"/>
        <v>29363.811950646432</v>
      </c>
      <c r="BC210" s="1">
        <f t="shared" si="347"/>
        <v>37531.264080886591</v>
      </c>
      <c r="BD210" s="1">
        <f t="shared" si="348"/>
        <v>983.10297487918172</v>
      </c>
      <c r="BE210" s="2">
        <f t="shared" si="358"/>
        <v>0.42640676327742005</v>
      </c>
      <c r="BF210" s="2">
        <f t="shared" si="359"/>
        <v>0.3180625638800178</v>
      </c>
      <c r="BG210" s="2">
        <f t="shared" si="360"/>
        <v>-5.0634047993166097E-7</v>
      </c>
      <c r="BH210" s="2">
        <f t="shared" si="327"/>
        <v>9.2379416671888828E-2</v>
      </c>
      <c r="BI210" s="2">
        <f t="shared" si="349"/>
        <v>1.8182272776872576E-2</v>
      </c>
      <c r="BJ210" s="2">
        <f t="shared" si="328"/>
        <v>1.0116379454193041E-2</v>
      </c>
      <c r="BK210" s="2">
        <f t="shared" si="329"/>
        <v>2.5638068161742476E-14</v>
      </c>
      <c r="BL210" s="2">
        <f t="shared" si="330"/>
        <v>2897.4733979902112</v>
      </c>
      <c r="BM210" s="2">
        <f t="shared" si="331"/>
        <v>752.1221194487232</v>
      </c>
      <c r="BN210" s="2">
        <f t="shared" si="332"/>
        <v>7.5263168845281325E-10</v>
      </c>
      <c r="BO210" s="2">
        <f t="shared" si="350"/>
        <v>4426.7229743779562</v>
      </c>
      <c r="BP210" s="2">
        <f t="shared" si="351"/>
        <v>337.13798431749956</v>
      </c>
      <c r="BQ210" s="2">
        <f t="shared" si="352"/>
        <v>-6.5522565188669738E-5</v>
      </c>
      <c r="BR210" s="11">
        <f t="shared" si="353"/>
        <v>2.7243427550836724E-2</v>
      </c>
      <c r="BS210" s="17">
        <f t="shared" si="323"/>
        <v>3.0983262843179184E-3</v>
      </c>
      <c r="BT210" s="17">
        <f t="shared" si="324"/>
        <v>1.222513092594105E-2</v>
      </c>
      <c r="BU210" s="12">
        <f>BU$3*temperature!$I320+BU$4*temperature!$I320^2</f>
        <v>-40.024428389079922</v>
      </c>
      <c r="BV210" s="12">
        <f>BV$3*temperature!$I320+BV$4*temperature!$I320^2</f>
        <v>-33.887885515568129</v>
      </c>
      <c r="BW210" s="12">
        <f>BW$3*temperature!$I320+BW$4*temperature!$I320^2</f>
        <v>-28.917356819415602</v>
      </c>
      <c r="BX210" s="12">
        <f>BX$4*temperature!$I320^2</f>
        <v>-35.860904974171888</v>
      </c>
      <c r="BY210" s="12">
        <f>BY$4*temperature!$I320^2</f>
        <v>-31.355912906732147</v>
      </c>
      <c r="BZ210" s="12">
        <f>BZ$4*temperature!$I320^2</f>
        <v>-27.527791551479378</v>
      </c>
      <c r="CA210" s="12">
        <f>CA$3*temperature!$I320</f>
        <v>-30.753043172283338</v>
      </c>
      <c r="CB210" s="12">
        <f>CB$3*temperature!$I320</f>
        <v>-28.423766054411981</v>
      </c>
      <c r="CC210" s="12">
        <f>CC$3*temperature!$I320</f>
        <v>-24.95361900697085</v>
      </c>
      <c r="CD210" s="12">
        <f t="shared" si="354"/>
        <v>-24.376251723655031</v>
      </c>
      <c r="CE210" s="12">
        <f t="shared" si="333"/>
        <v>-18.286371624305321</v>
      </c>
      <c r="CF210" s="12">
        <f t="shared" si="334"/>
        <v>-16.053859634901141</v>
      </c>
      <c r="CG210" s="19">
        <f t="shared" si="355"/>
        <v>0.2073548108037481</v>
      </c>
      <c r="CH210" s="19">
        <f t="shared" si="335"/>
        <v>0.35665204993245847</v>
      </c>
      <c r="CI210" s="19">
        <f t="shared" si="336"/>
        <v>0.35665204993245841</v>
      </c>
      <c r="CJ210" s="12">
        <f t="shared" si="356"/>
        <v>3.1883957243141543</v>
      </c>
      <c r="CK210" s="12">
        <f t="shared" si="337"/>
        <v>5.06869721505333</v>
      </c>
      <c r="CL210" s="12">
        <f t="shared" si="338"/>
        <v>4.4498796860348557</v>
      </c>
      <c r="CM210" s="17">
        <f t="shared" si="357"/>
        <v>-27.564647447969186</v>
      </c>
      <c r="CN210" s="17">
        <f t="shared" si="339"/>
        <v>-23.355068839358651</v>
      </c>
      <c r="CO210" s="17">
        <f t="shared" si="340"/>
        <v>-20.503739320935995</v>
      </c>
      <c r="CP210" s="12">
        <f t="shared" si="341"/>
        <v>68.827888941074974</v>
      </c>
      <c r="CQ210" s="12">
        <f t="shared" si="342"/>
        <v>64.013505790425668</v>
      </c>
      <c r="CR210" s="12">
        <f t="shared" si="343"/>
        <v>49.337309737401469</v>
      </c>
      <c r="CS210" s="17">
        <f>CS$3*temperature!$I320+CS$4*temperature!$I320^2</f>
        <v>-27.564647447969183</v>
      </c>
      <c r="CT210" s="17">
        <f>CT$3*temperature!$I320+CT$4*temperature!$I320^2</f>
        <v>-23.355105983230036</v>
      </c>
      <c r="CU210" s="17">
        <f>CU$3*temperature!$I320+CU$4*temperature!$I320^2</f>
        <v>-20.503758280291521</v>
      </c>
      <c r="CV210" s="17"/>
      <c r="CW210" s="17"/>
      <c r="CX210" s="17"/>
    </row>
    <row r="211" spans="1:102">
      <c r="A211" s="2">
        <f t="shared" si="280"/>
        <v>2165</v>
      </c>
      <c r="B211" s="5">
        <f t="shared" si="281"/>
        <v>1165.3737366620405</v>
      </c>
      <c r="C211" s="5">
        <f t="shared" si="282"/>
        <v>2964.0098736595269</v>
      </c>
      <c r="D211" s="5">
        <f t="shared" si="283"/>
        <v>4369.474711142715</v>
      </c>
      <c r="E211" s="15">
        <f t="shared" si="284"/>
        <v>1.4480607826609766E-6</v>
      </c>
      <c r="F211" s="15">
        <f t="shared" si="285"/>
        <v>2.8527768422539245E-6</v>
      </c>
      <c r="G211" s="15">
        <f t="shared" si="286"/>
        <v>5.8238424440889582E-6</v>
      </c>
      <c r="H211" s="5">
        <f t="shared" si="287"/>
        <v>158591.44476432053</v>
      </c>
      <c r="I211" s="5">
        <f t="shared" si="288"/>
        <v>74328.020359089962</v>
      </c>
      <c r="J211" s="5">
        <f t="shared" si="289"/>
        <v>29389.003819470887</v>
      </c>
      <c r="K211" s="5">
        <f t="shared" si="290"/>
        <v>136086.33846389159</v>
      </c>
      <c r="L211" s="5">
        <f t="shared" si="291"/>
        <v>25076.846409867241</v>
      </c>
      <c r="M211" s="5">
        <f t="shared" si="292"/>
        <v>6725.9809845163309</v>
      </c>
      <c r="N211" s="15">
        <f t="shared" si="293"/>
        <v>-4.8057955494981153E-3</v>
      </c>
      <c r="O211" s="15">
        <f t="shared" si="294"/>
        <v>-2.5767956539268777E-4</v>
      </c>
      <c r="P211" s="15">
        <f t="shared" si="295"/>
        <v>1.1176868871864976E-3</v>
      </c>
      <c r="Q211" s="5">
        <f t="shared" si="296"/>
        <v>4187.5383935948412</v>
      </c>
      <c r="R211" s="5">
        <f t="shared" si="297"/>
        <v>6666.2648114575559</v>
      </c>
      <c r="S211" s="5">
        <f t="shared" si="298"/>
        <v>4234.7504037818389</v>
      </c>
      <c r="T211" s="5">
        <f t="shared" si="299"/>
        <v>26.404566777343224</v>
      </c>
      <c r="U211" s="5">
        <f t="shared" si="300"/>
        <v>89.687102915587118</v>
      </c>
      <c r="V211" s="5">
        <f t="shared" si="301"/>
        <v>144.09302301618743</v>
      </c>
      <c r="W211" s="15">
        <f t="shared" si="302"/>
        <v>-1.0734613539272964E-2</v>
      </c>
      <c r="X211" s="15">
        <f t="shared" si="303"/>
        <v>-1.217998157191269E-2</v>
      </c>
      <c r="Y211" s="15">
        <f t="shared" si="304"/>
        <v>-9.7425357312937999E-3</v>
      </c>
      <c r="Z211" s="5">
        <f t="shared" si="319"/>
        <v>3010.6172373780228</v>
      </c>
      <c r="AA211" s="5">
        <f t="shared" si="320"/>
        <v>13859.152467355239</v>
      </c>
      <c r="AB211" s="5">
        <f t="shared" si="321"/>
        <v>45423.391856492053</v>
      </c>
      <c r="AC211" s="16">
        <f t="shared" si="305"/>
        <v>1.2339967074982763</v>
      </c>
      <c r="AD211" s="16">
        <f t="shared" si="306"/>
        <v>3.0107640187955802</v>
      </c>
      <c r="AE211" s="16">
        <f t="shared" si="307"/>
        <v>10.633771180577044</v>
      </c>
      <c r="AF211" s="15">
        <f t="shared" si="308"/>
        <v>-4.0504037456468023E-3</v>
      </c>
      <c r="AG211" s="15">
        <f t="shared" si="309"/>
        <v>2.9673830763510267E-4</v>
      </c>
      <c r="AH211" s="15">
        <f t="shared" si="310"/>
        <v>9.7937136394747881E-3</v>
      </c>
      <c r="AI211" s="1">
        <f t="shared" si="274"/>
        <v>328962.52106062061</v>
      </c>
      <c r="AJ211" s="1">
        <f t="shared" si="275"/>
        <v>147587.38655699749</v>
      </c>
      <c r="AK211" s="1">
        <f t="shared" si="276"/>
        <v>57696.280285013803</v>
      </c>
      <c r="AL211" s="14">
        <f t="shared" si="311"/>
        <v>75.696138136001778</v>
      </c>
      <c r="AM211" s="14">
        <f t="shared" si="312"/>
        <v>17.630102330385519</v>
      </c>
      <c r="AN211" s="14">
        <f t="shared" si="313"/>
        <v>5.6473974021931133</v>
      </c>
      <c r="AO211" s="11">
        <f t="shared" si="314"/>
        <v>4.342776031806197E-3</v>
      </c>
      <c r="AP211" s="11">
        <f t="shared" si="315"/>
        <v>5.4707524079530521E-3</v>
      </c>
      <c r="AQ211" s="11">
        <f t="shared" si="316"/>
        <v>4.9626627022921754E-3</v>
      </c>
      <c r="AR211" s="1">
        <f t="shared" si="322"/>
        <v>158591.44476432053</v>
      </c>
      <c r="AS211" s="1">
        <f t="shared" si="317"/>
        <v>74328.020359089962</v>
      </c>
      <c r="AT211" s="1">
        <f t="shared" si="318"/>
        <v>29389.003819470887</v>
      </c>
      <c r="AU211" s="1">
        <f t="shared" si="277"/>
        <v>31718.28895286411</v>
      </c>
      <c r="AV211" s="1">
        <f t="shared" si="278"/>
        <v>14865.604071817994</v>
      </c>
      <c r="AW211" s="1">
        <f t="shared" si="279"/>
        <v>5877.8007638941781</v>
      </c>
      <c r="AX211" s="1">
        <f t="shared" si="344"/>
        <v>108869.07077111329</v>
      </c>
      <c r="AY211" s="1">
        <f t="shared" si="325"/>
        <v>20061.477127893791</v>
      </c>
      <c r="AZ211" s="1">
        <f t="shared" si="326"/>
        <v>5380.7847876130636</v>
      </c>
      <c r="BA211" s="1">
        <f t="shared" si="345"/>
        <v>13515.889521372615</v>
      </c>
      <c r="BB211" s="1">
        <f t="shared" si="346"/>
        <v>29363.131855852906</v>
      </c>
      <c r="BC211" s="1">
        <f t="shared" si="347"/>
        <v>37536.363634449481</v>
      </c>
      <c r="BD211" s="1">
        <f t="shared" si="348"/>
        <v>954.45496138610144</v>
      </c>
      <c r="BE211" s="2">
        <f t="shared" si="358"/>
        <v>0.42640676327742005</v>
      </c>
      <c r="BF211" s="2">
        <f t="shared" si="359"/>
        <v>0.3180625638800178</v>
      </c>
      <c r="BG211" s="2">
        <f t="shared" si="360"/>
        <v>-5.0634047993166097E-7</v>
      </c>
      <c r="BH211" s="2">
        <f t="shared" si="327"/>
        <v>9.1371219188038616E-2</v>
      </c>
      <c r="BI211" s="2">
        <f t="shared" si="349"/>
        <v>1.8182272776872576E-2</v>
      </c>
      <c r="BJ211" s="2">
        <f t="shared" si="328"/>
        <v>1.0116379454193041E-2</v>
      </c>
      <c r="BK211" s="2">
        <f t="shared" si="329"/>
        <v>2.5638068161742476E-14</v>
      </c>
      <c r="BL211" s="2">
        <f t="shared" si="330"/>
        <v>2883.552908783196</v>
      </c>
      <c r="BM211" s="2">
        <f t="shared" si="331"/>
        <v>751.93045803153973</v>
      </c>
      <c r="BN211" s="2">
        <f t="shared" si="332"/>
        <v>7.5347728312930454E-10</v>
      </c>
      <c r="BO211" s="2">
        <f t="shared" si="350"/>
        <v>4492.3986886050325</v>
      </c>
      <c r="BP211" s="2">
        <f t="shared" si="351"/>
        <v>341.16026617390628</v>
      </c>
      <c r="BQ211" s="2">
        <f t="shared" si="352"/>
        <v>-6.5520612576348109E-5</v>
      </c>
      <c r="BR211" s="11">
        <f t="shared" si="353"/>
        <v>2.7138790548258934E-2</v>
      </c>
      <c r="BS211" s="17">
        <f t="shared" si="323"/>
        <v>3.0161558606463675E-3</v>
      </c>
      <c r="BT211" s="17">
        <f t="shared" si="324"/>
        <v>1.1869059151399077E-2</v>
      </c>
      <c r="BU211" s="12">
        <f>BU$3*temperature!$I321+BU$4*temperature!$I321^2</f>
        <v>-40.517412551413109</v>
      </c>
      <c r="BV211" s="12">
        <f>BV$3*temperature!$I321+BV$4*temperature!$I321^2</f>
        <v>-34.27083970414273</v>
      </c>
      <c r="BW211" s="12">
        <f>BW$3*temperature!$I321+BW$4*temperature!$I321^2</f>
        <v>-29.217400500797318</v>
      </c>
      <c r="BX211" s="12">
        <f>BX$4*temperature!$I321^2</f>
        <v>-36.173230228298792</v>
      </c>
      <c r="BY211" s="12">
        <f>BY$4*temperature!$I321^2</f>
        <v>-31.629002597971944</v>
      </c>
      <c r="BZ211" s="12">
        <f>BZ$4*temperature!$I321^2</f>
        <v>-27.767540785305478</v>
      </c>
      <c r="CA211" s="12">
        <f>CA$3*temperature!$I321</f>
        <v>-30.886672390240797</v>
      </c>
      <c r="CB211" s="12">
        <f>CB$3*temperature!$I321</f>
        <v>-28.547274014517861</v>
      </c>
      <c r="CC211" s="12">
        <f>CC$3*temperature!$I321</f>
        <v>-25.06204836059382</v>
      </c>
      <c r="CD211" s="12">
        <f t="shared" si="354"/>
        <v>-24.454343218536575</v>
      </c>
      <c r="CE211" s="12">
        <f t="shared" si="333"/>
        <v>-18.321589445223466</v>
      </c>
      <c r="CF211" s="12">
        <f t="shared" si="334"/>
        <v>-16.08477784903803</v>
      </c>
      <c r="CG211" s="19">
        <f t="shared" si="355"/>
        <v>0.20825581630919332</v>
      </c>
      <c r="CH211" s="19">
        <f t="shared" si="335"/>
        <v>0.35820178711613826</v>
      </c>
      <c r="CI211" s="19">
        <f t="shared" si="336"/>
        <v>0.35820178711613831</v>
      </c>
      <c r="CJ211" s="12">
        <f t="shared" si="356"/>
        <v>3.2161645858521104</v>
      </c>
      <c r="CK211" s="12">
        <f t="shared" si="337"/>
        <v>5.1128422846471953</v>
      </c>
      <c r="CL211" s="12">
        <f t="shared" si="338"/>
        <v>4.4886352557778961</v>
      </c>
      <c r="CM211" s="17">
        <f t="shared" si="357"/>
        <v>-27.670507804388684</v>
      </c>
      <c r="CN211" s="17">
        <f t="shared" si="339"/>
        <v>-23.43443172987066</v>
      </c>
      <c r="CO211" s="17">
        <f t="shared" si="340"/>
        <v>-20.573413104815927</v>
      </c>
      <c r="CP211" s="12">
        <f t="shared" si="341"/>
        <v>72.29628861806377</v>
      </c>
      <c r="CQ211" s="12">
        <f t="shared" si="342"/>
        <v>67.150991712334232</v>
      </c>
      <c r="CR211" s="12">
        <f t="shared" si="343"/>
        <v>51.755473083185969</v>
      </c>
      <c r="CS211" s="17">
        <f>CS$3*temperature!$I321+CS$4*temperature!$I321^2</f>
        <v>-27.670507804388688</v>
      </c>
      <c r="CT211" s="17">
        <f>CT$3*temperature!$I321+CT$4*temperature!$I321^2</f>
        <v>-23.434468945277487</v>
      </c>
      <c r="CU211" s="17">
        <f>CU$3*temperature!$I321+CU$4*temperature!$I321^2</f>
        <v>-20.573432100685331</v>
      </c>
      <c r="CV211" s="17"/>
      <c r="CW211" s="17"/>
      <c r="CX211" s="17"/>
    </row>
    <row r="212" spans="1:102">
      <c r="A212" s="2">
        <f t="shared" si="280"/>
        <v>2166</v>
      </c>
      <c r="B212" s="5">
        <f t="shared" si="281"/>
        <v>1165.3753398174454</v>
      </c>
      <c r="C212" s="5">
        <f t="shared" si="282"/>
        <v>2964.0179065353186</v>
      </c>
      <c r="D212" s="5">
        <f t="shared" si="283"/>
        <v>4369.4988859183823</v>
      </c>
      <c r="E212" s="15">
        <f t="shared" si="284"/>
        <v>1.3756577435279278E-6</v>
      </c>
      <c r="F212" s="15">
        <f t="shared" si="285"/>
        <v>2.7101380001412282E-6</v>
      </c>
      <c r="G212" s="15">
        <f t="shared" si="286"/>
        <v>5.53265032188451E-6</v>
      </c>
      <c r="H212" s="5">
        <f t="shared" si="287"/>
        <v>157810.07954547307</v>
      </c>
      <c r="I212" s="5">
        <f t="shared" si="288"/>
        <v>74301.897398981208</v>
      </c>
      <c r="J212" s="5">
        <f t="shared" si="289"/>
        <v>29419.88044057849</v>
      </c>
      <c r="K212" s="5">
        <f t="shared" si="290"/>
        <v>135415.66751377613</v>
      </c>
      <c r="L212" s="5">
        <f t="shared" si="291"/>
        <v>25067.965087239882</v>
      </c>
      <c r="M212" s="5">
        <f t="shared" si="292"/>
        <v>6733.0101708894272</v>
      </c>
      <c r="N212" s="15">
        <f t="shared" si="293"/>
        <v>-4.928275370517099E-3</v>
      </c>
      <c r="O212" s="15">
        <f t="shared" si="294"/>
        <v>-3.5416425503431714E-4</v>
      </c>
      <c r="P212" s="15">
        <f t="shared" si="295"/>
        <v>1.045079727296061E-3</v>
      </c>
      <c r="Q212" s="5">
        <f t="shared" si="296"/>
        <v>4122.1766495212823</v>
      </c>
      <c r="R212" s="5">
        <f t="shared" si="297"/>
        <v>6582.7554726776152</v>
      </c>
      <c r="S212" s="5">
        <f t="shared" si="298"/>
        <v>4197.8989567647832</v>
      </c>
      <c r="T212" s="5">
        <f t="shared" si="299"/>
        <v>26.121123957316517</v>
      </c>
      <c r="U212" s="5">
        <f t="shared" si="300"/>
        <v>88.594715654837032</v>
      </c>
      <c r="V212" s="5">
        <f t="shared" si="301"/>
        <v>142.68919159082208</v>
      </c>
      <c r="W212" s="15">
        <f t="shared" si="302"/>
        <v>-1.0734613539272964E-2</v>
      </c>
      <c r="X212" s="15">
        <f t="shared" si="303"/>
        <v>-1.217998157191269E-2</v>
      </c>
      <c r="Y212" s="15">
        <f t="shared" si="304"/>
        <v>-9.7425357312937999E-3</v>
      </c>
      <c r="Z212" s="5">
        <f t="shared" si="319"/>
        <v>2951.9852600274098</v>
      </c>
      <c r="AA212" s="5">
        <f t="shared" si="320"/>
        <v>13690.920983704224</v>
      </c>
      <c r="AB212" s="5">
        <f t="shared" si="321"/>
        <v>45472.414136424595</v>
      </c>
      <c r="AC212" s="16">
        <f t="shared" si="305"/>
        <v>1.2289985226121094</v>
      </c>
      <c r="AD212" s="16">
        <f t="shared" si="306"/>
        <v>3.0116574278152064</v>
      </c>
      <c r="AE212" s="16">
        <f t="shared" si="307"/>
        <v>10.737915290427315</v>
      </c>
      <c r="AF212" s="15">
        <f t="shared" si="308"/>
        <v>-4.0504037456468023E-3</v>
      </c>
      <c r="AG212" s="15">
        <f t="shared" si="309"/>
        <v>2.9673830763510267E-4</v>
      </c>
      <c r="AH212" s="15">
        <f t="shared" si="310"/>
        <v>9.7937136394747881E-3</v>
      </c>
      <c r="AI212" s="1">
        <f t="shared" si="274"/>
        <v>327784.55790742266</v>
      </c>
      <c r="AJ212" s="1">
        <f t="shared" si="275"/>
        <v>147694.25197311575</v>
      </c>
      <c r="AK212" s="1">
        <f t="shared" si="276"/>
        <v>57804.453020406603</v>
      </c>
      <c r="AL212" s="14">
        <f t="shared" si="311"/>
        <v>76.021582196655132</v>
      </c>
      <c r="AM212" s="14">
        <f t="shared" si="312"/>
        <v>17.725587755914173</v>
      </c>
      <c r="AN212" s="14">
        <f t="shared" si="313"/>
        <v>5.6751432693614694</v>
      </c>
      <c r="AO212" s="11">
        <f t="shared" si="314"/>
        <v>4.2993482714881346E-3</v>
      </c>
      <c r="AP212" s="11">
        <f t="shared" si="315"/>
        <v>5.4160448838735213E-3</v>
      </c>
      <c r="AQ212" s="11">
        <f t="shared" si="316"/>
        <v>4.9130360752692535E-3</v>
      </c>
      <c r="AR212" s="1">
        <f t="shared" si="322"/>
        <v>157810.07954547307</v>
      </c>
      <c r="AS212" s="1">
        <f t="shared" si="317"/>
        <v>74301.897398981208</v>
      </c>
      <c r="AT212" s="1">
        <f t="shared" si="318"/>
        <v>29419.88044057849</v>
      </c>
      <c r="AU212" s="1">
        <f t="shared" si="277"/>
        <v>31562.015909094614</v>
      </c>
      <c r="AV212" s="1">
        <f t="shared" si="278"/>
        <v>14860.379479796242</v>
      </c>
      <c r="AW212" s="1">
        <f t="shared" si="279"/>
        <v>5883.9760881156981</v>
      </c>
      <c r="AX212" s="1">
        <f t="shared" si="344"/>
        <v>108332.53401102091</v>
      </c>
      <c r="AY212" s="1">
        <f t="shared" si="325"/>
        <v>20054.372069791905</v>
      </c>
      <c r="AZ212" s="1">
        <f t="shared" si="326"/>
        <v>5386.4081367115423</v>
      </c>
      <c r="BA212" s="1">
        <f t="shared" si="345"/>
        <v>13510.150625097267</v>
      </c>
      <c r="BB212" s="1">
        <f t="shared" si="346"/>
        <v>29362.16149886285</v>
      </c>
      <c r="BC212" s="1">
        <f t="shared" si="347"/>
        <v>37541.135400224062</v>
      </c>
      <c r="BD212" s="1">
        <f t="shared" si="348"/>
        <v>926.63297595385211</v>
      </c>
      <c r="BE212" s="2">
        <f t="shared" si="358"/>
        <v>0.42640676327742005</v>
      </c>
      <c r="BF212" s="2">
        <f t="shared" si="359"/>
        <v>0.3180625638800178</v>
      </c>
      <c r="BG212" s="2">
        <f t="shared" si="360"/>
        <v>-5.0634047993166097E-7</v>
      </c>
      <c r="BH212" s="2">
        <f t="shared" si="327"/>
        <v>9.0368895323220511E-2</v>
      </c>
      <c r="BI212" s="2">
        <f t="shared" si="349"/>
        <v>1.8182272776872576E-2</v>
      </c>
      <c r="BJ212" s="2">
        <f t="shared" si="328"/>
        <v>1.0116379454193041E-2</v>
      </c>
      <c r="BK212" s="2">
        <f t="shared" si="329"/>
        <v>2.5638068161742476E-14</v>
      </c>
      <c r="BL212" s="2">
        <f t="shared" si="330"/>
        <v>2869.3459132357507</v>
      </c>
      <c r="BM212" s="2">
        <f t="shared" si="331"/>
        <v>751.66618825461285</v>
      </c>
      <c r="BN212" s="2">
        <f t="shared" si="332"/>
        <v>7.542689000458656E-10</v>
      </c>
      <c r="BO212" s="2">
        <f t="shared" si="350"/>
        <v>4559.0529290727254</v>
      </c>
      <c r="BP212" s="2">
        <f t="shared" si="351"/>
        <v>345.23100405004203</v>
      </c>
      <c r="BQ212" s="2">
        <f t="shared" si="352"/>
        <v>-6.5518739942518829E-5</v>
      </c>
      <c r="BR212" s="11">
        <f t="shared" si="353"/>
        <v>2.7035353060309547E-2</v>
      </c>
      <c r="BS212" s="17">
        <f t="shared" si="323"/>
        <v>2.9364637850318406E-3</v>
      </c>
      <c r="BT212" s="17">
        <f t="shared" si="324"/>
        <v>1.1523358399416579E-2</v>
      </c>
      <c r="BU212" s="12">
        <f>BU$3*temperature!$I322+BU$4*temperature!$I322^2</f>
        <v>-41.009262111707564</v>
      </c>
      <c r="BV212" s="12">
        <f>BV$3*temperature!$I322+BV$4*temperature!$I322^2</f>
        <v>-34.652808609272249</v>
      </c>
      <c r="BW212" s="12">
        <f>BW$3*temperature!$I322+BW$4*temperature!$I322^2</f>
        <v>-29.51658428878158</v>
      </c>
      <c r="BX212" s="12">
        <f>BX$4*temperature!$I322^2</f>
        <v>-36.484446365649056</v>
      </c>
      <c r="BY212" s="12">
        <f>BY$4*temperature!$I322^2</f>
        <v>-31.901122504174893</v>
      </c>
      <c r="BZ212" s="12">
        <f>BZ$4*temperature!$I322^2</f>
        <v>-28.006438631375033</v>
      </c>
      <c r="CA212" s="12">
        <f>CA$3*temperature!$I322</f>
        <v>-31.019254470405887</v>
      </c>
      <c r="CB212" s="12">
        <f>CB$3*temperature!$I322</f>
        <v>-28.6698141484652</v>
      </c>
      <c r="CC212" s="12">
        <f>CC$3*temperature!$I322</f>
        <v>-25.169628046189718</v>
      </c>
      <c r="CD212" s="12">
        <f t="shared" si="354"/>
        <v>-24.531584798935707</v>
      </c>
      <c r="CE212" s="12">
        <f t="shared" si="333"/>
        <v>-18.356152972344898</v>
      </c>
      <c r="CF212" s="12">
        <f t="shared" si="334"/>
        <v>-16.115121649563061</v>
      </c>
      <c r="CG212" s="19">
        <f t="shared" si="355"/>
        <v>0.20914976140576758</v>
      </c>
      <c r="CH212" s="19">
        <f t="shared" si="335"/>
        <v>0.35973938033610969</v>
      </c>
      <c r="CI212" s="19">
        <f t="shared" si="336"/>
        <v>0.35973938033610964</v>
      </c>
      <c r="CJ212" s="12">
        <f t="shared" si="356"/>
        <v>3.2438348357350897</v>
      </c>
      <c r="CK212" s="12">
        <f t="shared" si="337"/>
        <v>5.156830588060151</v>
      </c>
      <c r="CL212" s="12">
        <f t="shared" si="338"/>
        <v>4.5272531983133284</v>
      </c>
      <c r="CM212" s="17">
        <f t="shared" si="357"/>
        <v>-27.775419634670797</v>
      </c>
      <c r="CN212" s="17">
        <f t="shared" si="339"/>
        <v>-23.512983560405047</v>
      </c>
      <c r="CO212" s="17">
        <f t="shared" si="340"/>
        <v>-20.64237484787639</v>
      </c>
      <c r="CP212" s="12">
        <f t="shared" si="341"/>
        <v>75.847146600893865</v>
      </c>
      <c r="CQ212" s="12">
        <f t="shared" si="342"/>
        <v>70.360874939988307</v>
      </c>
      <c r="CR212" s="12">
        <f t="shared" si="343"/>
        <v>54.229435407436355</v>
      </c>
      <c r="CS212" s="17">
        <f>CS$3*temperature!$I322+CS$4*temperature!$I322^2</f>
        <v>-27.775419634670797</v>
      </c>
      <c r="CT212" s="17">
        <f>CT$3*temperature!$I322+CT$4*temperature!$I322^2</f>
        <v>-23.513020846018293</v>
      </c>
      <c r="CU212" s="17">
        <f>CU$3*temperature!$I322+CU$4*temperature!$I322^2</f>
        <v>-20.642393879581306</v>
      </c>
      <c r="CV212" s="17"/>
      <c r="CW212" s="17"/>
      <c r="CX212" s="17"/>
    </row>
    <row r="213" spans="1:102">
      <c r="A213" s="2">
        <f t="shared" si="280"/>
        <v>2167</v>
      </c>
      <c r="B213" s="5">
        <f t="shared" si="281"/>
        <v>1165.3768628171752</v>
      </c>
      <c r="C213" s="5">
        <f t="shared" si="282"/>
        <v>2964.0255377880021</v>
      </c>
      <c r="D213" s="5">
        <f t="shared" si="283"/>
        <v>4369.5218520823291</v>
      </c>
      <c r="E213" s="15">
        <f t="shared" si="284"/>
        <v>1.3068748563515314E-6</v>
      </c>
      <c r="F213" s="15">
        <f t="shared" si="285"/>
        <v>2.5746311001341667E-6</v>
      </c>
      <c r="G213" s="15">
        <f t="shared" si="286"/>
        <v>5.2560178057902845E-6</v>
      </c>
      <c r="H213" s="5">
        <f t="shared" si="287"/>
        <v>157013.36683541568</v>
      </c>
      <c r="I213" s="5">
        <f t="shared" si="288"/>
        <v>74268.704340501572</v>
      </c>
      <c r="J213" s="5">
        <f t="shared" si="289"/>
        <v>29448.680505855398</v>
      </c>
      <c r="K213" s="5">
        <f t="shared" si="290"/>
        <v>134731.83812475263</v>
      </c>
      <c r="L213" s="5">
        <f t="shared" si="291"/>
        <v>25056.701905452188</v>
      </c>
      <c r="M213" s="5">
        <f t="shared" si="292"/>
        <v>6739.5659073821553</v>
      </c>
      <c r="N213" s="15">
        <f t="shared" si="293"/>
        <v>-5.0498542862770224E-3</v>
      </c>
      <c r="O213" s="15">
        <f t="shared" si="294"/>
        <v>-4.4930578722668368E-4</v>
      </c>
      <c r="P213" s="15">
        <f t="shared" si="295"/>
        <v>9.7367096236866679E-4</v>
      </c>
      <c r="Q213" s="5">
        <f t="shared" si="296"/>
        <v>4057.3390431703301</v>
      </c>
      <c r="R213" s="5">
        <f t="shared" si="297"/>
        <v>6499.6727207823415</v>
      </c>
      <c r="S213" s="5">
        <f t="shared" si="298"/>
        <v>4161.0701976725522</v>
      </c>
      <c r="T213" s="5">
        <f t="shared" si="299"/>
        <v>25.840723786423279</v>
      </c>
      <c r="U213" s="5">
        <f t="shared" si="300"/>
        <v>87.515633650792267</v>
      </c>
      <c r="V213" s="5">
        <f t="shared" si="301"/>
        <v>141.29903704327907</v>
      </c>
      <c r="W213" s="15">
        <f t="shared" si="302"/>
        <v>-1.0734613539272964E-2</v>
      </c>
      <c r="X213" s="15">
        <f t="shared" si="303"/>
        <v>-1.217998157191269E-2</v>
      </c>
      <c r="Y213" s="15">
        <f t="shared" si="304"/>
        <v>-9.7425357312937999E-3</v>
      </c>
      <c r="Z213" s="5">
        <f t="shared" si="319"/>
        <v>2894.1387057041302</v>
      </c>
      <c r="AA213" s="5">
        <f t="shared" si="320"/>
        <v>13523.424409322288</v>
      </c>
      <c r="AB213" s="5">
        <f t="shared" si="321"/>
        <v>45518.174572189055</v>
      </c>
      <c r="AC213" s="16">
        <f t="shared" si="305"/>
        <v>1.2240205823927268</v>
      </c>
      <c r="AD213" s="16">
        <f t="shared" si="306"/>
        <v>3.0125511019435129</v>
      </c>
      <c r="AE213" s="16">
        <f t="shared" si="307"/>
        <v>10.843079357866698</v>
      </c>
      <c r="AF213" s="15">
        <f t="shared" si="308"/>
        <v>-4.0504037456468023E-3</v>
      </c>
      <c r="AG213" s="15">
        <f t="shared" si="309"/>
        <v>2.9673830763510267E-4</v>
      </c>
      <c r="AH213" s="15">
        <f t="shared" si="310"/>
        <v>9.7937136394747881E-3</v>
      </c>
      <c r="AI213" s="1">
        <f t="shared" si="274"/>
        <v>326568.11802577501</v>
      </c>
      <c r="AJ213" s="1">
        <f t="shared" si="275"/>
        <v>147785.20625560044</v>
      </c>
      <c r="AK213" s="1">
        <f t="shared" si="276"/>
        <v>57907.983806481643</v>
      </c>
      <c r="AL213" s="14">
        <f t="shared" si="311"/>
        <v>76.345157022087989</v>
      </c>
      <c r="AM213" s="14">
        <f t="shared" si="312"/>
        <v>17.82063030900445</v>
      </c>
      <c r="AN213" s="14">
        <f t="shared" si="313"/>
        <v>5.702746631140017</v>
      </c>
      <c r="AO213" s="11">
        <f t="shared" si="314"/>
        <v>4.2563547887732528E-3</v>
      </c>
      <c r="AP213" s="11">
        <f t="shared" si="315"/>
        <v>5.3618844350347859E-3</v>
      </c>
      <c r="AQ213" s="11">
        <f t="shared" si="316"/>
        <v>4.8639057145165605E-3</v>
      </c>
      <c r="AR213" s="1">
        <f t="shared" si="322"/>
        <v>157013.36683541568</v>
      </c>
      <c r="AS213" s="1">
        <f t="shared" si="317"/>
        <v>74268.704340501572</v>
      </c>
      <c r="AT213" s="1">
        <f t="shared" si="318"/>
        <v>29448.680505855398</v>
      </c>
      <c r="AU213" s="1">
        <f t="shared" si="277"/>
        <v>31402.673367083138</v>
      </c>
      <c r="AV213" s="1">
        <f t="shared" si="278"/>
        <v>14853.740868100314</v>
      </c>
      <c r="AW213" s="1">
        <f t="shared" si="279"/>
        <v>5889.73610117108</v>
      </c>
      <c r="AX213" s="1">
        <f t="shared" si="344"/>
        <v>107785.4704998021</v>
      </c>
      <c r="AY213" s="1">
        <f t="shared" si="325"/>
        <v>20045.36152436175</v>
      </c>
      <c r="AZ213" s="1">
        <f t="shared" si="326"/>
        <v>5391.6527259057248</v>
      </c>
      <c r="BA213" s="1">
        <f t="shared" si="345"/>
        <v>13504.268388458806</v>
      </c>
      <c r="BB213" s="1">
        <f t="shared" si="346"/>
        <v>29360.905042497405</v>
      </c>
      <c r="BC213" s="1">
        <f t="shared" si="347"/>
        <v>37545.585123760327</v>
      </c>
      <c r="BD213" s="1">
        <f t="shared" si="348"/>
        <v>899.6135825193702</v>
      </c>
      <c r="BE213" s="2">
        <f t="shared" si="358"/>
        <v>0.42640676327742005</v>
      </c>
      <c r="BF213" s="2">
        <f t="shared" si="359"/>
        <v>0.3180625638800178</v>
      </c>
      <c r="BG213" s="2">
        <f t="shared" si="360"/>
        <v>-5.0634047993166097E-7</v>
      </c>
      <c r="BH213" s="2">
        <f t="shared" si="327"/>
        <v>8.9372509588920082E-2</v>
      </c>
      <c r="BI213" s="2">
        <f t="shared" si="349"/>
        <v>1.8182272776872576E-2</v>
      </c>
      <c r="BJ213" s="2">
        <f t="shared" si="328"/>
        <v>1.0116379454193041E-2</v>
      </c>
      <c r="BK213" s="2">
        <f t="shared" si="329"/>
        <v>2.5638068161742476E-14</v>
      </c>
      <c r="BL213" s="2">
        <f t="shared" si="330"/>
        <v>2854.8598654166858</v>
      </c>
      <c r="BM213" s="2">
        <f t="shared" si="331"/>
        <v>751.33039467978756</v>
      </c>
      <c r="BN213" s="2">
        <f t="shared" si="332"/>
        <v>7.5500727808249757E-10</v>
      </c>
      <c r="BO213" s="2">
        <f t="shared" si="350"/>
        <v>4626.7002622661666</v>
      </c>
      <c r="BP213" s="2">
        <f t="shared" si="351"/>
        <v>349.3507828136074</v>
      </c>
      <c r="BQ213" s="2">
        <f t="shared" si="352"/>
        <v>-6.5516946410234186E-5</v>
      </c>
      <c r="BR213" s="11">
        <f t="shared" si="353"/>
        <v>2.6933103659873198E-2</v>
      </c>
      <c r="BS213" s="17">
        <f t="shared" si="323"/>
        <v>2.8591652432235267E-3</v>
      </c>
      <c r="BT213" s="17">
        <f t="shared" si="324"/>
        <v>1.118772660137532E-2</v>
      </c>
      <c r="BU213" s="12">
        <f>BU$3*temperature!$I323+BU$4*temperature!$I323^2</f>
        <v>-41.499920248111117</v>
      </c>
      <c r="BV213" s="12">
        <f>BV$3*temperature!$I323+BV$4*temperature!$I323^2</f>
        <v>-35.033750539816566</v>
      </c>
      <c r="BW213" s="12">
        <f>BW$3*temperature!$I323+BW$4*temperature!$I323^2</f>
        <v>-29.814877590260103</v>
      </c>
      <c r="BX213" s="12">
        <f>BX$4*temperature!$I323^2</f>
        <v>-36.794526583931763</v>
      </c>
      <c r="BY213" s="12">
        <f>BY$4*temperature!$I323^2</f>
        <v>-32.172249190062367</v>
      </c>
      <c r="BZ213" s="12">
        <f>BZ$4*temperature!$I323^2</f>
        <v>-28.244464515531366</v>
      </c>
      <c r="CA213" s="12">
        <f>CA$3*temperature!$I323</f>
        <v>-31.150791437460505</v>
      </c>
      <c r="CB213" s="12">
        <f>CB$3*temperature!$I323</f>
        <v>-28.791388327583739</v>
      </c>
      <c r="CC213" s="12">
        <f>CC$3*temperature!$I323</f>
        <v>-25.276359706624927</v>
      </c>
      <c r="CD213" s="12">
        <f t="shared" si="354"/>
        <v>-24.607983255521663</v>
      </c>
      <c r="CE213" s="12">
        <f t="shared" si="333"/>
        <v>-18.390071653645709</v>
      </c>
      <c r="CF213" s="12">
        <f t="shared" si="334"/>
        <v>-16.14489933098568</v>
      </c>
      <c r="CG213" s="19">
        <f t="shared" si="355"/>
        <v>0.21003665974504776</v>
      </c>
      <c r="CH213" s="19">
        <f t="shared" si="335"/>
        <v>0.36126485307320155</v>
      </c>
      <c r="CI213" s="19">
        <f t="shared" si="336"/>
        <v>0.36126485307320155</v>
      </c>
      <c r="CJ213" s="12">
        <f t="shared" si="356"/>
        <v>3.27140409096942</v>
      </c>
      <c r="CK213" s="12">
        <f t="shared" si="337"/>
        <v>5.2006583369690151</v>
      </c>
      <c r="CL213" s="12">
        <f t="shared" si="338"/>
        <v>4.5657301878196233</v>
      </c>
      <c r="CM213" s="17">
        <f t="shared" si="357"/>
        <v>-27.879387346491082</v>
      </c>
      <c r="CN213" s="17">
        <f t="shared" si="339"/>
        <v>-23.590729990614726</v>
      </c>
      <c r="CO213" s="17">
        <f t="shared" si="340"/>
        <v>-20.710629518805305</v>
      </c>
      <c r="CP213" s="12">
        <f t="shared" si="341"/>
        <v>79.479707622954393</v>
      </c>
      <c r="CQ213" s="12">
        <f t="shared" si="342"/>
        <v>73.64247177048847</v>
      </c>
      <c r="CR213" s="12">
        <f t="shared" si="343"/>
        <v>56.75866975789436</v>
      </c>
      <c r="CS213" s="17">
        <f>CS$3*temperature!$I323+CS$4*temperature!$I323^2</f>
        <v>-27.879387346491086</v>
      </c>
      <c r="CT213" s="17">
        <f>CT$3*temperature!$I323+CT$4*temperature!$I323^2</f>
        <v>-23.590767345124551</v>
      </c>
      <c r="CU213" s="17">
        <f>CU$3*temperature!$I323+CU$4*temperature!$I323^2</f>
        <v>-20.710648585677149</v>
      </c>
      <c r="CV213" s="17"/>
      <c r="CW213" s="17"/>
      <c r="CX213" s="17"/>
    </row>
    <row r="214" spans="1:102">
      <c r="A214" s="2">
        <f t="shared" si="280"/>
        <v>2168</v>
      </c>
      <c r="B214" s="5">
        <f t="shared" si="281"/>
        <v>1165.3783096688092</v>
      </c>
      <c r="C214" s="5">
        <f t="shared" si="282"/>
        <v>2964.0327874967165</v>
      </c>
      <c r="D214" s="5">
        <f t="shared" si="283"/>
        <v>4369.5436700527534</v>
      </c>
      <c r="E214" s="15">
        <f t="shared" si="284"/>
        <v>1.2415311135339547E-6</v>
      </c>
      <c r="F214" s="15">
        <f t="shared" si="285"/>
        <v>2.4458995451274582E-6</v>
      </c>
      <c r="G214" s="15">
        <f t="shared" si="286"/>
        <v>4.9932169155007705E-6</v>
      </c>
      <c r="H214" s="5">
        <f t="shared" si="287"/>
        <v>156201.71550657126</v>
      </c>
      <c r="I214" s="5">
        <f t="shared" si="288"/>
        <v>74228.549308275251</v>
      </c>
      <c r="J214" s="5">
        <f t="shared" si="289"/>
        <v>29475.433026063802</v>
      </c>
      <c r="K214" s="5">
        <f t="shared" si="290"/>
        <v>134035.20059590132</v>
      </c>
      <c r="L214" s="5">
        <f t="shared" si="291"/>
        <v>25043.093187563965</v>
      </c>
      <c r="M214" s="5">
        <f t="shared" si="292"/>
        <v>6745.6547529385252</v>
      </c>
      <c r="N214" s="15">
        <f t="shared" si="293"/>
        <v>-5.1705486880262441E-3</v>
      </c>
      <c r="O214" s="15">
        <f t="shared" si="294"/>
        <v>-5.4311688503827504E-4</v>
      </c>
      <c r="P214" s="15">
        <f t="shared" si="295"/>
        <v>9.0344773536532585E-4</v>
      </c>
      <c r="Q214" s="5">
        <f t="shared" si="296"/>
        <v>3993.0365628555242</v>
      </c>
      <c r="R214" s="5">
        <f t="shared" si="297"/>
        <v>6417.0354365372659</v>
      </c>
      <c r="S214" s="5">
        <f t="shared" si="298"/>
        <v>4124.2741001238528</v>
      </c>
      <c r="T214" s="5">
        <f t="shared" si="299"/>
        <v>25.563333603000927</v>
      </c>
      <c r="U214" s="5">
        <f t="shared" si="300"/>
        <v>86.44969484567136</v>
      </c>
      <c r="V214" s="5">
        <f t="shared" si="301"/>
        <v>139.92242612608752</v>
      </c>
      <c r="W214" s="15">
        <f t="shared" si="302"/>
        <v>-1.0734613539272964E-2</v>
      </c>
      <c r="X214" s="15">
        <f t="shared" si="303"/>
        <v>-1.217998157191269E-2</v>
      </c>
      <c r="Y214" s="15">
        <f t="shared" si="304"/>
        <v>-9.7425357312937999E-3</v>
      </c>
      <c r="Z214" s="5">
        <f t="shared" si="319"/>
        <v>2837.0788268890792</v>
      </c>
      <c r="AA214" s="5">
        <f t="shared" si="320"/>
        <v>13356.703852041699</v>
      </c>
      <c r="AB214" s="5">
        <f t="shared" si="321"/>
        <v>45560.718183904974</v>
      </c>
      <c r="AC214" s="16">
        <f t="shared" si="305"/>
        <v>1.2190628048410546</v>
      </c>
      <c r="AD214" s="16">
        <f t="shared" si="306"/>
        <v>3.013445041259168</v>
      </c>
      <c r="AE214" s="16">
        <f t="shared" si="307"/>
        <v>10.949273372067744</v>
      </c>
      <c r="AF214" s="15">
        <f t="shared" si="308"/>
        <v>-4.0504037456468023E-3</v>
      </c>
      <c r="AG214" s="15">
        <f t="shared" si="309"/>
        <v>2.9673830763510267E-4</v>
      </c>
      <c r="AH214" s="15">
        <f t="shared" si="310"/>
        <v>9.7937136394747881E-3</v>
      </c>
      <c r="AI214" s="1">
        <f t="shared" si="274"/>
        <v>325313.97959028062</v>
      </c>
      <c r="AJ214" s="1">
        <f t="shared" si="275"/>
        <v>147860.4264981407</v>
      </c>
      <c r="AK214" s="1">
        <f t="shared" si="276"/>
        <v>58006.921527004561</v>
      </c>
      <c r="AL214" s="14">
        <f t="shared" si="311"/>
        <v>76.666859576031698</v>
      </c>
      <c r="AM214" s="14">
        <f t="shared" si="312"/>
        <v>17.915226947678047</v>
      </c>
      <c r="AN214" s="14">
        <f t="shared" si="313"/>
        <v>5.7302068768483823</v>
      </c>
      <c r="AO214" s="11">
        <f t="shared" si="314"/>
        <v>4.2137912408855204E-3</v>
      </c>
      <c r="AP214" s="11">
        <f t="shared" si="315"/>
        <v>5.3082655906844384E-3</v>
      </c>
      <c r="AQ214" s="11">
        <f t="shared" si="316"/>
        <v>4.8152666573713946E-3</v>
      </c>
      <c r="AR214" s="1">
        <f t="shared" si="322"/>
        <v>156201.71550657126</v>
      </c>
      <c r="AS214" s="1">
        <f t="shared" si="317"/>
        <v>74228.549308275251</v>
      </c>
      <c r="AT214" s="1">
        <f t="shared" si="318"/>
        <v>29475.433026063802</v>
      </c>
      <c r="AU214" s="1">
        <f t="shared" si="277"/>
        <v>31240.343101314254</v>
      </c>
      <c r="AV214" s="1">
        <f t="shared" si="278"/>
        <v>14845.70986165505</v>
      </c>
      <c r="AW214" s="1">
        <f t="shared" si="279"/>
        <v>5895.0866052127603</v>
      </c>
      <c r="AX214" s="1">
        <f t="shared" si="344"/>
        <v>107228.16047672105</v>
      </c>
      <c r="AY214" s="1">
        <f t="shared" si="325"/>
        <v>20034.474550051171</v>
      </c>
      <c r="AZ214" s="1">
        <f t="shared" si="326"/>
        <v>5396.52380235082</v>
      </c>
      <c r="BA214" s="1">
        <f t="shared" si="345"/>
        <v>13498.243877285102</v>
      </c>
      <c r="BB214" s="1">
        <f t="shared" si="346"/>
        <v>29359.366602749447</v>
      </c>
      <c r="BC214" s="1">
        <f t="shared" si="347"/>
        <v>37549.718469167994</v>
      </c>
      <c r="BD214" s="1">
        <f t="shared" si="348"/>
        <v>873.37399323352349</v>
      </c>
      <c r="BE214" s="2">
        <f t="shared" si="358"/>
        <v>0.42640676327742005</v>
      </c>
      <c r="BF214" s="2">
        <f t="shared" si="359"/>
        <v>0.3180625638800178</v>
      </c>
      <c r="BG214" s="2">
        <f t="shared" si="360"/>
        <v>-5.0634047993166097E-7</v>
      </c>
      <c r="BH214" s="2">
        <f t="shared" si="327"/>
        <v>8.8382124807228568E-2</v>
      </c>
      <c r="BI214" s="2">
        <f t="shared" si="349"/>
        <v>1.8182272776872576E-2</v>
      </c>
      <c r="BJ214" s="2">
        <f t="shared" si="328"/>
        <v>1.0116379454193041E-2</v>
      </c>
      <c r="BK214" s="2">
        <f t="shared" si="329"/>
        <v>2.5638068161742476E-14</v>
      </c>
      <c r="BL214" s="2">
        <f t="shared" si="330"/>
        <v>2840.1021995559254</v>
      </c>
      <c r="BM214" s="2">
        <f t="shared" si="331"/>
        <v>750.92417113679085</v>
      </c>
      <c r="BN214" s="2">
        <f t="shared" si="332"/>
        <v>7.5569316101909904E-10</v>
      </c>
      <c r="BO214" s="2">
        <f t="shared" si="350"/>
        <v>4695.3554688906443</v>
      </c>
      <c r="BP214" s="2">
        <f t="shared" si="351"/>
        <v>353.52019431763381</v>
      </c>
      <c r="BQ214" s="2">
        <f t="shared" si="352"/>
        <v>-6.551523110047472E-5</v>
      </c>
      <c r="BR214" s="11">
        <f t="shared" si="353"/>
        <v>2.6832030754363773E-2</v>
      </c>
      <c r="BS214" s="17">
        <f t="shared" si="323"/>
        <v>2.7841786704837792E-3</v>
      </c>
      <c r="BT214" s="17">
        <f t="shared" si="324"/>
        <v>1.0861870486772155E-2</v>
      </c>
      <c r="BU214" s="12">
        <f>BU$3*temperature!$I324+BU$4*temperature!$I324^2</f>
        <v>-41.98933172957868</v>
      </c>
      <c r="BV214" s="12">
        <f>BV$3*temperature!$I324+BV$4*temperature!$I324^2</f>
        <v>-35.413625014131043</v>
      </c>
      <c r="BW214" s="12">
        <f>BW$3*temperature!$I324+BW$4*temperature!$I324^2</f>
        <v>-30.112250737544706</v>
      </c>
      <c r="BX214" s="12">
        <f>BX$4*temperature!$I324^2</f>
        <v>-37.103444990077257</v>
      </c>
      <c r="BY214" s="12">
        <f>BY$4*temperature!$I324^2</f>
        <v>-32.442360015356968</v>
      </c>
      <c r="BZ214" s="12">
        <f>BZ$4*temperature!$I324^2</f>
        <v>-28.481598561560411</v>
      </c>
      <c r="CA214" s="12">
        <f>CA$3*temperature!$I324</f>
        <v>-31.281285560418496</v>
      </c>
      <c r="CB214" s="12">
        <f>CB$3*temperature!$I324</f>
        <v>-28.911998649029147</v>
      </c>
      <c r="CC214" s="12">
        <f>CC$3*temperature!$I324</f>
        <v>-25.382245183021528</v>
      </c>
      <c r="CD214" s="12">
        <f t="shared" si="354"/>
        <v>-24.68354546161779</v>
      </c>
      <c r="CE214" s="12">
        <f t="shared" si="333"/>
        <v>-18.423354905903313</v>
      </c>
      <c r="CF214" s="12">
        <f t="shared" si="334"/>
        <v>-16.174119160425565</v>
      </c>
      <c r="CG214" s="19">
        <f t="shared" si="355"/>
        <v>0.21091652662603799</v>
      </c>
      <c r="CH214" s="19">
        <f t="shared" si="335"/>
        <v>0.36277823164183215</v>
      </c>
      <c r="CI214" s="19">
        <f t="shared" si="336"/>
        <v>0.36277823164183209</v>
      </c>
      <c r="CJ214" s="12">
        <f t="shared" si="356"/>
        <v>3.2988700494003527</v>
      </c>
      <c r="CK214" s="12">
        <f t="shared" si="337"/>
        <v>5.2443218715629172</v>
      </c>
      <c r="CL214" s="12">
        <f t="shared" si="338"/>
        <v>4.6040630112979795</v>
      </c>
      <c r="CM214" s="17">
        <f t="shared" si="357"/>
        <v>-27.982415511018143</v>
      </c>
      <c r="CN214" s="17">
        <f t="shared" si="339"/>
        <v>-23.66767677746623</v>
      </c>
      <c r="CO214" s="17">
        <f t="shared" si="340"/>
        <v>-20.778182171723543</v>
      </c>
      <c r="CP214" s="12">
        <f t="shared" si="341"/>
        <v>83.193178757865383</v>
      </c>
      <c r="CQ214" s="12">
        <f t="shared" si="342"/>
        <v>76.995065925320688</v>
      </c>
      <c r="CR214" s="12">
        <f t="shared" si="343"/>
        <v>59.342624075207276</v>
      </c>
      <c r="CS214" s="17">
        <f>CS$3*temperature!$I324+CS$4*temperature!$I324^2</f>
        <v>-27.982415511018143</v>
      </c>
      <c r="CT214" s="17">
        <f>CT$3*temperature!$I324+CT$4*temperature!$I324^2</f>
        <v>-23.667714199581933</v>
      </c>
      <c r="CU214" s="17">
        <f>CU$3*temperature!$I324+CU$4*temperature!$I324^2</f>
        <v>-20.778201273103509</v>
      </c>
      <c r="CV214" s="17"/>
      <c r="CW214" s="17"/>
      <c r="CX214" s="17"/>
    </row>
    <row r="215" spans="1:102">
      <c r="A215" s="2">
        <f t="shared" si="280"/>
        <v>2169</v>
      </c>
      <c r="B215" s="5">
        <f t="shared" si="281"/>
        <v>1165.3796841795681</v>
      </c>
      <c r="C215" s="5">
        <f t="shared" si="282"/>
        <v>2964.0396747368409</v>
      </c>
      <c r="D215" s="5">
        <f t="shared" si="283"/>
        <v>4369.5643972281514</v>
      </c>
      <c r="E215" s="15">
        <f t="shared" si="284"/>
        <v>1.179454557857257E-6</v>
      </c>
      <c r="F215" s="15">
        <f t="shared" si="285"/>
        <v>2.3236045678710851E-6</v>
      </c>
      <c r="G215" s="15">
        <f t="shared" si="286"/>
        <v>4.7435560697257315E-6</v>
      </c>
      <c r="H215" s="5">
        <f t="shared" si="287"/>
        <v>155375.53307561405</v>
      </c>
      <c r="I215" s="5">
        <f t="shared" si="288"/>
        <v>74181.541240259845</v>
      </c>
      <c r="J215" s="5">
        <f t="shared" si="289"/>
        <v>29500.167177754731</v>
      </c>
      <c r="K215" s="5">
        <f t="shared" si="290"/>
        <v>133326.10408855637</v>
      </c>
      <c r="L215" s="5">
        <f t="shared" si="291"/>
        <v>25027.17553767089</v>
      </c>
      <c r="M215" s="5">
        <f t="shared" si="292"/>
        <v>6751.2833078895155</v>
      </c>
      <c r="N215" s="15">
        <f t="shared" si="293"/>
        <v>-5.2903752461472831E-3</v>
      </c>
      <c r="O215" s="15">
        <f t="shared" si="294"/>
        <v>-6.3561037663595332E-4</v>
      </c>
      <c r="P215" s="15">
        <f t="shared" si="295"/>
        <v>8.3439712780108977E-4</v>
      </c>
      <c r="Q215" s="5">
        <f t="shared" si="296"/>
        <v>3929.2795961977072</v>
      </c>
      <c r="R215" s="5">
        <f t="shared" si="297"/>
        <v>6334.8617274514118</v>
      </c>
      <c r="S215" s="5">
        <f t="shared" si="298"/>
        <v>4087.5203572738205</v>
      </c>
      <c r="T215" s="5">
        <f t="shared" si="299"/>
        <v>25.288921095997203</v>
      </c>
      <c r="U215" s="5">
        <f t="shared" si="300"/>
        <v>85.396739155553604</v>
      </c>
      <c r="V215" s="5">
        <f t="shared" si="301"/>
        <v>138.5592268899448</v>
      </c>
      <c r="W215" s="15">
        <f t="shared" si="302"/>
        <v>-1.0734613539272964E-2</v>
      </c>
      <c r="X215" s="15">
        <f t="shared" si="303"/>
        <v>-1.217998157191269E-2</v>
      </c>
      <c r="Y215" s="15">
        <f t="shared" si="304"/>
        <v>-9.7425357312937999E-3</v>
      </c>
      <c r="Z215" s="5">
        <f t="shared" si="319"/>
        <v>2780.8063678293056</v>
      </c>
      <c r="AA215" s="5">
        <f t="shared" si="320"/>
        <v>13190.798858415719</v>
      </c>
      <c r="AB215" s="5">
        <f t="shared" si="321"/>
        <v>45600.090279433753</v>
      </c>
      <c r="AC215" s="16">
        <f t="shared" si="305"/>
        <v>1.2141251082901476</v>
      </c>
      <c r="AD215" s="16">
        <f t="shared" si="306"/>
        <v>3.0143392458408624</v>
      </c>
      <c r="AE215" s="16">
        <f t="shared" si="307"/>
        <v>11.056507420034102</v>
      </c>
      <c r="AF215" s="15">
        <f t="shared" si="308"/>
        <v>-4.0504037456468023E-3</v>
      </c>
      <c r="AG215" s="15">
        <f t="shared" si="309"/>
        <v>2.9673830763510267E-4</v>
      </c>
      <c r="AH215" s="15">
        <f t="shared" si="310"/>
        <v>9.7937136394747881E-3</v>
      </c>
      <c r="AI215" s="1">
        <f t="shared" si="274"/>
        <v>324022.92473256681</v>
      </c>
      <c r="AJ215" s="1">
        <f t="shared" si="275"/>
        <v>147920.09370998168</v>
      </c>
      <c r="AK215" s="1">
        <f t="shared" si="276"/>
        <v>58101.315979516869</v>
      </c>
      <c r="AL215" s="14">
        <f t="shared" si="311"/>
        <v>76.986687135965894</v>
      </c>
      <c r="AM215" s="14">
        <f t="shared" si="312"/>
        <v>18.009374742606152</v>
      </c>
      <c r="AN215" s="14">
        <f t="shared" si="313"/>
        <v>5.7575234262211712</v>
      </c>
      <c r="AO215" s="11">
        <f t="shared" si="314"/>
        <v>4.1716533284766651E-3</v>
      </c>
      <c r="AP215" s="11">
        <f t="shared" si="315"/>
        <v>5.2551829347775936E-3</v>
      </c>
      <c r="AQ215" s="11">
        <f t="shared" si="316"/>
        <v>4.7671139907976808E-3</v>
      </c>
      <c r="AR215" s="1">
        <f t="shared" si="322"/>
        <v>155375.53307561405</v>
      </c>
      <c r="AS215" s="1">
        <f t="shared" si="317"/>
        <v>74181.541240259845</v>
      </c>
      <c r="AT215" s="1">
        <f t="shared" si="318"/>
        <v>29500.167177754731</v>
      </c>
      <c r="AU215" s="1">
        <f t="shared" si="277"/>
        <v>31075.106615122811</v>
      </c>
      <c r="AV215" s="1">
        <f t="shared" si="278"/>
        <v>14836.30824805197</v>
      </c>
      <c r="AW215" s="1">
        <f t="shared" si="279"/>
        <v>5900.0334355509467</v>
      </c>
      <c r="AX215" s="1">
        <f t="shared" si="344"/>
        <v>106660.88327084509</v>
      </c>
      <c r="AY215" s="1">
        <f t="shared" si="325"/>
        <v>20021.740430136713</v>
      </c>
      <c r="AZ215" s="1">
        <f t="shared" si="326"/>
        <v>5401.0266463116122</v>
      </c>
      <c r="BA215" s="1">
        <f t="shared" si="345"/>
        <v>13492.078135905151</v>
      </c>
      <c r="BB215" s="1">
        <f t="shared" si="346"/>
        <v>29357.550248943109</v>
      </c>
      <c r="BC215" s="1">
        <f t="shared" si="347"/>
        <v>37553.541020105411</v>
      </c>
      <c r="BD215" s="1">
        <f t="shared" si="348"/>
        <v>847.892051264668</v>
      </c>
      <c r="BE215" s="2">
        <f t="shared" si="358"/>
        <v>0.42640676327742005</v>
      </c>
      <c r="BF215" s="2">
        <f t="shared" si="359"/>
        <v>0.3180625638800178</v>
      </c>
      <c r="BG215" s="2">
        <f t="shared" si="360"/>
        <v>-5.0634047993166097E-7</v>
      </c>
      <c r="BH215" s="2">
        <f t="shared" si="327"/>
        <v>8.7397802087044021E-2</v>
      </c>
      <c r="BI215" s="2">
        <f t="shared" si="349"/>
        <v>1.8182272776872576E-2</v>
      </c>
      <c r="BJ215" s="2">
        <f t="shared" si="328"/>
        <v>1.0116379454193041E-2</v>
      </c>
      <c r="BK215" s="2">
        <f t="shared" si="329"/>
        <v>2.5638068161742476E-14</v>
      </c>
      <c r="BL215" s="2">
        <f t="shared" si="330"/>
        <v>2825.0803252328019</v>
      </c>
      <c r="BM215" s="2">
        <f t="shared" si="331"/>
        <v>750.44861968333839</v>
      </c>
      <c r="BN215" s="2">
        <f t="shared" si="332"/>
        <v>7.5632729688607401E-10</v>
      </c>
      <c r="BO215" s="2">
        <f t="shared" si="350"/>
        <v>4765.0335469415277</v>
      </c>
      <c r="BP215" s="2">
        <f t="shared" si="351"/>
        <v>357.73983748368858</v>
      </c>
      <c r="BQ215" s="2">
        <f t="shared" si="352"/>
        <v>-6.5513593132447841E-5</v>
      </c>
      <c r="BR215" s="11">
        <f t="shared" si="353"/>
        <v>2.6732122593555369E-2</v>
      </c>
      <c r="BS215" s="17">
        <f t="shared" si="323"/>
        <v>2.7114256149940882E-3</v>
      </c>
      <c r="BT215" s="17">
        <f t="shared" si="324"/>
        <v>1.0545505326963257E-2</v>
      </c>
      <c r="BU215" s="12">
        <f>BU$3*temperature!$I325+BU$4*temperature!$I325^2</f>
        <v>-42.477442908038704</v>
      </c>
      <c r="BV215" s="12">
        <f>BV$3*temperature!$I325+BV$4*temperature!$I325^2</f>
        <v>-35.792392753201334</v>
      </c>
      <c r="BW215" s="12">
        <f>BW$3*temperature!$I325+BW$4*temperature!$I325^2</f>
        <v>-30.408674982328449</v>
      </c>
      <c r="BX215" s="12">
        <f>BX$4*temperature!$I325^2</f>
        <v>-37.411176592344496</v>
      </c>
      <c r="BY215" s="12">
        <f>BY$4*temperature!$I325^2</f>
        <v>-32.711433127881328</v>
      </c>
      <c r="BZ215" s="12">
        <f>BZ$4*temperature!$I325^2</f>
        <v>-28.717821585132082</v>
      </c>
      <c r="CA215" s="12">
        <f>CA$3*temperature!$I325</f>
        <v>-31.410739344950439</v>
      </c>
      <c r="CB215" s="12">
        <f>CB$3*temperature!$I325</f>
        <v>-29.031647428689119</v>
      </c>
      <c r="CC215" s="12">
        <f>CC$3*temperature!$I325</f>
        <v>-25.4872865085295</v>
      </c>
      <c r="CD215" s="12">
        <f t="shared" si="354"/>
        <v>-24.758278366929765</v>
      </c>
      <c r="CE215" s="12">
        <f t="shared" si="333"/>
        <v>-18.456012109833715</v>
      </c>
      <c r="CF215" s="12">
        <f t="shared" si="334"/>
        <v>-16.202789373343592</v>
      </c>
      <c r="CG215" s="19">
        <f t="shared" si="355"/>
        <v>0.21178937894341915</v>
      </c>
      <c r="CH215" s="19">
        <f t="shared" si="335"/>
        <v>0.36427954510099714</v>
      </c>
      <c r="CI215" s="19">
        <f t="shared" si="336"/>
        <v>0.36427954510099714</v>
      </c>
      <c r="CJ215" s="12">
        <f t="shared" si="356"/>
        <v>3.3262304890103369</v>
      </c>
      <c r="CK215" s="12">
        <f t="shared" si="337"/>
        <v>5.2878176594277022</v>
      </c>
      <c r="CL215" s="12">
        <f t="shared" si="338"/>
        <v>4.6422485675929535</v>
      </c>
      <c r="CM215" s="17">
        <f t="shared" si="357"/>
        <v>-28.084508855940101</v>
      </c>
      <c r="CN215" s="17">
        <f t="shared" si="339"/>
        <v>-23.743829769261417</v>
      </c>
      <c r="CO215" s="17">
        <f t="shared" si="340"/>
        <v>-20.845037940936546</v>
      </c>
      <c r="CP215" s="12">
        <f t="shared" si="341"/>
        <v>86.986731065286691</v>
      </c>
      <c r="CQ215" s="12">
        <f t="shared" si="342"/>
        <v>80.417909997531112</v>
      </c>
      <c r="CR215" s="12">
        <f t="shared" si="343"/>
        <v>61.980722308312743</v>
      </c>
      <c r="CS215" s="17">
        <f>CS$3*temperature!$I325+CS$4*temperature!$I325^2</f>
        <v>-28.084508855940101</v>
      </c>
      <c r="CT215" s="17">
        <f>CT$3*temperature!$I325+CT$4*temperature!$I325^2</f>
        <v>-23.743867257711351</v>
      </c>
      <c r="CU215" s="17">
        <f>CU$3*temperature!$I325+CU$4*temperature!$I325^2</f>
        <v>-20.845057076175536</v>
      </c>
      <c r="CV215" s="17"/>
      <c r="CW215" s="17"/>
      <c r="CX215" s="17"/>
    </row>
    <row r="216" spans="1:102">
      <c r="A216" s="2">
        <f t="shared" si="280"/>
        <v>2170</v>
      </c>
      <c r="B216" s="5">
        <f t="shared" si="281"/>
        <v>1165.3809899663293</v>
      </c>
      <c r="C216" s="5">
        <f t="shared" si="282"/>
        <v>2964.0462176301621</v>
      </c>
      <c r="D216" s="5">
        <f t="shared" si="283"/>
        <v>4369.5840881381846</v>
      </c>
      <c r="E216" s="15">
        <f t="shared" si="284"/>
        <v>1.120481829964394E-6</v>
      </c>
      <c r="F216" s="15">
        <f t="shared" si="285"/>
        <v>2.2074243394775306E-6</v>
      </c>
      <c r="G216" s="15">
        <f t="shared" si="286"/>
        <v>4.5063782662394447E-6</v>
      </c>
      <c r="H216" s="5">
        <f t="shared" si="287"/>
        <v>154535.22544860895</v>
      </c>
      <c r="I216" s="5">
        <f t="shared" si="288"/>
        <v>74127.789787411806</v>
      </c>
      <c r="J216" s="5">
        <f t="shared" si="289"/>
        <v>29522.912278610111</v>
      </c>
      <c r="K216" s="5">
        <f t="shared" si="290"/>
        <v>132604.89640651667</v>
      </c>
      <c r="L216" s="5">
        <f t="shared" si="291"/>
        <v>25008.985806799952</v>
      </c>
      <c r="M216" s="5">
        <f t="shared" si="292"/>
        <v>6756.458208174543</v>
      </c>
      <c r="N216" s="15">
        <f t="shared" si="293"/>
        <v>-5.4093509067112411E-3</v>
      </c>
      <c r="O216" s="15">
        <f t="shared" si="294"/>
        <v>-7.2679918848850278E-4</v>
      </c>
      <c r="P216" s="15">
        <f t="shared" si="295"/>
        <v>7.665061661654704E-4</v>
      </c>
      <c r="Q216" s="5">
        <f t="shared" si="296"/>
        <v>3866.0779405872195</v>
      </c>
      <c r="R216" s="5">
        <f t="shared" si="297"/>
        <v>6253.1689380891157</v>
      </c>
      <c r="S216" s="5">
        <f t="shared" si="298"/>
        <v>4050.81838370471</v>
      </c>
      <c r="T216" s="5">
        <f t="shared" si="299"/>
        <v>25.017454301206506</v>
      </c>
      <c r="U216" s="5">
        <f t="shared" si="300"/>
        <v>84.356608446337532</v>
      </c>
      <c r="V216" s="5">
        <f t="shared" si="301"/>
        <v>137.20930867106907</v>
      </c>
      <c r="W216" s="15">
        <f t="shared" si="302"/>
        <v>-1.0734613539272964E-2</v>
      </c>
      <c r="X216" s="15">
        <f t="shared" si="303"/>
        <v>-1.217998157191269E-2</v>
      </c>
      <c r="Y216" s="15">
        <f t="shared" si="304"/>
        <v>-9.7425357312937999E-3</v>
      </c>
      <c r="Z216" s="5">
        <f t="shared" si="319"/>
        <v>2725.3215812224671</v>
      </c>
      <c r="AA216" s="5">
        <f t="shared" si="320"/>
        <v>13025.747431539308</v>
      </c>
      <c r="AB216" s="5">
        <f t="shared" si="321"/>
        <v>45636.336415130281</v>
      </c>
      <c r="AC216" s="16">
        <f t="shared" si="305"/>
        <v>1.2092074114038454</v>
      </c>
      <c r="AD216" s="16">
        <f t="shared" si="306"/>
        <v>3.0152337157673115</v>
      </c>
      <c r="AE216" s="16">
        <f t="shared" si="307"/>
        <v>11.164791687558644</v>
      </c>
      <c r="AF216" s="15">
        <f t="shared" si="308"/>
        <v>-4.0504037456468023E-3</v>
      </c>
      <c r="AG216" s="15">
        <f t="shared" si="309"/>
        <v>2.9673830763510267E-4</v>
      </c>
      <c r="AH216" s="15">
        <f t="shared" si="310"/>
        <v>9.7937136394747881E-3</v>
      </c>
      <c r="AI216" s="1">
        <f t="shared" si="274"/>
        <v>322695.73887443298</v>
      </c>
      <c r="AJ216" s="1">
        <f t="shared" si="275"/>
        <v>147964.39258703549</v>
      </c>
      <c r="AK216" s="1">
        <f t="shared" si="276"/>
        <v>58191.217817116129</v>
      </c>
      <c r="AL216" s="14">
        <f t="shared" si="311"/>
        <v>77.304637287908648</v>
      </c>
      <c r="AM216" s="14">
        <f t="shared" si="312"/>
        <v>18.103070875831378</v>
      </c>
      <c r="AN216" s="14">
        <f t="shared" si="313"/>
        <v>5.7846957289938805</v>
      </c>
      <c r="AO216" s="11">
        <f t="shared" si="314"/>
        <v>4.1299367951918983E-3</v>
      </c>
      <c r="AP216" s="11">
        <f t="shared" si="315"/>
        <v>5.2026311054298177E-3</v>
      </c>
      <c r="AQ216" s="11">
        <f t="shared" si="316"/>
        <v>4.7194428508897041E-3</v>
      </c>
      <c r="AR216" s="1">
        <f t="shared" si="322"/>
        <v>154535.22544860895</v>
      </c>
      <c r="AS216" s="1">
        <f t="shared" si="317"/>
        <v>74127.789787411806</v>
      </c>
      <c r="AT216" s="1">
        <f t="shared" si="318"/>
        <v>29522.912278610111</v>
      </c>
      <c r="AU216" s="1">
        <f t="shared" si="277"/>
        <v>30907.045089721792</v>
      </c>
      <c r="AV216" s="1">
        <f t="shared" si="278"/>
        <v>14825.557957482362</v>
      </c>
      <c r="AW216" s="1">
        <f t="shared" si="279"/>
        <v>5904.5824557220221</v>
      </c>
      <c r="AX216" s="1">
        <f t="shared" si="344"/>
        <v>106083.91712521335</v>
      </c>
      <c r="AY216" s="1">
        <f t="shared" si="325"/>
        <v>20007.188645439961</v>
      </c>
      <c r="AZ216" s="1">
        <f t="shared" si="326"/>
        <v>5405.166566539634</v>
      </c>
      <c r="BA216" s="1">
        <f t="shared" si="345"/>
        <v>13485.772186929866</v>
      </c>
      <c r="BB216" s="1">
        <f t="shared" si="346"/>
        <v>29355.460003889402</v>
      </c>
      <c r="BC216" s="1">
        <f t="shared" si="347"/>
        <v>37557.0582807346</v>
      </c>
      <c r="BD216" s="1">
        <f t="shared" si="348"/>
        <v>823.14621402573835</v>
      </c>
      <c r="BE216" s="2">
        <f t="shared" si="358"/>
        <v>0.42640676327742005</v>
      </c>
      <c r="BF216" s="2">
        <f t="shared" si="359"/>
        <v>0.3180625638800178</v>
      </c>
      <c r="BG216" s="2">
        <f t="shared" si="360"/>
        <v>-5.0634047993166097E-7</v>
      </c>
      <c r="BH216" s="2">
        <f t="shared" si="327"/>
        <v>8.641960080191334E-2</v>
      </c>
      <c r="BI216" s="2">
        <f t="shared" si="349"/>
        <v>1.8182272776872576E-2</v>
      </c>
      <c r="BJ216" s="2">
        <f t="shared" si="328"/>
        <v>1.0116379454193041E-2</v>
      </c>
      <c r="BK216" s="2">
        <f t="shared" si="329"/>
        <v>2.5638068161742476E-14</v>
      </c>
      <c r="BL216" s="2">
        <f t="shared" si="330"/>
        <v>2809.8016227421085</v>
      </c>
      <c r="BM216" s="2">
        <f t="shared" si="331"/>
        <v>749.90484959011349</v>
      </c>
      <c r="BN216" s="2">
        <f t="shared" si="332"/>
        <v>7.5691043733214992E-10</v>
      </c>
      <c r="BO216" s="2">
        <f t="shared" si="350"/>
        <v>4835.7497148156745</v>
      </c>
      <c r="BP216" s="2">
        <f t="shared" si="351"/>
        <v>362.01031838611306</v>
      </c>
      <c r="BQ216" s="2">
        <f t="shared" si="352"/>
        <v>-6.5512031623886864E-5</v>
      </c>
      <c r="BR216" s="11">
        <f t="shared" si="353"/>
        <v>2.663336727729812E-2</v>
      </c>
      <c r="BS216" s="17">
        <f t="shared" si="323"/>
        <v>2.6408306074470018E-3</v>
      </c>
      <c r="BT216" s="17">
        <f t="shared" si="324"/>
        <v>1.0238354686372094E-2</v>
      </c>
      <c r="BU216" s="12">
        <f>BU$3*temperature!$I326+BU$4*temperature!$I326^2</f>
        <v>-42.964201709393627</v>
      </c>
      <c r="BV216" s="12">
        <f>BV$3*temperature!$I326+BV$4*temperature!$I326^2</f>
        <v>-36.170015672928983</v>
      </c>
      <c r="BW216" s="12">
        <f>BW$3*temperature!$I326+BW$4*temperature!$I326^2</f>
        <v>-30.704122489029334</v>
      </c>
      <c r="BX216" s="12">
        <f>BX$4*temperature!$I326^2</f>
        <v>-37.717697291902233</v>
      </c>
      <c r="BY216" s="12">
        <f>BY$4*temperature!$I326^2</f>
        <v>-32.979447456196944</v>
      </c>
      <c r="BZ216" s="12">
        <f>BZ$4*temperature!$I326^2</f>
        <v>-28.953115087337789</v>
      </c>
      <c r="CA216" s="12">
        <f>CA$3*temperature!$I326</f>
        <v>-31.539155525795344</v>
      </c>
      <c r="CB216" s="12">
        <f>CB$3*temperature!$I326</f>
        <v>-29.150337194169836</v>
      </c>
      <c r="CC216" s="12">
        <f>CC$3*temperature!$I326</f>
        <v>-25.591485902169417</v>
      </c>
      <c r="CD216" s="12">
        <f t="shared" si="354"/>
        <v>-24.832188991454352</v>
      </c>
      <c r="CE216" s="12">
        <f t="shared" si="333"/>
        <v>-18.488052605457831</v>
      </c>
      <c r="CF216" s="12">
        <f t="shared" si="334"/>
        <v>-16.230918169473853</v>
      </c>
      <c r="CG216" s="19">
        <f t="shared" si="355"/>
        <v>0.21265523513638396</v>
      </c>
      <c r="CH216" s="19">
        <f t="shared" si="335"/>
        <v>0.36576882516626597</v>
      </c>
      <c r="CI216" s="19">
        <f t="shared" si="336"/>
        <v>0.36576882516626597</v>
      </c>
      <c r="CJ216" s="12">
        <f t="shared" si="356"/>
        <v>3.3534832671704966</v>
      </c>
      <c r="CK216" s="12">
        <f t="shared" si="337"/>
        <v>5.3311422943560034</v>
      </c>
      <c r="CL216" s="12">
        <f t="shared" si="338"/>
        <v>4.680283866347783</v>
      </c>
      <c r="CM216" s="17">
        <f t="shared" si="357"/>
        <v>-28.185672258624848</v>
      </c>
      <c r="CN216" s="17">
        <f t="shared" si="339"/>
        <v>-23.819194899813834</v>
      </c>
      <c r="CO216" s="17">
        <f t="shared" si="340"/>
        <v>-20.911202035821635</v>
      </c>
      <c r="CP216" s="12">
        <f t="shared" si="341"/>
        <v>90.859501235026741</v>
      </c>
      <c r="CQ216" s="12">
        <f t="shared" si="342"/>
        <v>83.910226896723302</v>
      </c>
      <c r="CR216" s="12">
        <f t="shared" si="343"/>
        <v>64.67236552814586</v>
      </c>
      <c r="CS216" s="17">
        <f>CS$3*temperature!$I326+CS$4*temperature!$I326^2</f>
        <v>-28.185672258624848</v>
      </c>
      <c r="CT216" s="17">
        <f>CT$3*temperature!$I326+CT$4*temperature!$I326^2</f>
        <v>-23.819232453345322</v>
      </c>
      <c r="CU216" s="17">
        <f>CU$3*temperature!$I326+CU$4*temperature!$I326^2</f>
        <v>-20.911221204280245</v>
      </c>
      <c r="CV216" s="17"/>
      <c r="CW216" s="17"/>
      <c r="CX216" s="17"/>
    </row>
    <row r="217" spans="1:102">
      <c r="A217" s="2">
        <f t="shared" si="280"/>
        <v>2171</v>
      </c>
      <c r="B217" s="5">
        <f t="shared" si="281"/>
        <v>1165.3822304651421</v>
      </c>
      <c r="C217" s="5">
        <f t="shared" si="282"/>
        <v>2964.0524333925382</v>
      </c>
      <c r="D217" s="5">
        <f t="shared" si="283"/>
        <v>4369.6027945870137</v>
      </c>
      <c r="E217" s="15">
        <f t="shared" si="284"/>
        <v>1.0644577384661743E-6</v>
      </c>
      <c r="F217" s="15">
        <f t="shared" si="285"/>
        <v>2.097053122503654E-6</v>
      </c>
      <c r="G217" s="15">
        <f t="shared" si="286"/>
        <v>4.2810593529274726E-6</v>
      </c>
      <c r="H217" s="5">
        <f t="shared" si="287"/>
        <v>153681.19667591903</v>
      </c>
      <c r="I217" s="5">
        <f t="shared" si="288"/>
        <v>74067.40521585969</v>
      </c>
      <c r="J217" s="5">
        <f t="shared" si="289"/>
        <v>29543.697763464414</v>
      </c>
      <c r="K217" s="5">
        <f t="shared" si="290"/>
        <v>131871.9237846795</v>
      </c>
      <c r="L217" s="5">
        <f t="shared" si="291"/>
        <v>24988.561059658801</v>
      </c>
      <c r="M217" s="5">
        <f t="shared" si="292"/>
        <v>6761.1861197229691</v>
      </c>
      <c r="N217" s="15">
        <f t="shared" si="293"/>
        <v>-5.5274928882727004E-3</v>
      </c>
      <c r="O217" s="15">
        <f t="shared" si="294"/>
        <v>-8.1669633862546664E-4</v>
      </c>
      <c r="P217" s="15">
        <f t="shared" si="295"/>
        <v>6.9976182827646838E-4</v>
      </c>
      <c r="Q217" s="5">
        <f t="shared" si="296"/>
        <v>3803.4408139255302</v>
      </c>
      <c r="R217" s="5">
        <f t="shared" si="297"/>
        <v>6171.973660847324</v>
      </c>
      <c r="S217" s="5">
        <f t="shared" si="298"/>
        <v>4014.1773175259768</v>
      </c>
      <c r="T217" s="5">
        <f t="shared" si="299"/>
        <v>24.748901597546631</v>
      </c>
      <c r="U217" s="5">
        <f t="shared" si="300"/>
        <v>83.329146509992086</v>
      </c>
      <c r="V217" s="5">
        <f t="shared" si="301"/>
        <v>135.87254207867505</v>
      </c>
      <c r="W217" s="15">
        <f t="shared" si="302"/>
        <v>-1.0734613539272964E-2</v>
      </c>
      <c r="X217" s="15">
        <f t="shared" si="303"/>
        <v>-1.217998157191269E-2</v>
      </c>
      <c r="Y217" s="15">
        <f t="shared" si="304"/>
        <v>-9.7425357312937999E-3</v>
      </c>
      <c r="Z217" s="5">
        <f t="shared" si="319"/>
        <v>2670.6242448286007</v>
      </c>
      <c r="AA217" s="5">
        <f t="shared" si="320"/>
        <v>12861.58604993396</v>
      </c>
      <c r="AB217" s="5">
        <f t="shared" si="321"/>
        <v>45669.502357643207</v>
      </c>
      <c r="AC217" s="16">
        <f t="shared" si="305"/>
        <v>1.2043096331754313</v>
      </c>
      <c r="AD217" s="16">
        <f t="shared" si="306"/>
        <v>3.0161284511172526</v>
      </c>
      <c r="AE217" s="16">
        <f t="shared" si="307"/>
        <v>11.274136460190983</v>
      </c>
      <c r="AF217" s="15">
        <f t="shared" si="308"/>
        <v>-4.0504037456468023E-3</v>
      </c>
      <c r="AG217" s="15">
        <f t="shared" si="309"/>
        <v>2.9673830763510267E-4</v>
      </c>
      <c r="AH217" s="15">
        <f t="shared" si="310"/>
        <v>9.7937136394747881E-3</v>
      </c>
      <c r="AI217" s="1">
        <f t="shared" si="274"/>
        <v>321333.21007671149</v>
      </c>
      <c r="AJ217" s="1">
        <f t="shared" si="275"/>
        <v>147993.51128581428</v>
      </c>
      <c r="AK217" s="1">
        <f t="shared" si="276"/>
        <v>58276.678491126542</v>
      </c>
      <c r="AL217" s="14">
        <f t="shared" si="311"/>
        <v>77.6207079212232</v>
      </c>
      <c r="AM217" s="14">
        <f t="shared" si="312"/>
        <v>18.196312639477355</v>
      </c>
      <c r="AN217" s="14">
        <f t="shared" si="313"/>
        <v>5.8117232644876253</v>
      </c>
      <c r="AO217" s="11">
        <f t="shared" si="314"/>
        <v>4.0886374272399795E-3</v>
      </c>
      <c r="AP217" s="11">
        <f t="shared" si="315"/>
        <v>5.1506047943755198E-3</v>
      </c>
      <c r="AQ217" s="11">
        <f t="shared" si="316"/>
        <v>4.6722484223808069E-3</v>
      </c>
      <c r="AR217" s="1">
        <f t="shared" si="322"/>
        <v>153681.19667591903</v>
      </c>
      <c r="AS217" s="1">
        <f t="shared" si="317"/>
        <v>74067.40521585969</v>
      </c>
      <c r="AT217" s="1">
        <f t="shared" si="318"/>
        <v>29543.697763464414</v>
      </c>
      <c r="AU217" s="1">
        <f t="shared" si="277"/>
        <v>30736.239335183807</v>
      </c>
      <c r="AV217" s="1">
        <f t="shared" si="278"/>
        <v>14813.481043171938</v>
      </c>
      <c r="AW217" s="1">
        <f t="shared" si="279"/>
        <v>5908.7395526928831</v>
      </c>
      <c r="AX217" s="1">
        <f t="shared" si="344"/>
        <v>105497.53902774359</v>
      </c>
      <c r="AY217" s="1">
        <f t="shared" si="325"/>
        <v>19990.84884772704</v>
      </c>
      <c r="AZ217" s="1">
        <f t="shared" si="326"/>
        <v>5408.9488957783751</v>
      </c>
      <c r="BA217" s="1">
        <f t="shared" si="345"/>
        <v>13479.327031030874</v>
      </c>
      <c r="BB217" s="1">
        <f t="shared" si="346"/>
        <v>29353.099844039112</v>
      </c>
      <c r="BC217" s="1">
        <f t="shared" si="347"/>
        <v>37560.27567664512</v>
      </c>
      <c r="BD217" s="1">
        <f t="shared" si="348"/>
        <v>799.11553681599048</v>
      </c>
      <c r="BE217" s="2">
        <f t="shared" si="358"/>
        <v>0.42640676327742005</v>
      </c>
      <c r="BF217" s="2">
        <f t="shared" si="359"/>
        <v>0.3180625638800178</v>
      </c>
      <c r="BG217" s="2">
        <f t="shared" si="360"/>
        <v>-5.0634047993166097E-7</v>
      </c>
      <c r="BH217" s="2">
        <f t="shared" si="327"/>
        <v>8.5447578569514501E-2</v>
      </c>
      <c r="BI217" s="2">
        <f t="shared" si="349"/>
        <v>1.8182272776872576E-2</v>
      </c>
      <c r="BJ217" s="2">
        <f t="shared" si="328"/>
        <v>1.0116379454193041E-2</v>
      </c>
      <c r="BK217" s="2">
        <f t="shared" si="329"/>
        <v>2.5638068161742476E-14</v>
      </c>
      <c r="BL217" s="2">
        <f t="shared" si="330"/>
        <v>2794.2734386377629</v>
      </c>
      <c r="BM217" s="2">
        <f t="shared" si="331"/>
        <v>749.29397635111343</v>
      </c>
      <c r="BN217" s="2">
        <f t="shared" si="332"/>
        <v>7.5744333700961937E-10</v>
      </c>
      <c r="BO217" s="2">
        <f t="shared" si="350"/>
        <v>4907.519414464462</v>
      </c>
      <c r="BP217" s="2">
        <f t="shared" si="351"/>
        <v>366.33225033731361</v>
      </c>
      <c r="BQ217" s="2">
        <f t="shared" si="352"/>
        <v>-6.55105456913522E-5</v>
      </c>
      <c r="BR217" s="11">
        <f t="shared" si="353"/>
        <v>2.6535752763105241E-2</v>
      </c>
      <c r="BS217" s="17">
        <f t="shared" si="323"/>
        <v>2.5723210365260827E-3</v>
      </c>
      <c r="BT217" s="17">
        <f t="shared" si="324"/>
        <v>9.9401501809437808E-3</v>
      </c>
      <c r="BU217" s="12">
        <f>BU$3*temperature!$I327+BU$4*temperature!$I327^2</f>
        <v>-43.44955762340787</v>
      </c>
      <c r="BV217" s="12">
        <f>BV$3*temperature!$I327+BV$4*temperature!$I327^2</f>
        <v>-36.546456875607973</v>
      </c>
      <c r="BW217" s="12">
        <f>BW$3*temperature!$I327+BW$4*temperature!$I327^2</f>
        <v>-30.998566327546541</v>
      </c>
      <c r="BX217" s="12">
        <f>BX$4*temperature!$I327^2</f>
        <v>-38.022983873912175</v>
      </c>
      <c r="BY217" s="12">
        <f>BY$4*temperature!$I327^2</f>
        <v>-33.246382701807505</v>
      </c>
      <c r="BZ217" s="12">
        <f>BZ$4*temperature!$I327^2</f>
        <v>-29.187461247845619</v>
      </c>
      <c r="CA217" s="12">
        <f>CA$3*temperature!$I327</f>
        <v>-31.666537059262534</v>
      </c>
      <c r="CB217" s="12">
        <f>CB$3*temperature!$I327</f>
        <v>-29.268070677865747</v>
      </c>
      <c r="CC217" s="12">
        <f>CC$3*temperature!$I327</f>
        <v>-25.694845762748312</v>
      </c>
      <c r="CD217" s="12">
        <f t="shared" si="354"/>
        <v>-24.905284419566865</v>
      </c>
      <c r="CE217" s="12">
        <f t="shared" si="333"/>
        <v>-18.519485687691954</v>
      </c>
      <c r="CF217" s="12">
        <f t="shared" si="334"/>
        <v>-16.258513708952457</v>
      </c>
      <c r="CG217" s="19">
        <f t="shared" si="355"/>
        <v>0.21351411513808036</v>
      </c>
      <c r="CH217" s="19">
        <f t="shared" si="335"/>
        <v>0.36724610612282377</v>
      </c>
      <c r="CI217" s="19">
        <f t="shared" si="336"/>
        <v>0.36724610612282371</v>
      </c>
      <c r="CJ217" s="12">
        <f t="shared" si="356"/>
        <v>3.3806263198478343</v>
      </c>
      <c r="CK217" s="12">
        <f t="shared" si="337"/>
        <v>5.3742924950868955</v>
      </c>
      <c r="CL217" s="12">
        <f t="shared" si="338"/>
        <v>4.7181660268979257</v>
      </c>
      <c r="CM217" s="17">
        <f t="shared" si="357"/>
        <v>-28.2859107394147</v>
      </c>
      <c r="CN217" s="17">
        <f t="shared" si="339"/>
        <v>-23.893778182778849</v>
      </c>
      <c r="CO217" s="17">
        <f t="shared" si="340"/>
        <v>-20.976679735850382</v>
      </c>
      <c r="CP217" s="12">
        <f t="shared" si="341"/>
        <v>94.810593226552484</v>
      </c>
      <c r="CQ217" s="12">
        <f t="shared" si="342"/>
        <v>87.471211289355239</v>
      </c>
      <c r="CR217" s="12">
        <f t="shared" si="343"/>
        <v>67.416933037722785</v>
      </c>
      <c r="CS217" s="17">
        <f>CS$3*temperature!$I327+CS$4*temperature!$I327^2</f>
        <v>-28.2859107394147</v>
      </c>
      <c r="CT217" s="17">
        <f>CT$3*temperature!$I327+CT$4*temperature!$I327^2</f>
        <v>-23.893815800158094</v>
      </c>
      <c r="CU217" s="17">
        <f>CU$3*temperature!$I327+CU$4*temperature!$I327^2</f>
        <v>-20.976698936898856</v>
      </c>
      <c r="CV217" s="17"/>
      <c r="CW217" s="17"/>
      <c r="CX217" s="17"/>
    </row>
    <row r="218" spans="1:102">
      <c r="A218" s="2">
        <f t="shared" si="280"/>
        <v>2172</v>
      </c>
      <c r="B218" s="5">
        <f t="shared" si="281"/>
        <v>1165.383408940269</v>
      </c>
      <c r="C218" s="5">
        <f t="shared" si="282"/>
        <v>2964.0583383791782</v>
      </c>
      <c r="D218" s="5">
        <f t="shared" si="283"/>
        <v>4369.6205657894798</v>
      </c>
      <c r="E218" s="15">
        <f t="shared" si="284"/>
        <v>1.0112348515428656E-6</v>
      </c>
      <c r="F218" s="15">
        <f t="shared" si="285"/>
        <v>1.9922004663784712E-6</v>
      </c>
      <c r="G218" s="15">
        <f t="shared" si="286"/>
        <v>4.0670063852810989E-6</v>
      </c>
      <c r="H218" s="5">
        <f t="shared" si="287"/>
        <v>152813.84871686713</v>
      </c>
      <c r="I218" s="5">
        <f t="shared" si="288"/>
        <v>74000.498311625372</v>
      </c>
      <c r="J218" s="5">
        <f t="shared" si="289"/>
        <v>29562.553161012638</v>
      </c>
      <c r="K218" s="5">
        <f t="shared" si="290"/>
        <v>131127.53068608299</v>
      </c>
      <c r="L218" s="5">
        <f t="shared" si="291"/>
        <v>24965.938542252414</v>
      </c>
      <c r="M218" s="5">
        <f t="shared" si="292"/>
        <v>6765.4737329970967</v>
      </c>
      <c r="N218" s="15">
        <f t="shared" si="293"/>
        <v>-5.644818678856578E-3</v>
      </c>
      <c r="O218" s="15">
        <f t="shared" si="294"/>
        <v>-9.0531492999446073E-4</v>
      </c>
      <c r="P218" s="15">
        <f t="shared" si="295"/>
        <v>6.3415104956510149E-4</v>
      </c>
      <c r="Q218" s="5">
        <f t="shared" si="296"/>
        <v>3741.3768656196244</v>
      </c>
      <c r="R218" s="5">
        <f t="shared" si="297"/>
        <v>6091.2917471635064</v>
      </c>
      <c r="S218" s="5">
        <f t="shared" si="298"/>
        <v>3977.6060226726831</v>
      </c>
      <c r="T218" s="5">
        <f t="shared" si="299"/>
        <v>24.483231703375473</v>
      </c>
      <c r="U218" s="5">
        <f t="shared" si="300"/>
        <v>82.314199041097169</v>
      </c>
      <c r="V218" s="5">
        <f t="shared" si="301"/>
        <v>134.54879898257184</v>
      </c>
      <c r="W218" s="15">
        <f t="shared" si="302"/>
        <v>-1.0734613539272964E-2</v>
      </c>
      <c r="X218" s="15">
        <f t="shared" si="303"/>
        <v>-1.217998157191269E-2</v>
      </c>
      <c r="Y218" s="15">
        <f t="shared" si="304"/>
        <v>-9.7425357312937999E-3</v>
      </c>
      <c r="Z218" s="5">
        <f t="shared" si="319"/>
        <v>2616.7136779875918</v>
      </c>
      <c r="AA218" s="5">
        <f t="shared" si="320"/>
        <v>12698.349687425907</v>
      </c>
      <c r="AB218" s="5">
        <f t="shared" si="321"/>
        <v>45699.634046776766</v>
      </c>
      <c r="AC218" s="16">
        <f t="shared" si="305"/>
        <v>1.1994316929262989</v>
      </c>
      <c r="AD218" s="16">
        <f t="shared" si="306"/>
        <v>3.0170234519694472</v>
      </c>
      <c r="AE218" s="16">
        <f t="shared" si="307"/>
        <v>11.384552124214455</v>
      </c>
      <c r="AF218" s="15">
        <f t="shared" si="308"/>
        <v>-4.0504037456468023E-3</v>
      </c>
      <c r="AG218" s="15">
        <f t="shared" si="309"/>
        <v>2.9673830763510267E-4</v>
      </c>
      <c r="AH218" s="15">
        <f t="shared" si="310"/>
        <v>9.7937136394747881E-3</v>
      </c>
      <c r="AI218" s="1">
        <f t="shared" si="274"/>
        <v>319936.12840422418</v>
      </c>
      <c r="AJ218" s="1">
        <f t="shared" si="275"/>
        <v>148007.64120040479</v>
      </c>
      <c r="AK218" s="1">
        <f t="shared" si="276"/>
        <v>58357.750194706772</v>
      </c>
      <c r="AL218" s="14">
        <f t="shared" si="311"/>
        <v>77.934897223443414</v>
      </c>
      <c r="AM218" s="14">
        <f t="shared" si="312"/>
        <v>18.289097434446994</v>
      </c>
      <c r="AN218" s="14">
        <f t="shared" si="313"/>
        <v>5.8386055411929032</v>
      </c>
      <c r="AO218" s="11">
        <f t="shared" si="314"/>
        <v>4.0477510529675796E-3</v>
      </c>
      <c r="AP218" s="11">
        <f t="shared" si="315"/>
        <v>5.0990987464317643E-3</v>
      </c>
      <c r="AQ218" s="11">
        <f t="shared" si="316"/>
        <v>4.6255259381569984E-3</v>
      </c>
      <c r="AR218" s="1">
        <f t="shared" si="322"/>
        <v>152813.84871686713</v>
      </c>
      <c r="AS218" s="1">
        <f t="shared" si="317"/>
        <v>74000.498311625372</v>
      </c>
      <c r="AT218" s="1">
        <f t="shared" si="318"/>
        <v>29562.553161012638</v>
      </c>
      <c r="AU218" s="1">
        <f t="shared" si="277"/>
        <v>30562.769743373428</v>
      </c>
      <c r="AV218" s="1">
        <f t="shared" si="278"/>
        <v>14800.099662325076</v>
      </c>
      <c r="AW218" s="1">
        <f t="shared" si="279"/>
        <v>5912.5106322025276</v>
      </c>
      <c r="AX218" s="1">
        <f t="shared" si="344"/>
        <v>104902.02454886639</v>
      </c>
      <c r="AY218" s="1">
        <f t="shared" si="325"/>
        <v>19972.750833801932</v>
      </c>
      <c r="AZ218" s="1">
        <f t="shared" si="326"/>
        <v>5412.3789863976781</v>
      </c>
      <c r="BA218" s="1">
        <f t="shared" si="345"/>
        <v>13472.743646717479</v>
      </c>
      <c r="BB218" s="1">
        <f t="shared" si="346"/>
        <v>29350.47369963372</v>
      </c>
      <c r="BC218" s="1">
        <f t="shared" si="347"/>
        <v>37563.198555749281</v>
      </c>
      <c r="BD218" s="1">
        <f t="shared" si="348"/>
        <v>775.77965686862728</v>
      </c>
      <c r="BE218" s="2">
        <f t="shared" si="358"/>
        <v>0.42640676327742005</v>
      </c>
      <c r="BF218" s="2">
        <f t="shared" si="359"/>
        <v>0.3180625638800178</v>
      </c>
      <c r="BG218" s="2">
        <f t="shared" si="360"/>
        <v>-5.0634047993166097E-7</v>
      </c>
      <c r="BH218" s="2">
        <f t="shared" si="327"/>
        <v>8.4481791232773648E-2</v>
      </c>
      <c r="BI218" s="2">
        <f t="shared" si="349"/>
        <v>1.8182272776872576E-2</v>
      </c>
      <c r="BJ218" s="2">
        <f t="shared" si="328"/>
        <v>1.0116379454193041E-2</v>
      </c>
      <c r="BK218" s="2">
        <f t="shared" si="329"/>
        <v>2.5638068161742476E-14</v>
      </c>
      <c r="BL218" s="2">
        <f t="shared" si="330"/>
        <v>2778.5030814538172</v>
      </c>
      <c r="BM218" s="2">
        <f t="shared" si="331"/>
        <v>748.61712071977377</v>
      </c>
      <c r="BN218" s="2">
        <f t="shared" si="332"/>
        <v>7.5792675297717749E-10</v>
      </c>
      <c r="BO218" s="2">
        <f t="shared" si="350"/>
        <v>4980.3583145892544</v>
      </c>
      <c r="BP218" s="2">
        <f t="shared" si="351"/>
        <v>370.70625397410453</v>
      </c>
      <c r="BQ218" s="2">
        <f t="shared" si="352"/>
        <v>-6.5509134450533469E-5</v>
      </c>
      <c r="BR218" s="11">
        <f t="shared" si="353"/>
        <v>2.64392668736467E-2</v>
      </c>
      <c r="BS218" s="17">
        <f t="shared" si="323"/>
        <v>2.5058270299911319E-3</v>
      </c>
      <c r="BT218" s="17">
        <f t="shared" si="324"/>
        <v>9.6506312436347389E-3</v>
      </c>
      <c r="BU218" s="12">
        <f>BU$3*temperature!$I328+BU$4*temperature!$I328^2</f>
        <v>-43.933461692536085</v>
      </c>
      <c r="BV218" s="12">
        <f>BV$3*temperature!$I328+BV$4*temperature!$I328^2</f>
        <v>-36.92168064063145</v>
      </c>
      <c r="BW218" s="12">
        <f>BW$3*temperature!$I328+BW$4*temperature!$I328^2</f>
        <v>-31.291980465458963</v>
      </c>
      <c r="BX218" s="12">
        <f>BX$4*temperature!$I328^2</f>
        <v>-38.327013998141588</v>
      </c>
      <c r="BY218" s="12">
        <f>BY$4*temperature!$I328^2</f>
        <v>-33.512219330950771</v>
      </c>
      <c r="BZ218" s="12">
        <f>BZ$4*temperature!$I328^2</f>
        <v>-29.420842917694319</v>
      </c>
      <c r="CA218" s="12">
        <f>CA$3*temperature!$I328</f>
        <v>-31.792887115826705</v>
      </c>
      <c r="CB218" s="12">
        <f>CB$3*temperature!$I328</f>
        <v>-29.384850810115505</v>
      </c>
      <c r="CC218" s="12">
        <f>CC$3*temperature!$I328</f>
        <v>-25.797368662851191</v>
      </c>
      <c r="CD218" s="12">
        <f t="shared" si="354"/>
        <v>-24.977571794285506</v>
      </c>
      <c r="CE218" s="12">
        <f t="shared" si="333"/>
        <v>-18.550320602157395</v>
      </c>
      <c r="CF218" s="12">
        <f t="shared" si="334"/>
        <v>-16.285584108638769</v>
      </c>
      <c r="CG218" s="19">
        <f t="shared" si="355"/>
        <v>0.21436604032568321</v>
      </c>
      <c r="CH218" s="19">
        <f t="shared" si="335"/>
        <v>0.36871142473959428</v>
      </c>
      <c r="CI218" s="19">
        <f t="shared" si="336"/>
        <v>0.36871142473959423</v>
      </c>
      <c r="CJ218" s="12">
        <f t="shared" si="356"/>
        <v>3.4076576607706008</v>
      </c>
      <c r="CK218" s="12">
        <f t="shared" si="337"/>
        <v>5.4172651039790543</v>
      </c>
      <c r="CL218" s="12">
        <f t="shared" si="338"/>
        <v>4.755892277106212</v>
      </c>
      <c r="CM218" s="17">
        <f t="shared" si="357"/>
        <v>-28.385229455056106</v>
      </c>
      <c r="CN218" s="17">
        <f t="shared" si="339"/>
        <v>-23.96758570613645</v>
      </c>
      <c r="CO218" s="17">
        <f t="shared" si="340"/>
        <v>-21.041476385744982</v>
      </c>
      <c r="CP218" s="12">
        <f t="shared" si="341"/>
        <v>98.839079901133417</v>
      </c>
      <c r="CQ218" s="12">
        <f t="shared" si="342"/>
        <v>91.100031031936155</v>
      </c>
      <c r="CR218" s="12">
        <f t="shared" si="343"/>
        <v>70.213783476752667</v>
      </c>
      <c r="CS218" s="17">
        <f>CS$3*temperature!$I328+CS$4*temperature!$I328^2</f>
        <v>-28.385229455056106</v>
      </c>
      <c r="CT218" s="17">
        <f>CT$3*temperature!$I328+CT$4*temperature!$I328^2</f>
        <v>-23.967623386148428</v>
      </c>
      <c r="CU218" s="17">
        <f>CU$3*temperature!$I328+CU$4*temperature!$I328^2</f>
        <v>-21.041495618763122</v>
      </c>
      <c r="CV218" s="17"/>
      <c r="CW218" s="17"/>
      <c r="CX218" s="17"/>
    </row>
    <row r="219" spans="1:102">
      <c r="A219" s="2">
        <f t="shared" si="280"/>
        <v>2173</v>
      </c>
      <c r="B219" s="5">
        <f t="shared" si="281"/>
        <v>1165.3845284927718</v>
      </c>
      <c r="C219" s="5">
        <f t="shared" si="282"/>
        <v>2964.0639481276621</v>
      </c>
      <c r="D219" s="5">
        <f t="shared" si="283"/>
        <v>4369.6374485004844</v>
      </c>
      <c r="E219" s="15">
        <f t="shared" si="284"/>
        <v>9.6067310896572221E-7</v>
      </c>
      <c r="F219" s="15">
        <f t="shared" si="285"/>
        <v>1.8925904430595475E-6</v>
      </c>
      <c r="G219" s="15">
        <f t="shared" si="286"/>
        <v>3.8636560660170436E-6</v>
      </c>
      <c r="H219" s="5">
        <f t="shared" si="287"/>
        <v>151933.58121411319</v>
      </c>
      <c r="I219" s="5">
        <f t="shared" si="288"/>
        <v>73927.180287930634</v>
      </c>
      <c r="J219" s="5">
        <f t="shared" si="289"/>
        <v>29579.508071209693</v>
      </c>
      <c r="K219" s="5">
        <f t="shared" si="290"/>
        <v>130372.05960732434</v>
      </c>
      <c r="L219" s="5">
        <f t="shared" si="291"/>
        <v>24941.155650379573</v>
      </c>
      <c r="M219" s="5">
        <f t="shared" si="292"/>
        <v>6769.3277576977025</v>
      </c>
      <c r="N219" s="15">
        <f t="shared" si="293"/>
        <v>-5.7613460331776833E-3</v>
      </c>
      <c r="O219" s="15">
        <f t="shared" si="294"/>
        <v>-9.926681438752194E-4</v>
      </c>
      <c r="P219" s="15">
        <f t="shared" si="295"/>
        <v>5.6966072927133737E-4</v>
      </c>
      <c r="Q219" s="5">
        <f t="shared" si="296"/>
        <v>3679.8941878029568</v>
      </c>
      <c r="R219" s="5">
        <f t="shared" si="297"/>
        <v>6011.1383191203258</v>
      </c>
      <c r="S219" s="5">
        <f t="shared" si="298"/>
        <v>3941.1130913912775</v>
      </c>
      <c r="T219" s="5">
        <f t="shared" si="299"/>
        <v>24.220413672847261</v>
      </c>
      <c r="U219" s="5">
        <f t="shared" si="300"/>
        <v>81.311613613669849</v>
      </c>
      <c r="V219" s="5">
        <f t="shared" si="301"/>
        <v>133.23795250088148</v>
      </c>
      <c r="W219" s="15">
        <f t="shared" si="302"/>
        <v>-1.0734613539272964E-2</v>
      </c>
      <c r="X219" s="15">
        <f t="shared" si="303"/>
        <v>-1.217998157191269E-2</v>
      </c>
      <c r="Y219" s="15">
        <f t="shared" si="304"/>
        <v>-9.7425357312937999E-3</v>
      </c>
      <c r="Z219" s="5">
        <f t="shared" si="319"/>
        <v>2563.588758022142</v>
      </c>
      <c r="AA219" s="5">
        <f t="shared" si="320"/>
        <v>12536.071833947959</v>
      </c>
      <c r="AB219" s="5">
        <f t="shared" si="321"/>
        <v>45726.777559423826</v>
      </c>
      <c r="AC219" s="16">
        <f t="shared" si="305"/>
        <v>1.1945735103046227</v>
      </c>
      <c r="AD219" s="16">
        <f t="shared" si="306"/>
        <v>3.0179187184026799</v>
      </c>
      <c r="AE219" s="16">
        <f t="shared" si="307"/>
        <v>11.496049167632686</v>
      </c>
      <c r="AF219" s="15">
        <f t="shared" si="308"/>
        <v>-4.0504037456468023E-3</v>
      </c>
      <c r="AG219" s="15">
        <f t="shared" si="309"/>
        <v>2.9673830763510267E-4</v>
      </c>
      <c r="AH219" s="15">
        <f t="shared" si="310"/>
        <v>9.7937136394747881E-3</v>
      </c>
      <c r="AI219" s="1">
        <f t="shared" si="274"/>
        <v>318505.28530717519</v>
      </c>
      <c r="AJ219" s="1">
        <f t="shared" si="275"/>
        <v>148006.97674268941</v>
      </c>
      <c r="AK219" s="1">
        <f t="shared" si="276"/>
        <v>58434.485807438628</v>
      </c>
      <c r="AL219" s="14">
        <f t="shared" si="311"/>
        <v>78.247203675119536</v>
      </c>
      <c r="AM219" s="14">
        <f t="shared" si="312"/>
        <v>18.381422769110337</v>
      </c>
      <c r="AN219" s="14">
        <f t="shared" si="313"/>
        <v>5.8653420963526237</v>
      </c>
      <c r="AO219" s="11">
        <f t="shared" si="314"/>
        <v>4.0072735424379041E-3</v>
      </c>
      <c r="AP219" s="11">
        <f t="shared" si="315"/>
        <v>5.0481077589674466E-3</v>
      </c>
      <c r="AQ219" s="11">
        <f t="shared" si="316"/>
        <v>4.5792706787754281E-3</v>
      </c>
      <c r="AR219" s="1">
        <f t="shared" si="322"/>
        <v>151933.58121411319</v>
      </c>
      <c r="AS219" s="1">
        <f t="shared" si="317"/>
        <v>73927.180287930634</v>
      </c>
      <c r="AT219" s="1">
        <f t="shared" si="318"/>
        <v>29579.508071209693</v>
      </c>
      <c r="AU219" s="1">
        <f t="shared" si="277"/>
        <v>30386.71624282264</v>
      </c>
      <c r="AV219" s="1">
        <f t="shared" si="278"/>
        <v>14785.436057586128</v>
      </c>
      <c r="AW219" s="1">
        <f t="shared" si="279"/>
        <v>5915.9016142419387</v>
      </c>
      <c r="AX219" s="1">
        <f t="shared" si="344"/>
        <v>104297.64768585944</v>
      </c>
      <c r="AY219" s="1">
        <f t="shared" si="325"/>
        <v>19952.924520303663</v>
      </c>
      <c r="AZ219" s="1">
        <f t="shared" si="326"/>
        <v>5415.4622061581613</v>
      </c>
      <c r="BA219" s="1">
        <f t="shared" si="345"/>
        <v>13466.022990111629</v>
      </c>
      <c r="BB219" s="1">
        <f t="shared" si="346"/>
        <v>29347.585454855311</v>
      </c>
      <c r="BC219" s="1">
        <f t="shared" si="347"/>
        <v>37565.832189151108</v>
      </c>
      <c r="BD219" s="1">
        <f t="shared" si="348"/>
        <v>753.11877779563429</v>
      </c>
      <c r="BE219" s="2">
        <f t="shared" si="358"/>
        <v>0.42640676327742005</v>
      </c>
      <c r="BF219" s="2">
        <f t="shared" si="359"/>
        <v>0.3180625638800178</v>
      </c>
      <c r="BG219" s="2">
        <f t="shared" si="360"/>
        <v>-5.0634047993166097E-7</v>
      </c>
      <c r="BH219" s="2">
        <f t="shared" si="327"/>
        <v>8.3522292842610715E-2</v>
      </c>
      <c r="BI219" s="2">
        <f t="shared" si="349"/>
        <v>1.8182272776872576E-2</v>
      </c>
      <c r="BJ219" s="2">
        <f t="shared" si="328"/>
        <v>1.0116379454193041E-2</v>
      </c>
      <c r="BK219" s="2">
        <f t="shared" si="329"/>
        <v>2.5638068161742476E-14</v>
      </c>
      <c r="BL219" s="2">
        <f t="shared" si="330"/>
        <v>2762.4978176021291</v>
      </c>
      <c r="BM219" s="2">
        <f t="shared" si="331"/>
        <v>747.87540777124627</v>
      </c>
      <c r="BN219" s="2">
        <f t="shared" si="332"/>
        <v>7.5836144412048582E-10</v>
      </c>
      <c r="BO219" s="2">
        <f t="shared" si="350"/>
        <v>5054.2823138794156</v>
      </c>
      <c r="BP219" s="2">
        <f t="shared" si="351"/>
        <v>375.13295734513167</v>
      </c>
      <c r="BQ219" s="2">
        <f t="shared" si="352"/>
        <v>-6.5507797016551791E-5</v>
      </c>
      <c r="BR219" s="11">
        <f t="shared" si="353"/>
        <v>2.6343897304118208E-2</v>
      </c>
      <c r="BS219" s="17">
        <f t="shared" si="323"/>
        <v>2.4412813411001317E-3</v>
      </c>
      <c r="BT219" s="17">
        <f t="shared" si="324"/>
        <v>9.3695448967327562E-3</v>
      </c>
      <c r="BU219" s="12">
        <f>BU$3*temperature!$I329+BU$4*temperature!$I329^2</f>
        <v>-44.415866499744453</v>
      </c>
      <c r="BV219" s="12">
        <f>BV$3*temperature!$I329+BV$4*temperature!$I329^2</f>
        <v>-37.295652414468158</v>
      </c>
      <c r="BW219" s="12">
        <f>BW$3*temperature!$I329+BW$4*temperature!$I329^2</f>
        <v>-31.584339759695254</v>
      </c>
      <c r="BX219" s="12">
        <f>BX$4*temperature!$I329^2</f>
        <v>-38.629766189132653</v>
      </c>
      <c r="BY219" s="12">
        <f>BY$4*temperature!$I329^2</f>
        <v>-33.776938566002848</v>
      </c>
      <c r="BZ219" s="12">
        <f>BZ$4*temperature!$I329^2</f>
        <v>-29.653243611747023</v>
      </c>
      <c r="CA219" s="12">
        <f>CA$3*temperature!$I329</f>
        <v>-31.918209072819117</v>
      </c>
      <c r="CB219" s="12">
        <f>CB$3*temperature!$I329</f>
        <v>-29.500680712446727</v>
      </c>
      <c r="CC219" s="12">
        <f>CC$3*temperature!$I329</f>
        <v>-25.899057342910506</v>
      </c>
      <c r="CD219" s="12">
        <f t="shared" si="354"/>
        <v>-25.049058311710628</v>
      </c>
      <c r="CE219" s="12">
        <f t="shared" si="333"/>
        <v>-18.580566541204202</v>
      </c>
      <c r="CF219" s="12">
        <f t="shared" si="334"/>
        <v>-16.312137438624571</v>
      </c>
      <c r="CG219" s="19">
        <f t="shared" si="355"/>
        <v>0.21521103347111403</v>
      </c>
      <c r="CH219" s="19">
        <f t="shared" si="335"/>
        <v>0.37016482018447744</v>
      </c>
      <c r="CI219" s="19">
        <f t="shared" si="336"/>
        <v>0.37016482018447738</v>
      </c>
      <c r="CJ219" s="12">
        <f t="shared" si="356"/>
        <v>3.4345753805542456</v>
      </c>
      <c r="CK219" s="12">
        <f t="shared" si="337"/>
        <v>5.4600570856212629</v>
      </c>
      <c r="CL219" s="12">
        <f t="shared" si="338"/>
        <v>4.7934599521429684</v>
      </c>
      <c r="CM219" s="17">
        <f t="shared" si="357"/>
        <v>-28.483633692264874</v>
      </c>
      <c r="CN219" s="17">
        <f t="shared" si="339"/>
        <v>-24.040623626825464</v>
      </c>
      <c r="CO219" s="17">
        <f t="shared" si="340"/>
        <v>-21.105597390767539</v>
      </c>
      <c r="CP219" s="12">
        <f t="shared" si="341"/>
        <v>102.94400464399638</v>
      </c>
      <c r="CQ219" s="12">
        <f t="shared" si="342"/>
        <v>94.795828594848686</v>
      </c>
      <c r="CR219" s="12">
        <f t="shared" si="343"/>
        <v>73.06225591902485</v>
      </c>
      <c r="CS219" s="17">
        <f>CS$3*temperature!$I329+CS$4*temperature!$I329^2</f>
        <v>-28.483633692264871</v>
      </c>
      <c r="CT219" s="17">
        <f>CT$3*temperature!$I329+CT$4*temperature!$I329^2</f>
        <v>-24.040661368273831</v>
      </c>
      <c r="CU219" s="17">
        <f>CU$3*temperature!$I329+CU$4*temperature!$I329^2</f>
        <v>-21.105616655144701</v>
      </c>
      <c r="CV219" s="17"/>
      <c r="CW219" s="17"/>
      <c r="CX219" s="17"/>
    </row>
    <row r="220" spans="1:102">
      <c r="A220" s="2">
        <f t="shared" si="280"/>
        <v>2174</v>
      </c>
      <c r="B220" s="5">
        <f t="shared" si="281"/>
        <v>1165.385592068671</v>
      </c>
      <c r="C220" s="5">
        <f t="shared" si="282"/>
        <v>2964.0692773988076</v>
      </c>
      <c r="D220" s="5">
        <f t="shared" si="283"/>
        <v>4369.6534871379063</v>
      </c>
      <c r="E220" s="15">
        <f t="shared" si="284"/>
        <v>9.1263945351743604E-7</v>
      </c>
      <c r="F220" s="15">
        <f t="shared" si="285"/>
        <v>1.7979609209065701E-6</v>
      </c>
      <c r="G220" s="15">
        <f t="shared" si="286"/>
        <v>3.6704732627161914E-6</v>
      </c>
      <c r="H220" s="5">
        <f t="shared" si="287"/>
        <v>151040.79127769466</v>
      </c>
      <c r="I220" s="5">
        <f t="shared" si="288"/>
        <v>73847.56269511758</v>
      </c>
      <c r="J220" s="5">
        <f t="shared" si="289"/>
        <v>29594.592143364258</v>
      </c>
      <c r="K220" s="5">
        <f t="shared" si="290"/>
        <v>129605.85089230663</v>
      </c>
      <c r="L220" s="5">
        <f t="shared" si="291"/>
        <v>24914.249899018669</v>
      </c>
      <c r="M220" s="5">
        <f t="shared" si="292"/>
        <v>6772.7549176327293</v>
      </c>
      <c r="N220" s="15">
        <f t="shared" si="293"/>
        <v>-5.8770929701157382E-3</v>
      </c>
      <c r="O220" s="15">
        <f t="shared" si="294"/>
        <v>-1.0787692333933396E-3</v>
      </c>
      <c r="P220" s="15">
        <f t="shared" si="295"/>
        <v>5.0627773653433294E-4</v>
      </c>
      <c r="Q220" s="5">
        <f t="shared" si="296"/>
        <v>3619.0003267576303</v>
      </c>
      <c r="R220" s="5">
        <f t="shared" si="297"/>
        <v>5931.5277814138699</v>
      </c>
      <c r="S220" s="5">
        <f t="shared" si="298"/>
        <v>3904.7068469018773</v>
      </c>
      <c r="T220" s="5">
        <f t="shared" si="299"/>
        <v>23.960416892307922</v>
      </c>
      <c r="U220" s="5">
        <f t="shared" si="300"/>
        <v>80.321239658272859</v>
      </c>
      <c r="V220" s="5">
        <f t="shared" si="301"/>
        <v>131.9398769878772</v>
      </c>
      <c r="W220" s="15">
        <f t="shared" si="302"/>
        <v>-1.0734613539272964E-2</v>
      </c>
      <c r="X220" s="15">
        <f t="shared" si="303"/>
        <v>-1.217998157191269E-2</v>
      </c>
      <c r="Y220" s="15">
        <f t="shared" si="304"/>
        <v>-9.7425357312937999E-3</v>
      </c>
      <c r="Z220" s="5">
        <f t="shared" si="319"/>
        <v>2511.2479365070012</v>
      </c>
      <c r="AA220" s="5">
        <f t="shared" si="320"/>
        <v>12374.784517197186</v>
      </c>
      <c r="AB220" s="5">
        <f t="shared" si="321"/>
        <v>45750.97907457815</v>
      </c>
      <c r="AC220" s="16">
        <f t="shared" si="305"/>
        <v>1.1897350052840343</v>
      </c>
      <c r="AD220" s="16">
        <f t="shared" si="306"/>
        <v>3.0188142504957591</v>
      </c>
      <c r="AE220" s="16">
        <f t="shared" si="307"/>
        <v>11.608638181165803</v>
      </c>
      <c r="AF220" s="15">
        <f t="shared" si="308"/>
        <v>-4.0504037456468023E-3</v>
      </c>
      <c r="AG220" s="15">
        <f t="shared" si="309"/>
        <v>2.9673830763510267E-4</v>
      </c>
      <c r="AH220" s="15">
        <f t="shared" si="310"/>
        <v>9.7937136394747881E-3</v>
      </c>
      <c r="AI220" s="1">
        <f t="shared" si="274"/>
        <v>317041.4730192803</v>
      </c>
      <c r="AJ220" s="1">
        <f t="shared" si="275"/>
        <v>147991.7151260066</v>
      </c>
      <c r="AK220" s="1">
        <f t="shared" si="276"/>
        <v>58506.938840936709</v>
      </c>
      <c r="AL220" s="14">
        <f t="shared" si="311"/>
        <v>78.557626044686018</v>
      </c>
      <c r="AM220" s="14">
        <f t="shared" si="312"/>
        <v>18.473286257982927</v>
      </c>
      <c r="AN220" s="14">
        <f t="shared" si="313"/>
        <v>5.8919324955446104</v>
      </c>
      <c r="AO220" s="11">
        <f t="shared" si="314"/>
        <v>3.9672008070135252E-3</v>
      </c>
      <c r="AP220" s="11">
        <f t="shared" si="315"/>
        <v>4.9976266813777717E-3</v>
      </c>
      <c r="AQ220" s="11">
        <f t="shared" si="316"/>
        <v>4.5334779719876737E-3</v>
      </c>
      <c r="AR220" s="1">
        <f t="shared" si="322"/>
        <v>151040.79127769466</v>
      </c>
      <c r="AS220" s="1">
        <f t="shared" si="317"/>
        <v>73847.56269511758</v>
      </c>
      <c r="AT220" s="1">
        <f t="shared" si="318"/>
        <v>29594.592143364258</v>
      </c>
      <c r="AU220" s="1">
        <f t="shared" si="277"/>
        <v>30208.158255538932</v>
      </c>
      <c r="AV220" s="1">
        <f t="shared" si="278"/>
        <v>14769.512539023517</v>
      </c>
      <c r="AW220" s="1">
        <f t="shared" si="279"/>
        <v>5918.9184286728523</v>
      </c>
      <c r="AX220" s="1">
        <f t="shared" si="344"/>
        <v>103684.68071384532</v>
      </c>
      <c r="AY220" s="1">
        <f t="shared" si="325"/>
        <v>19931.399919214931</v>
      </c>
      <c r="AZ220" s="1">
        <f t="shared" si="326"/>
        <v>5418.2039341061827</v>
      </c>
      <c r="BA220" s="1">
        <f t="shared" si="345"/>
        <v>13459.165994721001</v>
      </c>
      <c r="BB220" s="1">
        <f t="shared" si="346"/>
        <v>29344.438947976068</v>
      </c>
      <c r="BC220" s="1">
        <f t="shared" si="347"/>
        <v>37568.181771991047</v>
      </c>
      <c r="BD220" s="1">
        <f t="shared" si="348"/>
        <v>731.1136544212618</v>
      </c>
      <c r="BE220" s="2">
        <f t="shared" si="358"/>
        <v>0.42640676327742005</v>
      </c>
      <c r="BF220" s="2">
        <f t="shared" si="359"/>
        <v>0.3180625638800178</v>
      </c>
      <c r="BG220" s="2">
        <f t="shared" si="360"/>
        <v>-5.0634047993166097E-7</v>
      </c>
      <c r="BH220" s="2">
        <f t="shared" si="327"/>
        <v>8.2569135642306266E-2</v>
      </c>
      <c r="BI220" s="2">
        <f t="shared" si="349"/>
        <v>1.8182272776872576E-2</v>
      </c>
      <c r="BJ220" s="2">
        <f t="shared" si="328"/>
        <v>1.0116379454193041E-2</v>
      </c>
      <c r="BK220" s="2">
        <f t="shared" si="329"/>
        <v>2.5638068161742476E-14</v>
      </c>
      <c r="BL220" s="2">
        <f t="shared" si="330"/>
        <v>2746.2648674457205</v>
      </c>
      <c r="BM220" s="2">
        <f t="shared" si="331"/>
        <v>747.06996599111994</v>
      </c>
      <c r="BN220" s="2">
        <f t="shared" si="332"/>
        <v>7.587481705905412E-10</v>
      </c>
      <c r="BO220" s="2">
        <f t="shared" si="350"/>
        <v>5129.3075442933359</v>
      </c>
      <c r="BP220" s="2">
        <f t="shared" si="351"/>
        <v>379.61299599937405</v>
      </c>
      <c r="BQ220" s="2">
        <f t="shared" si="352"/>
        <v>-6.5506532504259823E-5</v>
      </c>
      <c r="BR220" s="11">
        <f t="shared" si="353"/>
        <v>2.6249631629488873E-2</v>
      </c>
      <c r="BS220" s="17">
        <f t="shared" si="323"/>
        <v>2.3786192401129952E-3</v>
      </c>
      <c r="BT220" s="17">
        <f t="shared" si="324"/>
        <v>9.0966455308085017E-3</v>
      </c>
      <c r="BU220" s="12">
        <f>BU$3*temperature!$I330+BU$4*temperature!$I330^2</f>
        <v>-44.896726155376186</v>
      </c>
      <c r="BV220" s="12">
        <f>BV$3*temperature!$I330+BV$4*temperature!$I330^2</f>
        <v>-37.668338799946582</v>
      </c>
      <c r="BW220" s="12">
        <f>BW$3*temperature!$I330+BW$4*temperature!$I330^2</f>
        <v>-31.87561994770406</v>
      </c>
      <c r="BX220" s="12">
        <f>BX$4*temperature!$I330^2</f>
        <v>-38.931219825955047</v>
      </c>
      <c r="BY220" s="12">
        <f>BY$4*temperature!$I330^2</f>
        <v>-34.04052237651819</v>
      </c>
      <c r="BZ220" s="12">
        <f>BZ$4*temperature!$I330^2</f>
        <v>-29.884647500825089</v>
      </c>
      <c r="CA220" s="12">
        <f>CA$3*temperature!$I330</f>
        <v>-32.042506507217432</v>
      </c>
      <c r="CB220" s="12">
        <f>CB$3*temperature!$I330</f>
        <v>-29.615563690911937</v>
      </c>
      <c r="CC220" s="12">
        <f>CC$3*temperature!$I330</f>
        <v>-25.999914705355692</v>
      </c>
      <c r="CD220" s="12">
        <f t="shared" si="354"/>
        <v>-25.119751215636786</v>
      </c>
      <c r="CE220" s="12">
        <f t="shared" si="333"/>
        <v>-18.610232640143934</v>
      </c>
      <c r="CF220" s="12">
        <f t="shared" si="334"/>
        <v>-16.338181718926766</v>
      </c>
      <c r="CG220" s="19">
        <f t="shared" si="355"/>
        <v>0.2160491186924258</v>
      </c>
      <c r="CH220" s="19">
        <f t="shared" si="335"/>
        <v>0.37160633394073084</v>
      </c>
      <c r="CI220" s="19">
        <f t="shared" si="336"/>
        <v>0.37160633394073084</v>
      </c>
      <c r="CJ220" s="12">
        <f t="shared" si="356"/>
        <v>3.4613776457903223</v>
      </c>
      <c r="CK220" s="12">
        <f t="shared" si="337"/>
        <v>5.5026655253840016</v>
      </c>
      <c r="CL220" s="12">
        <f t="shared" si="338"/>
        <v>4.8308664932144625</v>
      </c>
      <c r="CM220" s="17">
        <f t="shared" si="357"/>
        <v>-28.581128861427107</v>
      </c>
      <c r="CN220" s="17">
        <f t="shared" si="339"/>
        <v>-24.112898165527938</v>
      </c>
      <c r="CO220" s="17">
        <f t="shared" si="340"/>
        <v>-21.169048212141227</v>
      </c>
      <c r="CP220" s="12">
        <f t="shared" si="341"/>
        <v>107.1243829740029</v>
      </c>
      <c r="CQ220" s="12">
        <f t="shared" si="342"/>
        <v>98.557722474639831</v>
      </c>
      <c r="CR220" s="12">
        <f t="shared" si="343"/>
        <v>75.961670960906645</v>
      </c>
      <c r="CS220" s="17">
        <f>CS$3*temperature!$I330+CS$4*temperature!$I330^2</f>
        <v>-28.581128861427111</v>
      </c>
      <c r="CT220" s="17">
        <f>CT$3*temperature!$I330+CT$4*temperature!$I330^2</f>
        <v>-24.112935967234904</v>
      </c>
      <c r="CU220" s="17">
        <f>CU$3*temperature!$I330+CU$4*temperature!$I330^2</f>
        <v>-21.169067507276239</v>
      </c>
      <c r="CV220" s="17"/>
      <c r="CW220" s="17"/>
      <c r="CX220" s="17"/>
    </row>
    <row r="221" spans="1:102">
      <c r="A221" s="2">
        <f t="shared" si="280"/>
        <v>2175</v>
      </c>
      <c r="B221" s="5">
        <f t="shared" si="281"/>
        <v>1165.3866024666975</v>
      </c>
      <c r="C221" s="5">
        <f t="shared" si="282"/>
        <v>2964.074340215499</v>
      </c>
      <c r="D221" s="5">
        <f t="shared" si="283"/>
        <v>4369.6687238993836</v>
      </c>
      <c r="E221" s="15">
        <f t="shared" si="284"/>
        <v>8.6700748084156423E-7</v>
      </c>
      <c r="F221" s="15">
        <f t="shared" si="285"/>
        <v>1.7080628748612415E-6</v>
      </c>
      <c r="G221" s="15">
        <f t="shared" si="286"/>
        <v>3.4869495995803815E-6</v>
      </c>
      <c r="H221" s="5">
        <f t="shared" si="287"/>
        <v>150135.87327867039</v>
      </c>
      <c r="I221" s="5">
        <f t="shared" si="288"/>
        <v>73761.757333208108</v>
      </c>
      <c r="J221" s="5">
        <f t="shared" si="289"/>
        <v>29607.83505493102</v>
      </c>
      <c r="K221" s="5">
        <f t="shared" si="290"/>
        <v>128829.24255426278</v>
      </c>
      <c r="L221" s="5">
        <f t="shared" si="291"/>
        <v>24885.258892611095</v>
      </c>
      <c r="M221" s="5">
        <f t="shared" si="292"/>
        <v>6775.7619457499113</v>
      </c>
      <c r="N221" s="15">
        <f t="shared" si="293"/>
        <v>-5.9920777703867945E-3</v>
      </c>
      <c r="O221" s="15">
        <f t="shared" si="294"/>
        <v>-1.1636315171068556E-3</v>
      </c>
      <c r="P221" s="15">
        <f t="shared" si="295"/>
        <v>4.4398891643826488E-4</v>
      </c>
      <c r="Q221" s="5">
        <f t="shared" si="296"/>
        <v>3558.7022945133813</v>
      </c>
      <c r="R221" s="5">
        <f t="shared" si="297"/>
        <v>5852.47383365326</v>
      </c>
      <c r="S221" s="5">
        <f t="shared" si="298"/>
        <v>3868.3953462266663</v>
      </c>
      <c r="T221" s="5">
        <f t="shared" si="299"/>
        <v>23.703211076729129</v>
      </c>
      <c r="U221" s="5">
        <f t="shared" si="300"/>
        <v>79.342928439401916</v>
      </c>
      <c r="V221" s="5">
        <f t="shared" si="301"/>
        <v>130.65444802194028</v>
      </c>
      <c r="W221" s="15">
        <f t="shared" si="302"/>
        <v>-1.0734613539272964E-2</v>
      </c>
      <c r="X221" s="15">
        <f t="shared" si="303"/>
        <v>-1.217998157191269E-2</v>
      </c>
      <c r="Y221" s="15">
        <f t="shared" si="304"/>
        <v>-9.7425357312937999E-3</v>
      </c>
      <c r="Z221" s="5">
        <f t="shared" si="319"/>
        <v>2459.6892553864318</v>
      </c>
      <c r="AA221" s="5">
        <f t="shared" si="320"/>
        <v>12214.518325081774</v>
      </c>
      <c r="AB221" s="5">
        <f t="shared" si="321"/>
        <v>45772.284839429783</v>
      </c>
      <c r="AC221" s="16">
        <f t="shared" si="305"/>
        <v>1.1849160981623048</v>
      </c>
      <c r="AD221" s="16">
        <f t="shared" si="306"/>
        <v>3.0197100483275161</v>
      </c>
      <c r="AE221" s="16">
        <f t="shared" si="307"/>
        <v>11.722329859256414</v>
      </c>
      <c r="AF221" s="15">
        <f t="shared" si="308"/>
        <v>-4.0504037456468023E-3</v>
      </c>
      <c r="AG221" s="15">
        <f t="shared" si="309"/>
        <v>2.9673830763510267E-4</v>
      </c>
      <c r="AH221" s="15">
        <f t="shared" si="310"/>
        <v>9.7937136394747881E-3</v>
      </c>
      <c r="AI221" s="1">
        <f t="shared" si="274"/>
        <v>315545.48397289123</v>
      </c>
      <c r="AJ221" s="1">
        <f t="shared" si="275"/>
        <v>147962.05615242946</v>
      </c>
      <c r="AK221" s="1">
        <f t="shared" si="276"/>
        <v>58575.163385515887</v>
      </c>
      <c r="AL221" s="14">
        <f t="shared" si="311"/>
        <v>78.86616338335314</v>
      </c>
      <c r="AM221" s="14">
        <f t="shared" si="312"/>
        <v>18.564685620395597</v>
      </c>
      <c r="AN221" s="14">
        <f t="shared" si="313"/>
        <v>5.918376332263791</v>
      </c>
      <c r="AO221" s="11">
        <f t="shared" si="314"/>
        <v>3.9275287989433902E-3</v>
      </c>
      <c r="AP221" s="11">
        <f t="shared" si="315"/>
        <v>4.9476504145639939E-3</v>
      </c>
      <c r="AQ221" s="11">
        <f t="shared" si="316"/>
        <v>4.4881431922677972E-3</v>
      </c>
      <c r="AR221" s="1">
        <f t="shared" si="322"/>
        <v>150135.87327867039</v>
      </c>
      <c r="AS221" s="1">
        <f t="shared" si="317"/>
        <v>73761.757333208108</v>
      </c>
      <c r="AT221" s="1">
        <f t="shared" si="318"/>
        <v>29607.83505493102</v>
      </c>
      <c r="AU221" s="1">
        <f t="shared" si="277"/>
        <v>30027.174655734081</v>
      </c>
      <c r="AV221" s="1">
        <f t="shared" si="278"/>
        <v>14752.351466641623</v>
      </c>
      <c r="AW221" s="1">
        <f t="shared" si="279"/>
        <v>5921.567010986204</v>
      </c>
      <c r="AX221" s="1">
        <f t="shared" si="344"/>
        <v>103063.39404341023</v>
      </c>
      <c r="AY221" s="1">
        <f t="shared" si="325"/>
        <v>19908.207114088873</v>
      </c>
      <c r="AZ221" s="1">
        <f t="shared" si="326"/>
        <v>5420.6095565999294</v>
      </c>
      <c r="BA221" s="1">
        <f t="shared" si="345"/>
        <v>13452.173571210094</v>
      </c>
      <c r="BB221" s="1">
        <f t="shared" si="346"/>
        <v>29341.037971508304</v>
      </c>
      <c r="BC221" s="1">
        <f t="shared" si="347"/>
        <v>37570.252424268787</v>
      </c>
      <c r="BD221" s="1">
        <f t="shared" si="348"/>
        <v>709.74557799571267</v>
      </c>
      <c r="BE221" s="2">
        <f t="shared" si="358"/>
        <v>0.42640676327742005</v>
      </c>
      <c r="BF221" s="2">
        <f t="shared" si="359"/>
        <v>0.3180625638800178</v>
      </c>
      <c r="BG221" s="2">
        <f t="shared" si="360"/>
        <v>-5.0634047993166097E-7</v>
      </c>
      <c r="BH221" s="2">
        <f t="shared" si="327"/>
        <v>8.16223700534814E-2</v>
      </c>
      <c r="BI221" s="2">
        <f t="shared" si="349"/>
        <v>1.8182272776872576E-2</v>
      </c>
      <c r="BJ221" s="2">
        <f t="shared" si="328"/>
        <v>1.0116379454193041E-2</v>
      </c>
      <c r="BK221" s="2">
        <f t="shared" si="329"/>
        <v>2.5638068161742476E-14</v>
      </c>
      <c r="BL221" s="2">
        <f t="shared" si="330"/>
        <v>2729.8114015467595</v>
      </c>
      <c r="BM221" s="2">
        <f t="shared" si="331"/>
        <v>746.20192639083939</v>
      </c>
      <c r="BN221" s="2">
        <f t="shared" si="332"/>
        <v>7.5908769325994977E-10</v>
      </c>
      <c r="BO221" s="2">
        <f t="shared" si="350"/>
        <v>5205.4503743830837</v>
      </c>
      <c r="BP221" s="2">
        <f t="shared" si="351"/>
        <v>384.14701307574995</v>
      </c>
      <c r="BQ221" s="2">
        <f t="shared" si="352"/>
        <v>-6.5505340028544618E-5</v>
      </c>
      <c r="BR221" s="11">
        <f t="shared" si="353"/>
        <v>2.6156457311653475E-2</v>
      </c>
      <c r="BS221" s="17">
        <f t="shared" si="323"/>
        <v>2.3177784106350433E-3</v>
      </c>
      <c r="BT221" s="17">
        <f t="shared" si="324"/>
        <v>8.831694690105342E-3</v>
      </c>
      <c r="BU221" s="12">
        <f>BU$3*temperature!$I331+BU$4*temperature!$I331^2</f>
        <v>-45.375996283112215</v>
      </c>
      <c r="BV221" s="12">
        <f>BV$3*temperature!$I331+BV$4*temperature!$I331^2</f>
        <v>-38.039707544884969</v>
      </c>
      <c r="BW221" s="12">
        <f>BW$3*temperature!$I331+BW$4*temperature!$I331^2</f>
        <v>-32.165797638152966</v>
      </c>
      <c r="BX221" s="12">
        <f>BX$4*temperature!$I331^2</f>
        <v>-39.231355131568215</v>
      </c>
      <c r="BY221" s="12">
        <f>BY$4*temperature!$I331^2</f>
        <v>-34.30295346992812</v>
      </c>
      <c r="BZ221" s="12">
        <f>BZ$4*temperature!$I331^2</f>
        <v>-30.115039403542248</v>
      </c>
      <c r="CA221" s="12">
        <f>CA$3*temperature!$I331</f>
        <v>-32.165783188536693</v>
      </c>
      <c r="CB221" s="12">
        <f>CB$3*temperature!$I331</f>
        <v>-29.729503229518027</v>
      </c>
      <c r="CC221" s="12">
        <f>CC$3*temperature!$I331</f>
        <v>-26.099943808844781</v>
      </c>
      <c r="CD221" s="12">
        <f t="shared" si="354"/>
        <v>-25.189657792335321</v>
      </c>
      <c r="CE221" s="12">
        <f t="shared" si="333"/>
        <v>-18.639327973686246</v>
      </c>
      <c r="CF221" s="12">
        <f t="shared" si="334"/>
        <v>-16.363724916359008</v>
      </c>
      <c r="CG221" s="19">
        <f t="shared" si="355"/>
        <v>0.21688032140587005</v>
      </c>
      <c r="CH221" s="19">
        <f t="shared" si="335"/>
        <v>0.37303600972452489</v>
      </c>
      <c r="CI221" s="19">
        <f t="shared" si="336"/>
        <v>0.37303600972452489</v>
      </c>
      <c r="CJ221" s="12">
        <f t="shared" si="356"/>
        <v>3.488062698100685</v>
      </c>
      <c r="CK221" s="12">
        <f t="shared" si="337"/>
        <v>5.5450876279158905</v>
      </c>
      <c r="CL221" s="12">
        <f t="shared" si="338"/>
        <v>4.8681094462428876</v>
      </c>
      <c r="CM221" s="17">
        <f t="shared" si="357"/>
        <v>-28.677720490436005</v>
      </c>
      <c r="CN221" s="17">
        <f t="shared" si="339"/>
        <v>-24.184415601602137</v>
      </c>
      <c r="CO221" s="17">
        <f t="shared" si="340"/>
        <v>-21.231834362601894</v>
      </c>
      <c r="CP221" s="12">
        <f t="shared" si="341"/>
        <v>111.37920413850577</v>
      </c>
      <c r="CQ221" s="12">
        <f t="shared" si="342"/>
        <v>102.38480859274694</v>
      </c>
      <c r="CR221" s="12">
        <f t="shared" si="343"/>
        <v>78.911331799388108</v>
      </c>
      <c r="CS221" s="17">
        <f>CS$3*temperature!$I331+CS$4*temperature!$I331^2</f>
        <v>-28.677720490436009</v>
      </c>
      <c r="CT221" s="17">
        <f>CT$3*temperature!$I331+CT$4*temperature!$I331^2</f>
        <v>-24.184453462408349</v>
      </c>
      <c r="CU221" s="17">
        <f>CU$3*temperature!$I331+CU$4*temperature!$I331^2</f>
        <v>-21.231853687902973</v>
      </c>
      <c r="CV221" s="17"/>
      <c r="CW221" s="17"/>
      <c r="CX221" s="17"/>
    </row>
    <row r="222" spans="1:102">
      <c r="A222" s="2">
        <f t="shared" si="280"/>
        <v>2176</v>
      </c>
      <c r="B222" s="5">
        <f t="shared" si="281"/>
        <v>1165.3875623456547</v>
      </c>
      <c r="C222" s="5">
        <f t="shared" si="282"/>
        <v>2964.0791498995704</v>
      </c>
      <c r="D222" s="5">
        <f t="shared" si="283"/>
        <v>4369.6831988732602</v>
      </c>
      <c r="E222" s="15">
        <f t="shared" si="284"/>
        <v>8.2365710679948601E-7</v>
      </c>
      <c r="F222" s="15">
        <f t="shared" si="285"/>
        <v>1.6226597311181794E-6</v>
      </c>
      <c r="G222" s="15">
        <f t="shared" si="286"/>
        <v>3.3126021196013625E-6</v>
      </c>
      <c r="H222" s="5">
        <f t="shared" si="287"/>
        <v>149219.21865228246</v>
      </c>
      <c r="I222" s="5">
        <f t="shared" si="288"/>
        <v>73669.876167120165</v>
      </c>
      <c r="J222" s="5">
        <f t="shared" si="289"/>
        <v>29619.266491001003</v>
      </c>
      <c r="K222" s="5">
        <f t="shared" si="290"/>
        <v>128042.57010598158</v>
      </c>
      <c r="L222" s="5">
        <f t="shared" si="291"/>
        <v>24854.220296248252</v>
      </c>
      <c r="M222" s="5">
        <f t="shared" si="292"/>
        <v>6778.3555793331752</v>
      </c>
      <c r="N222" s="15">
        <f t="shared" si="293"/>
        <v>-6.1063189745127477E-3</v>
      </c>
      <c r="O222" s="15">
        <f t="shared" si="294"/>
        <v>-1.2472683726854061E-3</v>
      </c>
      <c r="P222" s="15">
        <f t="shared" si="295"/>
        <v>3.8278109591649567E-4</v>
      </c>
      <c r="Q222" s="5">
        <f t="shared" si="296"/>
        <v>3499.0065805994718</v>
      </c>
      <c r="R222" s="5">
        <f t="shared" si="297"/>
        <v>5773.9894829602472</v>
      </c>
      <c r="S222" s="5">
        <f t="shared" si="298"/>
        <v>3832.1863831737905</v>
      </c>
      <c r="T222" s="5">
        <f t="shared" si="299"/>
        <v>23.448766266180627</v>
      </c>
      <c r="U222" s="5">
        <f t="shared" si="300"/>
        <v>78.376533033148419</v>
      </c>
      <c r="V222" s="5">
        <f t="shared" si="301"/>
        <v>129.38154239363405</v>
      </c>
      <c r="W222" s="15">
        <f t="shared" si="302"/>
        <v>-1.0734613539272964E-2</v>
      </c>
      <c r="X222" s="15">
        <f t="shared" si="303"/>
        <v>-1.217998157191269E-2</v>
      </c>
      <c r="Y222" s="15">
        <f t="shared" si="304"/>
        <v>-9.7425357312937999E-3</v>
      </c>
      <c r="Z222" s="5">
        <f t="shared" si="319"/>
        <v>2408.9103629230972</v>
      </c>
      <c r="AA222" s="5">
        <f t="shared" si="320"/>
        <v>12055.302428892413</v>
      </c>
      <c r="AB222" s="5">
        <f t="shared" si="321"/>
        <v>45790.74113654979</v>
      </c>
      <c r="AC222" s="16">
        <f t="shared" si="305"/>
        <v>1.1801167095600311</v>
      </c>
      <c r="AD222" s="16">
        <f t="shared" si="306"/>
        <v>3.0206061119768055</v>
      </c>
      <c r="AE222" s="16">
        <f t="shared" si="307"/>
        <v>11.837135001085436</v>
      </c>
      <c r="AF222" s="15">
        <f t="shared" si="308"/>
        <v>-4.0504037456468023E-3</v>
      </c>
      <c r="AG222" s="15">
        <f t="shared" si="309"/>
        <v>2.9673830763510267E-4</v>
      </c>
      <c r="AH222" s="15">
        <f t="shared" si="310"/>
        <v>9.7937136394747881E-3</v>
      </c>
      <c r="AI222" s="1">
        <f t="shared" si="274"/>
        <v>314018.11023133621</v>
      </c>
      <c r="AJ222" s="1">
        <f t="shared" si="275"/>
        <v>147918.20200382813</v>
      </c>
      <c r="AK222" s="1">
        <f t="shared" si="276"/>
        <v>58639.214057950507</v>
      </c>
      <c r="AL222" s="14">
        <f t="shared" si="311"/>
        <v>79.172815020023933</v>
      </c>
      <c r="AM222" s="14">
        <f t="shared" si="312"/>
        <v>18.655618679156536</v>
      </c>
      <c r="AN222" s="14">
        <f t="shared" si="313"/>
        <v>5.9446732275042704</v>
      </c>
      <c r="AO222" s="11">
        <f t="shared" si="314"/>
        <v>3.8882535109539562E-3</v>
      </c>
      <c r="AP222" s="11">
        <f t="shared" si="315"/>
        <v>4.898173910418354E-3</v>
      </c>
      <c r="AQ222" s="11">
        <f t="shared" si="316"/>
        <v>4.4432617603451189E-3</v>
      </c>
      <c r="AR222" s="1">
        <f t="shared" si="322"/>
        <v>149219.21865228246</v>
      </c>
      <c r="AS222" s="1">
        <f t="shared" si="317"/>
        <v>73669.876167120165</v>
      </c>
      <c r="AT222" s="1">
        <f t="shared" si="318"/>
        <v>29619.266491001003</v>
      </c>
      <c r="AU222" s="1">
        <f t="shared" si="277"/>
        <v>29843.843730456494</v>
      </c>
      <c r="AV222" s="1">
        <f t="shared" si="278"/>
        <v>14733.975233424033</v>
      </c>
      <c r="AW222" s="1">
        <f t="shared" si="279"/>
        <v>5923.8532982002007</v>
      </c>
      <c r="AX222" s="1">
        <f t="shared" si="344"/>
        <v>102434.05608478528</v>
      </c>
      <c r="AY222" s="1">
        <f t="shared" si="325"/>
        <v>19883.3762369986</v>
      </c>
      <c r="AZ222" s="1">
        <f t="shared" si="326"/>
        <v>5422.6844634665413</v>
      </c>
      <c r="BA222" s="1">
        <f t="shared" si="345"/>
        <v>13445.046607169279</v>
      </c>
      <c r="BB222" s="1">
        <f t="shared" si="346"/>
        <v>29337.386272355423</v>
      </c>
      <c r="BC222" s="1">
        <f t="shared" si="347"/>
        <v>37572.049191645958</v>
      </c>
      <c r="BD222" s="1">
        <f t="shared" si="348"/>
        <v>688.9963617807017</v>
      </c>
      <c r="BE222" s="2">
        <f t="shared" si="358"/>
        <v>0.42640676327742005</v>
      </c>
      <c r="BF222" s="2">
        <f t="shared" si="359"/>
        <v>0.3180625638800178</v>
      </c>
      <c r="BG222" s="2">
        <f t="shared" si="360"/>
        <v>-5.0634047993166097E-7</v>
      </c>
      <c r="BH222" s="2">
        <f t="shared" si="327"/>
        <v>8.0682044663676802E-2</v>
      </c>
      <c r="BI222" s="2">
        <f t="shared" si="349"/>
        <v>1.8182272776872576E-2</v>
      </c>
      <c r="BJ222" s="2">
        <f t="shared" si="328"/>
        <v>1.0116379454193041E-2</v>
      </c>
      <c r="BK222" s="2">
        <f t="shared" si="329"/>
        <v>2.5638068161742476E-14</v>
      </c>
      <c r="BL222" s="2">
        <f t="shared" si="330"/>
        <v>2713.1445370875917</v>
      </c>
      <c r="BM222" s="2">
        <f t="shared" si="331"/>
        <v>745.27242164999996</v>
      </c>
      <c r="BN222" s="2">
        <f t="shared" si="332"/>
        <v>7.593807731970986E-10</v>
      </c>
      <c r="BO222" s="2">
        <f t="shared" si="350"/>
        <v>5282.7274126626917</v>
      </c>
      <c r="BP222" s="2">
        <f t="shared" si="351"/>
        <v>388.73565939382996</v>
      </c>
      <c r="BQ222" s="2">
        <f t="shared" si="352"/>
        <v>-6.5504218704625362E-5</v>
      </c>
      <c r="BR222" s="11">
        <f t="shared" si="353"/>
        <v>2.6064361706443079E-2</v>
      </c>
      <c r="BS222" s="17">
        <f t="shared" si="323"/>
        <v>2.2586988505702223E-3</v>
      </c>
      <c r="BT222" s="17">
        <f t="shared" si="324"/>
        <v>8.5744608641799436E-3</v>
      </c>
      <c r="BU222" s="12">
        <f>BU$3*temperature!$I332+BU$4*temperature!$I332^2</f>
        <v>-45.853634005076678</v>
      </c>
      <c r="BV222" s="12">
        <f>BV$3*temperature!$I332+BV$4*temperature!$I332^2</f>
        <v>-38.409727530104078</v>
      </c>
      <c r="BW222" s="12">
        <f>BW$3*temperature!$I332+BW$4*temperature!$I332^2</f>
        <v>-32.454850301183598</v>
      </c>
      <c r="BX222" s="12">
        <f>BX$4*temperature!$I332^2</f>
        <v>-39.530153161818518</v>
      </c>
      <c r="BY222" s="12">
        <f>BY$4*temperature!$I332^2</f>
        <v>-34.564215281920305</v>
      </c>
      <c r="BZ222" s="12">
        <f>BZ$4*temperature!$I332^2</f>
        <v>-30.344404777858571</v>
      </c>
      <c r="CA222" s="12">
        <f>CA$3*temperature!$I332</f>
        <v>-32.288043071823637</v>
      </c>
      <c r="CB222" s="12">
        <f>CB$3*temperature!$I332</f>
        <v>-29.842502983751125</v>
      </c>
      <c r="CC222" s="12">
        <f>CC$3*temperature!$I332</f>
        <v>-26.199147862579817</v>
      </c>
      <c r="CD222" s="12">
        <f t="shared" si="354"/>
        <v>-25.258785365505179</v>
      </c>
      <c r="CE222" s="12">
        <f t="shared" si="333"/>
        <v>-18.667861552574134</v>
      </c>
      <c r="CF222" s="12">
        <f t="shared" si="334"/>
        <v>-16.388774941577712</v>
      </c>
      <c r="CG222" s="19">
        <f t="shared" si="355"/>
        <v>0.2177046682786602</v>
      </c>
      <c r="CH222" s="19">
        <f t="shared" si="335"/>
        <v>0.37445389340369495</v>
      </c>
      <c r="CI222" s="19">
        <f t="shared" si="336"/>
        <v>0.37445389340369489</v>
      </c>
      <c r="CJ222" s="12">
        <f t="shared" si="356"/>
        <v>3.5146288531592287</v>
      </c>
      <c r="CK222" s="12">
        <f t="shared" si="337"/>
        <v>5.5873207155884961</v>
      </c>
      <c r="CL222" s="12">
        <f t="shared" si="338"/>
        <v>4.905186460501052</v>
      </c>
      <c r="CM222" s="17">
        <f t="shared" si="357"/>
        <v>-28.773414218664406</v>
      </c>
      <c r="CN222" s="17">
        <f t="shared" si="339"/>
        <v>-24.255182268162631</v>
      </c>
      <c r="CO222" s="17">
        <f t="shared" si="340"/>
        <v>-21.293961402078764</v>
      </c>
      <c r="CP222" s="12">
        <f t="shared" si="341"/>
        <v>115.70743269116824</v>
      </c>
      <c r="CQ222" s="12">
        <f t="shared" si="342"/>
        <v>106.27616167874562</v>
      </c>
      <c r="CR222" s="12">
        <f t="shared" si="343"/>
        <v>81.910525298196589</v>
      </c>
      <c r="CS222" s="17">
        <f>CS$3*temperature!$I332+CS$4*temperature!$I332^2</f>
        <v>-28.773414218664406</v>
      </c>
      <c r="CT222" s="17">
        <f>CT$3*temperature!$I332+CT$4*temperature!$I332^2</f>
        <v>-24.255220186927033</v>
      </c>
      <c r="CU222" s="17">
        <f>CU$3*temperature!$I332+CU$4*temperature!$I332^2</f>
        <v>-21.293980756963489</v>
      </c>
      <c r="CV222" s="17"/>
      <c r="CW222" s="17"/>
      <c r="CX222" s="17"/>
    </row>
    <row r="223" spans="1:102">
      <c r="A223" s="2">
        <f t="shared" si="280"/>
        <v>2177</v>
      </c>
      <c r="B223" s="5">
        <f t="shared" si="281"/>
        <v>1165.3884742314151</v>
      </c>
      <c r="C223" s="5">
        <f t="shared" si="282"/>
        <v>2964.0837191068526</v>
      </c>
      <c r="D223" s="5">
        <f t="shared" si="283"/>
        <v>4369.6969501439953</v>
      </c>
      <c r="E223" s="15">
        <f t="shared" si="284"/>
        <v>7.8247425145951167E-7</v>
      </c>
      <c r="F223" s="15">
        <f t="shared" si="285"/>
        <v>1.5415267445622704E-6</v>
      </c>
      <c r="G223" s="15">
        <f t="shared" si="286"/>
        <v>3.1469720136212941E-6</v>
      </c>
      <c r="H223" s="5">
        <f t="shared" si="287"/>
        <v>148291.21571055133</v>
      </c>
      <c r="I223" s="5">
        <f t="shared" si="288"/>
        <v>73572.031244555197</v>
      </c>
      <c r="J223" s="5">
        <f t="shared" si="289"/>
        <v>29628.916124490825</v>
      </c>
      <c r="K223" s="5">
        <f t="shared" si="290"/>
        <v>127246.16639816247</v>
      </c>
      <c r="L223" s="5">
        <f t="shared" si="291"/>
        <v>24821.17180776667</v>
      </c>
      <c r="M223" s="5">
        <f t="shared" si="292"/>
        <v>6780.5425553628975</v>
      </c>
      <c r="N223" s="15">
        <f t="shared" si="293"/>
        <v>-6.2198353809980178E-3</v>
      </c>
      <c r="O223" s="15">
        <f t="shared" si="294"/>
        <v>-1.3296932306732234E-3</v>
      </c>
      <c r="P223" s="15">
        <f t="shared" si="295"/>
        <v>3.226410895866838E-4</v>
      </c>
      <c r="Q223" s="5">
        <f t="shared" si="296"/>
        <v>3439.9191639267397</v>
      </c>
      <c r="R223" s="5">
        <f t="shared" si="297"/>
        <v>5696.0870568384262</v>
      </c>
      <c r="S223" s="5">
        <f t="shared" si="298"/>
        <v>3796.0874914666838</v>
      </c>
      <c r="T223" s="5">
        <f t="shared" si="299"/>
        <v>23.197052822340439</v>
      </c>
      <c r="U223" s="5">
        <f t="shared" si="300"/>
        <v>77.421908305134266</v>
      </c>
      <c r="V223" s="5">
        <f t="shared" si="301"/>
        <v>128.12103809389416</v>
      </c>
      <c r="W223" s="15">
        <f t="shared" si="302"/>
        <v>-1.0734613539272964E-2</v>
      </c>
      <c r="X223" s="15">
        <f t="shared" si="303"/>
        <v>-1.217998157191269E-2</v>
      </c>
      <c r="Y223" s="15">
        <f t="shared" si="304"/>
        <v>-9.7425357312937999E-3</v>
      </c>
      <c r="Z223" s="5">
        <f t="shared" si="319"/>
        <v>2358.908529462461</v>
      </c>
      <c r="AA223" s="5">
        <f t="shared" si="320"/>
        <v>11897.164607134971</v>
      </c>
      <c r="AB223" s="5">
        <f t="shared" si="321"/>
        <v>45806.39425216314</v>
      </c>
      <c r="AC223" s="16">
        <f t="shared" si="305"/>
        <v>1.1753367604193288</v>
      </c>
      <c r="AD223" s="16">
        <f t="shared" si="306"/>
        <v>3.0215024415225056</v>
      </c>
      <c r="AE223" s="16">
        <f t="shared" si="307"/>
        <v>11.953064511597871</v>
      </c>
      <c r="AF223" s="15">
        <f t="shared" si="308"/>
        <v>-4.0504037456468023E-3</v>
      </c>
      <c r="AG223" s="15">
        <f t="shared" si="309"/>
        <v>2.9673830763510267E-4</v>
      </c>
      <c r="AH223" s="15">
        <f t="shared" si="310"/>
        <v>9.7937136394747881E-3</v>
      </c>
      <c r="AI223" s="1">
        <f t="shared" si="274"/>
        <v>312460.14293865906</v>
      </c>
      <c r="AJ223" s="1">
        <f t="shared" si="275"/>
        <v>147860.35703686933</v>
      </c>
      <c r="AK223" s="1">
        <f t="shared" si="276"/>
        <v>58699.145950355654</v>
      </c>
      <c r="AL223" s="14">
        <f t="shared" si="311"/>
        <v>79.477580556237911</v>
      </c>
      <c r="AM223" s="14">
        <f t="shared" si="312"/>
        <v>18.746083359206523</v>
      </c>
      <c r="AN223" s="14">
        <f t="shared" si="313"/>
        <v>5.9708228293414924</v>
      </c>
      <c r="AO223" s="11">
        <f t="shared" si="314"/>
        <v>3.8493709758444165E-3</v>
      </c>
      <c r="AP223" s="11">
        <f t="shared" si="315"/>
        <v>4.8491921713141707E-3</v>
      </c>
      <c r="AQ223" s="11">
        <f t="shared" si="316"/>
        <v>4.3988291427416674E-3</v>
      </c>
      <c r="AR223" s="1">
        <f t="shared" si="322"/>
        <v>148291.21571055133</v>
      </c>
      <c r="AS223" s="1">
        <f t="shared" si="317"/>
        <v>73572.031244555197</v>
      </c>
      <c r="AT223" s="1">
        <f t="shared" si="318"/>
        <v>29628.916124490825</v>
      </c>
      <c r="AU223" s="1">
        <f t="shared" si="277"/>
        <v>29658.243142110266</v>
      </c>
      <c r="AV223" s="1">
        <f t="shared" si="278"/>
        <v>14714.40624891104</v>
      </c>
      <c r="AW223" s="1">
        <f t="shared" si="279"/>
        <v>5925.7832248981649</v>
      </c>
      <c r="AX223" s="1">
        <f t="shared" si="344"/>
        <v>101796.93311852998</v>
      </c>
      <c r="AY223" s="1">
        <f t="shared" si="325"/>
        <v>19856.937446213338</v>
      </c>
      <c r="AZ223" s="1">
        <f t="shared" si="326"/>
        <v>5424.4340442903176</v>
      </c>
      <c r="BA223" s="1">
        <f t="shared" si="345"/>
        <v>13437.785966881753</v>
      </c>
      <c r="BB223" s="1">
        <f t="shared" si="346"/>
        <v>29333.487551964718</v>
      </c>
      <c r="BC223" s="1">
        <f t="shared" si="347"/>
        <v>37573.577046230552</v>
      </c>
      <c r="BD223" s="1">
        <f t="shared" si="348"/>
        <v>668.84832699867843</v>
      </c>
      <c r="BE223" s="2">
        <f t="shared" si="358"/>
        <v>0.42640676327742005</v>
      </c>
      <c r="BF223" s="2">
        <f t="shared" si="359"/>
        <v>0.3180625638800178</v>
      </c>
      <c r="BG223" s="2">
        <f t="shared" si="360"/>
        <v>-5.0634047993166097E-7</v>
      </c>
      <c r="BH223" s="2">
        <f t="shared" si="327"/>
        <v>7.9748206215521131E-2</v>
      </c>
      <c r="BI223" s="2">
        <f t="shared" si="349"/>
        <v>1.8182272776872576E-2</v>
      </c>
      <c r="BJ223" s="2">
        <f t="shared" si="328"/>
        <v>1.0116379454193041E-2</v>
      </c>
      <c r="BK223" s="2">
        <f t="shared" si="329"/>
        <v>2.5638068161742476E-14</v>
      </c>
      <c r="BL223" s="2">
        <f t="shared" si="330"/>
        <v>2696.2713344632962</v>
      </c>
      <c r="BM223" s="2">
        <f t="shared" si="331"/>
        <v>744.28258528566664</v>
      </c>
      <c r="BN223" s="2">
        <f t="shared" si="332"/>
        <v>7.5962817115824653E-10</v>
      </c>
      <c r="BO223" s="2">
        <f t="shared" si="350"/>
        <v>5361.1555110209429</v>
      </c>
      <c r="BP223" s="2">
        <f t="shared" si="351"/>
        <v>393.37959354567965</v>
      </c>
      <c r="BQ223" s="2">
        <f t="shared" si="352"/>
        <v>-6.5503167648351418E-5</v>
      </c>
      <c r="BR223" s="11">
        <f t="shared" si="353"/>
        <v>2.5973332070551497E-2</v>
      </c>
      <c r="BS223" s="17">
        <f t="shared" si="323"/>
        <v>2.2013227774657237E-3</v>
      </c>
      <c r="BT223" s="17">
        <f t="shared" si="324"/>
        <v>8.3247192856115964E-3</v>
      </c>
      <c r="BU223" s="12">
        <f>BU$3*temperature!$I333+BU$4*temperature!$I333^2</f>
        <v>-46.329597926136586</v>
      </c>
      <c r="BV223" s="12">
        <f>BV$3*temperature!$I333+BV$4*temperature!$I333^2</f>
        <v>-38.77836875685945</v>
      </c>
      <c r="BW223" s="12">
        <f>BW$3*temperature!$I333+BW$4*temperature!$I333^2</f>
        <v>-32.742756258250459</v>
      </c>
      <c r="BX223" s="12">
        <f>BX$4*temperature!$I333^2</f>
        <v>-39.827595794096936</v>
      </c>
      <c r="BY223" s="12">
        <f>BY$4*temperature!$I333^2</f>
        <v>-34.824291966521223</v>
      </c>
      <c r="BZ223" s="12">
        <f>BZ$4*temperature!$I333^2</f>
        <v>-30.572729712373768</v>
      </c>
      <c r="CA223" s="12">
        <f>CA$3*temperature!$I333</f>
        <v>-32.409290290756346</v>
      </c>
      <c r="CB223" s="12">
        <f>CB$3*temperature!$I333</f>
        <v>-29.954566774198941</v>
      </c>
      <c r="CC223" s="12">
        <f>CC$3*temperature!$I333</f>
        <v>-26.297530220707824</v>
      </c>
      <c r="CD223" s="12">
        <f t="shared" si="354"/>
        <v>-25.32714129138947</v>
      </c>
      <c r="CE223" s="12">
        <f t="shared" si="333"/>
        <v>-18.695842320412588</v>
      </c>
      <c r="CF223" s="12">
        <f t="shared" si="334"/>
        <v>-16.413339646297935</v>
      </c>
      <c r="CG223" s="19">
        <f t="shared" si="355"/>
        <v>0.21852218718244568</v>
      </c>
      <c r="CH223" s="19">
        <f t="shared" si="335"/>
        <v>0.37586003291771658</v>
      </c>
      <c r="CI223" s="19">
        <f t="shared" si="336"/>
        <v>0.37586003291771652</v>
      </c>
      <c r="CJ223" s="12">
        <f t="shared" si="356"/>
        <v>3.5410744996834387</v>
      </c>
      <c r="CK223" s="12">
        <f t="shared" si="337"/>
        <v>5.6293622268931767</v>
      </c>
      <c r="CL223" s="12">
        <f t="shared" si="338"/>
        <v>4.9420952872049444</v>
      </c>
      <c r="CM223" s="17">
        <f t="shared" si="357"/>
        <v>-28.86821579107291</v>
      </c>
      <c r="CN223" s="17">
        <f t="shared" si="339"/>
        <v>-24.325204547305766</v>
      </c>
      <c r="CO223" s="17">
        <f t="shared" si="340"/>
        <v>-21.355434933502877</v>
      </c>
      <c r="CP223" s="12">
        <f t="shared" si="341"/>
        <v>120.10801005068292</v>
      </c>
      <c r="CQ223" s="12">
        <f t="shared" si="342"/>
        <v>110.23083663632828</v>
      </c>
      <c r="CR223" s="12">
        <f t="shared" si="343"/>
        <v>84.958523040600582</v>
      </c>
      <c r="CS223" s="17">
        <f>CS$3*temperature!$I333+CS$4*temperature!$I333^2</f>
        <v>-28.868215791072906</v>
      </c>
      <c r="CT223" s="17">
        <f>CT$3*temperature!$I333+CT$4*temperature!$I333^2</f>
        <v>-24.325242522905469</v>
      </c>
      <c r="CU223" s="17">
        <f>CU$3*temperature!$I333+CU$4*temperature!$I333^2</f>
        <v>-21.355454317398092</v>
      </c>
      <c r="CV223" s="17"/>
      <c r="CW223" s="17"/>
      <c r="CX223" s="17"/>
    </row>
    <row r="224" spans="1:102">
      <c r="A224" s="2">
        <f t="shared" si="280"/>
        <v>2178</v>
      </c>
      <c r="B224" s="5">
        <f t="shared" si="281"/>
        <v>1165.3893405235654</v>
      </c>
      <c r="C224" s="5">
        <f t="shared" si="282"/>
        <v>2964.0880598604626</v>
      </c>
      <c r="D224" s="5">
        <f t="shared" si="283"/>
        <v>4369.7100138923042</v>
      </c>
      <c r="E224" s="15">
        <f t="shared" si="284"/>
        <v>7.4335053888653601E-7</v>
      </c>
      <c r="F224" s="15">
        <f t="shared" si="285"/>
        <v>1.4644504073341569E-6</v>
      </c>
      <c r="G224" s="15">
        <f t="shared" si="286"/>
        <v>2.9896234129402294E-6</v>
      </c>
      <c r="H224" s="5">
        <f t="shared" si="287"/>
        <v>147352.24946419531</v>
      </c>
      <c r="I224" s="5">
        <f t="shared" si="288"/>
        <v>73468.334616563385</v>
      </c>
      <c r="J224" s="5">
        <f t="shared" si="289"/>
        <v>29636.813597029315</v>
      </c>
      <c r="K224" s="5">
        <f t="shared" si="290"/>
        <v>126440.36146580466</v>
      </c>
      <c r="L224" s="5">
        <f t="shared" si="291"/>
        <v>24786.151130753511</v>
      </c>
      <c r="M224" s="5">
        <f t="shared" si="292"/>
        <v>6782.3296060395605</v>
      </c>
      <c r="N224" s="15">
        <f t="shared" si="293"/>
        <v>-6.3326460448042132E-3</v>
      </c>
      <c r="O224" s="15">
        <f t="shared" si="294"/>
        <v>-1.4109195683582598E-3</v>
      </c>
      <c r="P224" s="15">
        <f t="shared" si="295"/>
        <v>2.6355570547220708E-4</v>
      </c>
      <c r="Q224" s="5">
        <f t="shared" si="296"/>
        <v>3381.4455247775522</v>
      </c>
      <c r="R224" s="5">
        <f t="shared" si="297"/>
        <v>5618.7782162824778</v>
      </c>
      <c r="S224" s="5">
        <f t="shared" si="298"/>
        <v>3760.1059480087861</v>
      </c>
      <c r="T224" s="5">
        <f t="shared" si="299"/>
        <v>22.948041425042511</v>
      </c>
      <c r="U224" s="5">
        <f t="shared" si="300"/>
        <v>76.478910888715419</v>
      </c>
      <c r="V224" s="5">
        <f t="shared" si="301"/>
        <v>126.87281430233394</v>
      </c>
      <c r="W224" s="15">
        <f t="shared" si="302"/>
        <v>-1.0734613539272964E-2</v>
      </c>
      <c r="X224" s="15">
        <f t="shared" si="303"/>
        <v>-1.217998157191269E-2</v>
      </c>
      <c r="Y224" s="15">
        <f t="shared" si="304"/>
        <v>-9.7425357312937999E-3</v>
      </c>
      <c r="Z224" s="5">
        <f t="shared" si="319"/>
        <v>2309.6806629981293</v>
      </c>
      <c r="AA224" s="5">
        <f t="shared" si="320"/>
        <v>11740.131269963174</v>
      </c>
      <c r="AB224" s="5">
        <f t="shared" si="321"/>
        <v>45819.290445510902</v>
      </c>
      <c r="AC224" s="16">
        <f t="shared" si="305"/>
        <v>1.1705761720025301</v>
      </c>
      <c r="AD224" s="16">
        <f t="shared" si="306"/>
        <v>3.0223990370435181</v>
      </c>
      <c r="AE224" s="16">
        <f t="shared" si="307"/>
        <v>12.07012940253863</v>
      </c>
      <c r="AF224" s="15">
        <f t="shared" si="308"/>
        <v>-4.0504037456468023E-3</v>
      </c>
      <c r="AG224" s="15">
        <f t="shared" si="309"/>
        <v>2.9673830763510267E-4</v>
      </c>
      <c r="AH224" s="15">
        <f t="shared" si="310"/>
        <v>9.7937136394747881E-3</v>
      </c>
      <c r="AI224" s="1">
        <f t="shared" si="274"/>
        <v>310872.37178690347</v>
      </c>
      <c r="AJ224" s="1">
        <f t="shared" si="275"/>
        <v>147788.72758209344</v>
      </c>
      <c r="AK224" s="1">
        <f t="shared" si="276"/>
        <v>58755.014580218252</v>
      </c>
      <c r="AL224" s="14">
        <f t="shared" si="311"/>
        <v>79.780459861143186</v>
      </c>
      <c r="AM224" s="14">
        <f t="shared" si="312"/>
        <v>18.836077686268109</v>
      </c>
      <c r="AN224" s="14">
        <f t="shared" si="313"/>
        <v>5.996824812514669</v>
      </c>
      <c r="AO224" s="11">
        <f t="shared" si="314"/>
        <v>3.8108772660859721E-3</v>
      </c>
      <c r="AP224" s="11">
        <f t="shared" si="315"/>
        <v>4.8007002496010288E-3</v>
      </c>
      <c r="AQ224" s="11">
        <f t="shared" si="316"/>
        <v>4.3548408513142504E-3</v>
      </c>
      <c r="AR224" s="1">
        <f t="shared" si="322"/>
        <v>147352.24946419531</v>
      </c>
      <c r="AS224" s="1">
        <f t="shared" si="317"/>
        <v>73468.334616563385</v>
      </c>
      <c r="AT224" s="1">
        <f t="shared" si="318"/>
        <v>29636.813597029315</v>
      </c>
      <c r="AU224" s="1">
        <f t="shared" si="277"/>
        <v>29470.449892839064</v>
      </c>
      <c r="AV224" s="1">
        <f t="shared" si="278"/>
        <v>14693.666923312678</v>
      </c>
      <c r="AW224" s="1">
        <f t="shared" si="279"/>
        <v>5927.3627194058636</v>
      </c>
      <c r="AX224" s="1">
        <f t="shared" si="344"/>
        <v>101152.28917264372</v>
      </c>
      <c r="AY224" s="1">
        <f t="shared" si="325"/>
        <v>19828.920904602812</v>
      </c>
      <c r="AZ224" s="1">
        <f t="shared" si="326"/>
        <v>5425.8636848316482</v>
      </c>
      <c r="BA224" s="1">
        <f t="shared" si="345"/>
        <v>13430.392491088242</v>
      </c>
      <c r="BB224" s="1">
        <f t="shared" si="346"/>
        <v>29329.345466482293</v>
      </c>
      <c r="BC224" s="1">
        <f t="shared" si="347"/>
        <v>37574.840887344726</v>
      </c>
      <c r="BD224" s="1">
        <f t="shared" si="348"/>
        <v>649.28428913762264</v>
      </c>
      <c r="BE224" s="2">
        <f t="shared" si="358"/>
        <v>0.42640676327742005</v>
      </c>
      <c r="BF224" s="2">
        <f t="shared" si="359"/>
        <v>0.3180625638800178</v>
      </c>
      <c r="BG224" s="2">
        <f t="shared" si="360"/>
        <v>-5.0634047993166097E-7</v>
      </c>
      <c r="BH224" s="2">
        <f t="shared" si="327"/>
        <v>7.8820899597473515E-2</v>
      </c>
      <c r="BI224" s="2">
        <f t="shared" si="349"/>
        <v>1.8182272776872576E-2</v>
      </c>
      <c r="BJ224" s="2">
        <f t="shared" si="328"/>
        <v>1.0116379454193041E-2</v>
      </c>
      <c r="BK224" s="2">
        <f t="shared" si="329"/>
        <v>2.5638068161742476E-14</v>
      </c>
      <c r="BL224" s="2">
        <f t="shared" si="330"/>
        <v>2679.1987940437748</v>
      </c>
      <c r="BM224" s="2">
        <f t="shared" si="331"/>
        <v>743.23355084878119</v>
      </c>
      <c r="BN224" s="2">
        <f t="shared" si="332"/>
        <v>7.598306470974938E-10</v>
      </c>
      <c r="BO224" s="2">
        <f t="shared" si="350"/>
        <v>5440.7517681785575</v>
      </c>
      <c r="BP224" s="2">
        <f t="shared" si="351"/>
        <v>398.07948198883321</v>
      </c>
      <c r="BQ224" s="2">
        <f t="shared" si="352"/>
        <v>-6.5502185976497288E-5</v>
      </c>
      <c r="BR224" s="11">
        <f t="shared" si="353"/>
        <v>2.5883355568309757E-2</v>
      </c>
      <c r="BS224" s="17">
        <f t="shared" si="323"/>
        <v>2.145594538040438E-3</v>
      </c>
      <c r="BT224" s="17">
        <f t="shared" si="324"/>
        <v>8.0822517336034908E-3</v>
      </c>
      <c r="BU224" s="12">
        <f>BU$3*temperature!$I334+BU$4*temperature!$I334^2</f>
        <v>-46.803848117443167</v>
      </c>
      <c r="BV224" s="12">
        <f>BV$3*temperature!$I334+BV$4*temperature!$I334^2</f>
        <v>-39.145602333728554</v>
      </c>
      <c r="BW224" s="12">
        <f>BW$3*temperature!$I334+BW$4*temperature!$I334^2</f>
        <v>-33.029494671569758</v>
      </c>
      <c r="BX224" s="12">
        <f>BX$4*temperature!$I334^2</f>
        <v>-40.12366571568117</v>
      </c>
      <c r="BY224" s="12">
        <f>BY$4*temperature!$I334^2</f>
        <v>-35.083168385902852</v>
      </c>
      <c r="BZ224" s="12">
        <f>BZ$4*temperature!$I334^2</f>
        <v>-30.80000091737832</v>
      </c>
      <c r="CA224" s="12">
        <f>CA$3*temperature!$I334</f>
        <v>-32.529529150851083</v>
      </c>
      <c r="CB224" s="12">
        <f>CB$3*temperature!$I334</f>
        <v>-30.065698580272105</v>
      </c>
      <c r="CC224" s="12">
        <f>CC$3*temperature!$I334</f>
        <v>-26.395094376808661</v>
      </c>
      <c r="CD224" s="12">
        <f t="shared" si="354"/>
        <v>-25.394732954055296</v>
      </c>
      <c r="CE224" s="12">
        <f t="shared" si="333"/>
        <v>-18.723279150685453</v>
      </c>
      <c r="CF224" s="12">
        <f t="shared" si="334"/>
        <v>-16.437426820674382</v>
      </c>
      <c r="CG224" s="19">
        <f t="shared" si="355"/>
        <v>0.21933290714750828</v>
      </c>
      <c r="CH224" s="19">
        <f t="shared" si="335"/>
        <v>0.37725447819892299</v>
      </c>
      <c r="CI224" s="19">
        <f t="shared" si="336"/>
        <v>0.37725447819892299</v>
      </c>
      <c r="CJ224" s="12">
        <f t="shared" si="356"/>
        <v>3.5673980983978919</v>
      </c>
      <c r="CK224" s="12">
        <f t="shared" si="337"/>
        <v>5.6712097147933269</v>
      </c>
      <c r="CL224" s="12">
        <f t="shared" si="338"/>
        <v>4.9788337780671394</v>
      </c>
      <c r="CM224" s="17">
        <f t="shared" si="357"/>
        <v>-28.962131052453188</v>
      </c>
      <c r="CN224" s="17">
        <f t="shared" si="339"/>
        <v>-24.394488865478781</v>
      </c>
      <c r="CO224" s="17">
        <f t="shared" si="340"/>
        <v>-21.416260598741523</v>
      </c>
      <c r="CP224" s="12">
        <f t="shared" si="341"/>
        <v>124.57985603843979</v>
      </c>
      <c r="CQ224" s="12">
        <f t="shared" si="342"/>
        <v>114.24786989033294</v>
      </c>
      <c r="CR224" s="12">
        <f t="shared" si="343"/>
        <v>88.054582367609811</v>
      </c>
      <c r="CS224" s="17">
        <f>CS$3*temperature!$I334+CS$4*temperature!$I334^2</f>
        <v>-28.962131052453191</v>
      </c>
      <c r="CT224" s="17">
        <f>CT$3*temperature!$I334+CT$4*temperature!$I334^2</f>
        <v>-24.394526896808923</v>
      </c>
      <c r="CU224" s="17">
        <f>CU$3*temperature!$I334+CU$4*temperature!$I334^2</f>
        <v>-21.416280011083266</v>
      </c>
      <c r="CV224" s="17"/>
      <c r="CW224" s="17"/>
      <c r="CX224" s="17"/>
    </row>
    <row r="225" spans="1:102">
      <c r="A225" s="2">
        <f t="shared" si="280"/>
        <v>2179</v>
      </c>
      <c r="B225" s="5">
        <f t="shared" si="281"/>
        <v>1165.3901635017198</v>
      </c>
      <c r="C225" s="5">
        <f t="shared" si="282"/>
        <v>2964.0921835824306</v>
      </c>
      <c r="D225" s="5">
        <f t="shared" si="283"/>
        <v>4369.7224244903009</v>
      </c>
      <c r="E225" s="15">
        <f t="shared" si="284"/>
        <v>7.0618301194220917E-7</v>
      </c>
      <c r="F225" s="15">
        <f t="shared" si="285"/>
        <v>1.3912278869674491E-6</v>
      </c>
      <c r="G225" s="15">
        <f t="shared" si="286"/>
        <v>2.8401422422932177E-6</v>
      </c>
      <c r="H225" s="5">
        <f t="shared" si="287"/>
        <v>146402.70145376542</v>
      </c>
      <c r="I225" s="5">
        <f t="shared" si="288"/>
        <v>73358.898260791946</v>
      </c>
      <c r="J225" s="5">
        <f t="shared" si="289"/>
        <v>29642.988500539745</v>
      </c>
      <c r="K225" s="5">
        <f t="shared" si="290"/>
        <v>125625.48238253545</v>
      </c>
      <c r="L225" s="5">
        <f t="shared" si="291"/>
        <v>24749.195948463945</v>
      </c>
      <c r="M225" s="5">
        <f t="shared" si="292"/>
        <v>6783.7234544703151</v>
      </c>
      <c r="N225" s="15">
        <f t="shared" si="293"/>
        <v>-6.4447702760608294E-3</v>
      </c>
      <c r="O225" s="15">
        <f t="shared" si="294"/>
        <v>-1.4909609037166982E-3</v>
      </c>
      <c r="P225" s="15">
        <f t="shared" si="295"/>
        <v>2.0551175063987515E-4</v>
      </c>
      <c r="Q225" s="5">
        <f t="shared" si="296"/>
        <v>3323.5906568825535</v>
      </c>
      <c r="R225" s="5">
        <f t="shared" si="297"/>
        <v>5542.0739690990349</v>
      </c>
      <c r="S225" s="5">
        <f t="shared" si="298"/>
        <v>3724.2487762739688</v>
      </c>
      <c r="T225" s="5">
        <f t="shared" si="299"/>
        <v>22.701703068861452</v>
      </c>
      <c r="U225" s="5">
        <f t="shared" si="300"/>
        <v>75.547399163450919</v>
      </c>
      <c r="V225" s="5">
        <f t="shared" si="301"/>
        <v>125.63675137566365</v>
      </c>
      <c r="W225" s="15">
        <f t="shared" si="302"/>
        <v>-1.0734613539272964E-2</v>
      </c>
      <c r="X225" s="15">
        <f t="shared" si="303"/>
        <v>-1.217998157191269E-2</v>
      </c>
      <c r="Y225" s="15">
        <f t="shared" si="304"/>
        <v>-9.7425357312937999E-3</v>
      </c>
      <c r="Z225" s="5">
        <f t="shared" si="319"/>
        <v>2261.2233245243647</v>
      </c>
      <c r="AA225" s="5">
        <f t="shared" si="320"/>
        <v>11584.227484151537</v>
      </c>
      <c r="AB225" s="5">
        <f t="shared" si="321"/>
        <v>45829.475919298915</v>
      </c>
      <c r="AC225" s="16">
        <f t="shared" si="305"/>
        <v>1.1658348658908861</v>
      </c>
      <c r="AD225" s="16">
        <f t="shared" si="306"/>
        <v>3.0232958986187684</v>
      </c>
      <c r="AE225" s="16">
        <f t="shared" si="307"/>
        <v>12.188340793498497</v>
      </c>
      <c r="AF225" s="15">
        <f t="shared" si="308"/>
        <v>-4.0504037456468023E-3</v>
      </c>
      <c r="AG225" s="15">
        <f t="shared" si="309"/>
        <v>2.9673830763510267E-4</v>
      </c>
      <c r="AH225" s="15">
        <f t="shared" si="310"/>
        <v>9.7937136394747881E-3</v>
      </c>
      <c r="AI225" s="1">
        <f t="shared" si="274"/>
        <v>309255.58450105222</v>
      </c>
      <c r="AJ225" s="1">
        <f t="shared" si="275"/>
        <v>147703.52174719679</v>
      </c>
      <c r="AK225" s="1">
        <f t="shared" si="276"/>
        <v>58806.87584160229</v>
      </c>
      <c r="AL225" s="14">
        <f t="shared" si="311"/>
        <v>80.08145306649827</v>
      </c>
      <c r="AM225" s="14">
        <f t="shared" si="312"/>
        <v>18.925599785489577</v>
      </c>
      <c r="AN225" s="14">
        <f t="shared" si="313"/>
        <v>6.0226788780096649</v>
      </c>
      <c r="AO225" s="11">
        <f t="shared" si="314"/>
        <v>3.7727684934251125E-3</v>
      </c>
      <c r="AP225" s="11">
        <f t="shared" si="315"/>
        <v>4.7526932471050184E-3</v>
      </c>
      <c r="AQ225" s="11">
        <f t="shared" si="316"/>
        <v>4.3112924428011078E-3</v>
      </c>
      <c r="AR225" s="1">
        <f t="shared" si="322"/>
        <v>146402.70145376542</v>
      </c>
      <c r="AS225" s="1">
        <f t="shared" si="317"/>
        <v>73358.898260791946</v>
      </c>
      <c r="AT225" s="1">
        <f t="shared" si="318"/>
        <v>29642.988500539745</v>
      </c>
      <c r="AU225" s="1">
        <f t="shared" si="277"/>
        <v>29280.540290753084</v>
      </c>
      <c r="AV225" s="1">
        <f t="shared" si="278"/>
        <v>14671.77965215839</v>
      </c>
      <c r="AW225" s="1">
        <f t="shared" si="279"/>
        <v>5928.5977001079491</v>
      </c>
      <c r="AX225" s="1">
        <f t="shared" si="344"/>
        <v>100500.38590602837</v>
      </c>
      <c r="AY225" s="1">
        <f t="shared" si="325"/>
        <v>19799.356758771159</v>
      </c>
      <c r="AZ225" s="1">
        <f t="shared" si="326"/>
        <v>5426.9787635762523</v>
      </c>
      <c r="BA225" s="1">
        <f t="shared" si="345"/>
        <v>13422.866996749412</v>
      </c>
      <c r="BB225" s="1">
        <f t="shared" si="346"/>
        <v>29324.963626910805</v>
      </c>
      <c r="BC225" s="1">
        <f t="shared" si="347"/>
        <v>37575.845542277697</v>
      </c>
      <c r="BD225" s="1">
        <f t="shared" si="348"/>
        <v>630.28754460345351</v>
      </c>
      <c r="BE225" s="2">
        <f t="shared" si="358"/>
        <v>0.42640676327742005</v>
      </c>
      <c r="BF225" s="2">
        <f t="shared" si="359"/>
        <v>0.3180625638800178</v>
      </c>
      <c r="BG225" s="2">
        <f t="shared" si="360"/>
        <v>-5.0634047993166097E-7</v>
      </c>
      <c r="BH225" s="2">
        <f t="shared" si="327"/>
        <v>7.7900167836123593E-2</v>
      </c>
      <c r="BI225" s="2">
        <f t="shared" si="349"/>
        <v>1.8182272776872576E-2</v>
      </c>
      <c r="BJ225" s="2">
        <f t="shared" si="328"/>
        <v>1.0116379454193041E-2</v>
      </c>
      <c r="BK225" s="2">
        <f t="shared" si="329"/>
        <v>2.5638068161742476E-14</v>
      </c>
      <c r="BL225" s="2">
        <f t="shared" si="330"/>
        <v>2661.9338531034023</v>
      </c>
      <c r="BM225" s="2">
        <f t="shared" si="331"/>
        <v>742.12645114771328</v>
      </c>
      <c r="BN225" s="2">
        <f t="shared" si="332"/>
        <v>7.5998895969458641E-10</v>
      </c>
      <c r="BO225" s="2">
        <f t="shared" si="350"/>
        <v>5521.5335331906444</v>
      </c>
      <c r="BP225" s="2">
        <f t="shared" si="351"/>
        <v>402.83599914042651</v>
      </c>
      <c r="BQ225" s="2">
        <f t="shared" si="352"/>
        <v>-6.550127280705598E-5</v>
      </c>
      <c r="BR225" s="11">
        <f t="shared" si="353"/>
        <v>2.5794419278385966E-2</v>
      </c>
      <c r="BS225" s="17">
        <f t="shared" si="323"/>
        <v>2.0914605217001894E-3</v>
      </c>
      <c r="BT225" s="17">
        <f t="shared" si="324"/>
        <v>7.84684634330436E-3</v>
      </c>
      <c r="BU225" s="12">
        <f>BU$3*temperature!$I335+BU$4*temperature!$I335^2</f>
        <v>-47.27634609926254</v>
      </c>
      <c r="BV225" s="12">
        <f>BV$3*temperature!$I335+BV$4*temperature!$I335^2</f>
        <v>-39.511400462988249</v>
      </c>
      <c r="BW225" s="12">
        <f>BW$3*temperature!$I335+BW$4*temperature!$I335^2</f>
        <v>-33.315045533204895</v>
      </c>
      <c r="BX225" s="12">
        <f>BX$4*temperature!$I335^2</f>
        <v>-40.418346411786821</v>
      </c>
      <c r="BY225" s="12">
        <f>BY$4*temperature!$I335^2</f>
        <v>-35.340830099934855</v>
      </c>
      <c r="BZ225" s="12">
        <f>BZ$4*temperature!$I335^2</f>
        <v>-31.026205715681197</v>
      </c>
      <c r="CA225" s="12">
        <f>CA$3*temperature!$I335</f>
        <v>-32.648764122777997</v>
      </c>
      <c r="CB225" s="12">
        <f>CB$3*temperature!$I335</f>
        <v>-30.175902534026168</v>
      </c>
      <c r="CC225" s="12">
        <f>CC$3*temperature!$I335</f>
        <v>-26.491843958471289</v>
      </c>
      <c r="CD225" s="12">
        <f t="shared" si="354"/>
        <v>-25.461567760834242</v>
      </c>
      <c r="CE225" s="12">
        <f t="shared" si="333"/>
        <v>-18.750180843955214</v>
      </c>
      <c r="CF225" s="12">
        <f t="shared" si="334"/>
        <v>-16.461044190843101</v>
      </c>
      <c r="CG225" s="19">
        <f t="shared" si="355"/>
        <v>0.22013685831769292</v>
      </c>
      <c r="CH225" s="19">
        <f t="shared" si="335"/>
        <v>0.37863728109498568</v>
      </c>
      <c r="CI225" s="19">
        <f t="shared" si="336"/>
        <v>0.37863728109498568</v>
      </c>
      <c r="CJ225" s="12">
        <f t="shared" si="356"/>
        <v>3.593598180971878</v>
      </c>
      <c r="CK225" s="12">
        <f t="shared" si="337"/>
        <v>5.7128608450354781</v>
      </c>
      <c r="CL225" s="12">
        <f t="shared" si="338"/>
        <v>5.0153998838140961</v>
      </c>
      <c r="CM225" s="17">
        <f t="shared" si="357"/>
        <v>-29.05516594180612</v>
      </c>
      <c r="CN225" s="17">
        <f t="shared" si="339"/>
        <v>-24.463041688990693</v>
      </c>
      <c r="CO225" s="17">
        <f t="shared" si="340"/>
        <v>-21.476444074657195</v>
      </c>
      <c r="CP225" s="12">
        <f t="shared" si="341"/>
        <v>129.12187039335083</v>
      </c>
      <c r="CQ225" s="12">
        <f t="shared" si="342"/>
        <v>118.32628071327113</v>
      </c>
      <c r="CR225" s="12">
        <f t="shared" si="343"/>
        <v>91.197947400373437</v>
      </c>
      <c r="CS225" s="17">
        <f>CS$3*temperature!$I335+CS$4*temperature!$I335^2</f>
        <v>-29.05516594180612</v>
      </c>
      <c r="CT225" s="17">
        <f>CT$3*temperature!$I335+CT$4*temperature!$I335^2</f>
        <v>-24.463079774964285</v>
      </c>
      <c r="CU225" s="17">
        <f>CU$3*temperature!$I335+CU$4*temperature!$I335^2</f>
        <v>-21.476463514890636</v>
      </c>
      <c r="CV225" s="17"/>
      <c r="CW225" s="17"/>
      <c r="CX225" s="17"/>
    </row>
    <row r="226" spans="1:102">
      <c r="A226" s="2">
        <f t="shared" si="280"/>
        <v>2180</v>
      </c>
      <c r="B226" s="5">
        <f t="shared" si="281"/>
        <v>1165.3909453315189</v>
      </c>
      <c r="C226" s="5">
        <f t="shared" si="282"/>
        <v>2964.0961011237509</v>
      </c>
      <c r="D226" s="5">
        <f t="shared" si="283"/>
        <v>4369.7342145918838</v>
      </c>
      <c r="E226" s="15">
        <f t="shared" si="284"/>
        <v>6.7087386134509864E-7</v>
      </c>
      <c r="F226" s="15">
        <f t="shared" si="285"/>
        <v>1.3216664926190767E-6</v>
      </c>
      <c r="G226" s="15">
        <f t="shared" si="286"/>
        <v>2.6981351301785565E-6</v>
      </c>
      <c r="H226" s="5">
        <f t="shared" si="287"/>
        <v>145442.94958986616</v>
      </c>
      <c r="I226" s="5">
        <f t="shared" si="288"/>
        <v>73243.834007414072</v>
      </c>
      <c r="J226" s="5">
        <f t="shared" si="289"/>
        <v>29647.470359513536</v>
      </c>
      <c r="K226" s="5">
        <f t="shared" si="290"/>
        <v>124801.85312276645</v>
      </c>
      <c r="L226" s="5">
        <f t="shared" si="291"/>
        <v>24710.343898649509</v>
      </c>
      <c r="M226" s="5">
        <f t="shared" si="292"/>
        <v>6784.7308105173843</v>
      </c>
      <c r="N226" s="15">
        <f t="shared" si="293"/>
        <v>-6.5562276390789265E-3</v>
      </c>
      <c r="O226" s="15">
        <f t="shared" si="294"/>
        <v>-1.5698307894663754E-3</v>
      </c>
      <c r="P226" s="15">
        <f t="shared" si="295"/>
        <v>1.4849603670175071E-4</v>
      </c>
      <c r="Q226" s="5">
        <f t="shared" si="296"/>
        <v>3266.3590795636346</v>
      </c>
      <c r="R226" s="5">
        <f t="shared" si="297"/>
        <v>5465.9846834115242</v>
      </c>
      <c r="S226" s="5">
        <f t="shared" si="298"/>
        <v>3688.5227498130439</v>
      </c>
      <c r="T226" s="5">
        <f t="shared" si="299"/>
        <v>22.458009059733897</v>
      </c>
      <c r="U226" s="5">
        <f t="shared" si="300"/>
        <v>74.627233233834161</v>
      </c>
      <c r="V226" s="5">
        <f t="shared" si="301"/>
        <v>124.41273083622256</v>
      </c>
      <c r="W226" s="15">
        <f t="shared" si="302"/>
        <v>-1.0734613539272964E-2</v>
      </c>
      <c r="X226" s="15">
        <f t="shared" si="303"/>
        <v>-1.217998157191269E-2</v>
      </c>
      <c r="Y226" s="15">
        <f t="shared" si="304"/>
        <v>-9.7425357312937999E-3</v>
      </c>
      <c r="Z226" s="5">
        <f t="shared" si="319"/>
        <v>2213.5327431632809</v>
      </c>
      <c r="AA226" s="5">
        <f t="shared" si="320"/>
        <v>11429.476998550983</v>
      </c>
      <c r="AB226" s="5">
        <f t="shared" si="321"/>
        <v>45836.996791230034</v>
      </c>
      <c r="AC226" s="16">
        <f t="shared" si="305"/>
        <v>1.1611127639832761</v>
      </c>
      <c r="AD226" s="16">
        <f t="shared" si="306"/>
        <v>3.0241930263272048</v>
      </c>
      <c r="AE226" s="16">
        <f t="shared" si="307"/>
        <v>12.307709912970351</v>
      </c>
      <c r="AF226" s="15">
        <f t="shared" si="308"/>
        <v>-4.0504037456468023E-3</v>
      </c>
      <c r="AG226" s="15">
        <f t="shared" si="309"/>
        <v>2.9673830763510267E-4</v>
      </c>
      <c r="AH226" s="15">
        <f t="shared" si="310"/>
        <v>9.7937136394747881E-3</v>
      </c>
      <c r="AI226" s="1">
        <f t="shared" si="274"/>
        <v>307610.56634170009</v>
      </c>
      <c r="AJ226" s="1">
        <f t="shared" si="275"/>
        <v>147604.94922463549</v>
      </c>
      <c r="AK226" s="1">
        <f t="shared" si="276"/>
        <v>58854.785957550012</v>
      </c>
      <c r="AL226" s="14">
        <f t="shared" si="311"/>
        <v>80.380560561704883</v>
      </c>
      <c r="AM226" s="14">
        <f t="shared" si="312"/>
        <v>19.014647880084507</v>
      </c>
      <c r="AN226" s="14">
        <f t="shared" si="313"/>
        <v>6.0483847526425238</v>
      </c>
      <c r="AO226" s="11">
        <f t="shared" si="314"/>
        <v>3.7350408084908613E-3</v>
      </c>
      <c r="AP226" s="11">
        <f t="shared" si="315"/>
        <v>4.7051663146339684E-3</v>
      </c>
      <c r="AQ226" s="11">
        <f t="shared" si="316"/>
        <v>4.2681795183730966E-3</v>
      </c>
      <c r="AR226" s="1">
        <f t="shared" si="322"/>
        <v>145442.94958986616</v>
      </c>
      <c r="AS226" s="1">
        <f t="shared" si="317"/>
        <v>73243.834007414072</v>
      </c>
      <c r="AT226" s="1">
        <f t="shared" si="318"/>
        <v>29647.470359513536</v>
      </c>
      <c r="AU226" s="1">
        <f t="shared" si="277"/>
        <v>29088.589917973233</v>
      </c>
      <c r="AV226" s="1">
        <f t="shared" si="278"/>
        <v>14648.766801482816</v>
      </c>
      <c r="AW226" s="1">
        <f t="shared" si="279"/>
        <v>5929.4940719027072</v>
      </c>
      <c r="AX226" s="1">
        <f t="shared" si="344"/>
        <v>99841.482498213154</v>
      </c>
      <c r="AY226" s="1">
        <f t="shared" si="325"/>
        <v>19768.275118919602</v>
      </c>
      <c r="AZ226" s="1">
        <f t="shared" si="326"/>
        <v>5427.7846484139072</v>
      </c>
      <c r="BA226" s="1">
        <f t="shared" si="345"/>
        <v>13415.210276805778</v>
      </c>
      <c r="BB226" s="1">
        <f t="shared" si="346"/>
        <v>29320.345599270458</v>
      </c>
      <c r="BC226" s="1">
        <f t="shared" si="347"/>
        <v>37576.595767025021</v>
      </c>
      <c r="BD226" s="1">
        <f t="shared" si="348"/>
        <v>611.84185771220803</v>
      </c>
      <c r="BE226" s="2">
        <f t="shared" si="358"/>
        <v>0.42640676327742005</v>
      </c>
      <c r="BF226" s="2">
        <f t="shared" si="359"/>
        <v>0.3180625638800178</v>
      </c>
      <c r="BG226" s="2">
        <f t="shared" si="360"/>
        <v>-5.0634047993166097E-7</v>
      </c>
      <c r="BH226" s="2">
        <f t="shared" si="327"/>
        <v>7.6986052090032203E-2</v>
      </c>
      <c r="BI226" s="2">
        <f t="shared" si="349"/>
        <v>1.8182272776872576E-2</v>
      </c>
      <c r="BJ226" s="2">
        <f t="shared" si="328"/>
        <v>1.0116379454193041E-2</v>
      </c>
      <c r="BK226" s="2">
        <f t="shared" si="329"/>
        <v>2.5638068161742476E-14</v>
      </c>
      <c r="BL226" s="2">
        <f t="shared" si="330"/>
        <v>2644.4833829158738</v>
      </c>
      <c r="BM226" s="2">
        <f t="shared" si="331"/>
        <v>740.9624174989292</v>
      </c>
      <c r="BN226" s="2">
        <f t="shared" si="332"/>
        <v>7.6010386590044777E-10</v>
      </c>
      <c r="BO226" s="2">
        <f t="shared" si="350"/>
        <v>5603.5184089943286</v>
      </c>
      <c r="BP226" s="2">
        <f t="shared" si="351"/>
        <v>407.64982747249098</v>
      </c>
      <c r="BQ226" s="2">
        <f t="shared" si="352"/>
        <v>-6.5500427259527447E-5</v>
      </c>
      <c r="BR226" s="11">
        <f t="shared" si="353"/>
        <v>2.5706510200335403E-2</v>
      </c>
      <c r="BS226" s="17">
        <f t="shared" si="323"/>
        <v>2.0388690778523305E-3</v>
      </c>
      <c r="BT226" s="17">
        <f t="shared" si="324"/>
        <v>7.6182974206838441E-3</v>
      </c>
      <c r="BU226" s="12">
        <f>BU$3*temperature!$I336+BU$4*temperature!$I336^2</f>
        <v>-47.747054823141269</v>
      </c>
      <c r="BV226" s="12">
        <f>BV$3*temperature!$I336+BV$4*temperature!$I336^2</f>
        <v>-39.875736426516397</v>
      </c>
      <c r="BW226" s="12">
        <f>BW$3*temperature!$I336+BW$4*temperature!$I336^2</f>
        <v>-33.59938965381351</v>
      </c>
      <c r="BX226" s="12">
        <f>BX$4*temperature!$I336^2</f>
        <v>-40.711622153350362</v>
      </c>
      <c r="BY226" s="12">
        <f>BY$4*temperature!$I336^2</f>
        <v>-35.597263355502356</v>
      </c>
      <c r="BZ226" s="12">
        <f>BZ$4*temperature!$I336^2</f>
        <v>-31.25133203323178</v>
      </c>
      <c r="CA226" s="12">
        <f>CA$3*temperature!$I336</f>
        <v>-32.766999835787175</v>
      </c>
      <c r="CB226" s="12">
        <f>CB$3*temperature!$I336</f>
        <v>-30.285182914085542</v>
      </c>
      <c r="CC226" s="12">
        <f>CC$3*temperature!$I336</f>
        <v>-26.587782721959503</v>
      </c>
      <c r="CD226" s="12">
        <f t="shared" si="354"/>
        <v>-25.52765313792079</v>
      </c>
      <c r="CE226" s="12">
        <f t="shared" si="333"/>
        <v>-18.776556125240507</v>
      </c>
      <c r="CF226" s="12">
        <f t="shared" si="334"/>
        <v>-16.484199416619123</v>
      </c>
      <c r="CG226" s="19">
        <f t="shared" si="355"/>
        <v>0.22093407190608211</v>
      </c>
      <c r="CH226" s="19">
        <f t="shared" si="335"/>
        <v>0.38000849529267372</v>
      </c>
      <c r="CI226" s="19">
        <f t="shared" si="336"/>
        <v>0.38000849529267372</v>
      </c>
      <c r="CJ226" s="12">
        <f t="shared" si="356"/>
        <v>3.6196733489331923</v>
      </c>
      <c r="CK226" s="12">
        <f t="shared" si="337"/>
        <v>5.7543133944225184</v>
      </c>
      <c r="CL226" s="12">
        <f t="shared" si="338"/>
        <v>5.0517916526701896</v>
      </c>
      <c r="CM226" s="17">
        <f t="shared" si="357"/>
        <v>-29.147326486853984</v>
      </c>
      <c r="CN226" s="17">
        <f t="shared" si="339"/>
        <v>-24.530869519663025</v>
      </c>
      <c r="CO226" s="17">
        <f t="shared" si="340"/>
        <v>-21.535991069289313</v>
      </c>
      <c r="CP226" s="12">
        <f t="shared" si="341"/>
        <v>133.7329342621469</v>
      </c>
      <c r="CQ226" s="12">
        <f t="shared" si="342"/>
        <v>122.46507252990276</v>
      </c>
      <c r="CR226" s="12">
        <f t="shared" si="343"/>
        <v>94.387850045658539</v>
      </c>
      <c r="CS226" s="17">
        <f>CS$3*temperature!$I336+CS$4*temperature!$I336^2</f>
        <v>-29.147326486853984</v>
      </c>
      <c r="CT226" s="17">
        <f>CT$3*temperature!$I336+CT$4*temperature!$I336^2</f>
        <v>-24.530907659210804</v>
      </c>
      <c r="CU226" s="17">
        <f>CU$3*temperature!$I336+CU$4*temperature!$I336^2</f>
        <v>-21.536010536868673</v>
      </c>
      <c r="CV226" s="17"/>
      <c r="CW226" s="17"/>
      <c r="CX226" s="17"/>
    </row>
    <row r="227" spans="1:102">
      <c r="A227" s="2">
        <f t="shared" si="280"/>
        <v>2181</v>
      </c>
      <c r="B227" s="5">
        <f t="shared" si="281"/>
        <v>1165.3916880703262</v>
      </c>
      <c r="C227" s="5">
        <f t="shared" si="282"/>
        <v>2964.0998227929235</v>
      </c>
      <c r="D227" s="5">
        <f t="shared" si="283"/>
        <v>4369.7454152186083</v>
      </c>
      <c r="E227" s="15">
        <f t="shared" si="284"/>
        <v>6.3733016827784372E-7</v>
      </c>
      <c r="F227" s="15">
        <f t="shared" si="285"/>
        <v>1.2555831679881227E-6</v>
      </c>
      <c r="G227" s="15">
        <f t="shared" si="286"/>
        <v>2.5632283736696284E-6</v>
      </c>
      <c r="H227" s="5">
        <f t="shared" si="287"/>
        <v>144473.36800233021</v>
      </c>
      <c r="I227" s="5">
        <f t="shared" si="288"/>
        <v>73123.253467733142</v>
      </c>
      <c r="J227" s="5">
        <f t="shared" si="289"/>
        <v>29650.288613971778</v>
      </c>
      <c r="K227" s="5">
        <f t="shared" si="290"/>
        <v>123969.79443156274</v>
      </c>
      <c r="L227" s="5">
        <f t="shared" si="291"/>
        <v>24669.632549295435</v>
      </c>
      <c r="M227" s="5">
        <f t="shared" si="292"/>
        <v>6785.3583668073816</v>
      </c>
      <c r="N227" s="15">
        <f t="shared" si="293"/>
        <v>-6.6670379516338141E-3</v>
      </c>
      <c r="O227" s="15">
        <f t="shared" si="294"/>
        <v>-1.6475428072167952E-3</v>
      </c>
      <c r="P227" s="15">
        <f t="shared" si="295"/>
        <v>9.2495385229485194E-5</v>
      </c>
      <c r="Q227" s="5">
        <f t="shared" si="296"/>
        <v>3209.7548499236041</v>
      </c>
      <c r="R227" s="5">
        <f t="shared" si="297"/>
        <v>5390.5201013224278</v>
      </c>
      <c r="S227" s="5">
        <f t="shared" si="298"/>
        <v>3652.9343958671639</v>
      </c>
      <c r="T227" s="5">
        <f t="shared" si="299"/>
        <v>22.216931011616161</v>
      </c>
      <c r="U227" s="5">
        <f t="shared" si="300"/>
        <v>73.718274908283234</v>
      </c>
      <c r="V227" s="5">
        <f t="shared" si="301"/>
        <v>123.20063536062283</v>
      </c>
      <c r="W227" s="15">
        <f t="shared" si="302"/>
        <v>-1.0734613539272964E-2</v>
      </c>
      <c r="X227" s="15">
        <f t="shared" si="303"/>
        <v>-1.217998157191269E-2</v>
      </c>
      <c r="Y227" s="15">
        <f t="shared" si="304"/>
        <v>-9.7425357312937999E-3</v>
      </c>
      <c r="Z227" s="5">
        <f t="shared" si="319"/>
        <v>2166.6048310550223</v>
      </c>
      <c r="AA227" s="5">
        <f t="shared" si="320"/>
        <v>11275.902269971122</v>
      </c>
      <c r="AB227" s="5">
        <f t="shared" si="321"/>
        <v>45841.899066612983</v>
      </c>
      <c r="AC227" s="16">
        <f t="shared" si="305"/>
        <v>1.15640978849492</v>
      </c>
      <c r="AD227" s="16">
        <f t="shared" si="306"/>
        <v>3.0250904202477988</v>
      </c>
      <c r="AE227" s="16">
        <f t="shared" si="307"/>
        <v>12.428248099415708</v>
      </c>
      <c r="AF227" s="15">
        <f t="shared" si="308"/>
        <v>-4.0504037456468023E-3</v>
      </c>
      <c r="AG227" s="15">
        <f t="shared" si="309"/>
        <v>2.9673830763510267E-4</v>
      </c>
      <c r="AH227" s="15">
        <f t="shared" si="310"/>
        <v>9.7937136394747881E-3</v>
      </c>
      <c r="AI227" s="1">
        <f t="shared" si="274"/>
        <v>305938.0996255033</v>
      </c>
      <c r="AJ227" s="1">
        <f t="shared" si="275"/>
        <v>147493.22110365477</v>
      </c>
      <c r="AK227" s="1">
        <f t="shared" si="276"/>
        <v>58898.801433697721</v>
      </c>
      <c r="AL227" s="14">
        <f t="shared" si="311"/>
        <v>80.677782988873147</v>
      </c>
      <c r="AM227" s="14">
        <f t="shared" si="312"/>
        <v>19.103220289967609</v>
      </c>
      <c r="AN227" s="14">
        <f t="shared" si="313"/>
        <v>6.0739421886437892</v>
      </c>
      <c r="AO227" s="11">
        <f t="shared" si="314"/>
        <v>3.6976904004059528E-3</v>
      </c>
      <c r="AP227" s="11">
        <f t="shared" si="315"/>
        <v>4.6581146514876283E-3</v>
      </c>
      <c r="AQ227" s="11">
        <f t="shared" si="316"/>
        <v>4.225497723189366E-3</v>
      </c>
      <c r="AR227" s="1">
        <f t="shared" si="322"/>
        <v>144473.36800233021</v>
      </c>
      <c r="AS227" s="1">
        <f t="shared" si="317"/>
        <v>73123.253467733142</v>
      </c>
      <c r="AT227" s="1">
        <f t="shared" si="318"/>
        <v>29650.288613971778</v>
      </c>
      <c r="AU227" s="1">
        <f t="shared" si="277"/>
        <v>28894.673600466045</v>
      </c>
      <c r="AV227" s="1">
        <f t="shared" si="278"/>
        <v>14624.65069354663</v>
      </c>
      <c r="AW227" s="1">
        <f t="shared" si="279"/>
        <v>5930.0577227943559</v>
      </c>
      <c r="AX227" s="1">
        <f t="shared" si="344"/>
        <v>99175.835545250186</v>
      </c>
      <c r="AY227" s="1">
        <f t="shared" si="325"/>
        <v>19735.706039436347</v>
      </c>
      <c r="AZ227" s="1">
        <f t="shared" si="326"/>
        <v>5428.2866934459053</v>
      </c>
      <c r="BA227" s="1">
        <f t="shared" si="345"/>
        <v>13407.423099934989</v>
      </c>
      <c r="BB227" s="1">
        <f t="shared" si="346"/>
        <v>29315.494904763636</v>
      </c>
      <c r="BC227" s="1">
        <f t="shared" si="347"/>
        <v>37577.09624701571</v>
      </c>
      <c r="BD227" s="1">
        <f t="shared" si="348"/>
        <v>593.93144801428275</v>
      </c>
      <c r="BE227" s="2">
        <f t="shared" si="358"/>
        <v>0.42640676327742005</v>
      </c>
      <c r="BF227" s="2">
        <f t="shared" si="359"/>
        <v>0.3180625638800178</v>
      </c>
      <c r="BG227" s="2">
        <f t="shared" si="360"/>
        <v>-5.0634047993166097E-7</v>
      </c>
      <c r="BH227" s="2">
        <f t="shared" si="327"/>
        <v>7.6078591645094618E-2</v>
      </c>
      <c r="BI227" s="2">
        <f t="shared" si="349"/>
        <v>1.8182272776872576E-2</v>
      </c>
      <c r="BJ227" s="2">
        <f t="shared" si="328"/>
        <v>1.0116379454193041E-2</v>
      </c>
      <c r="BK227" s="2">
        <f t="shared" si="329"/>
        <v>2.5638068161742476E-14</v>
      </c>
      <c r="BL227" s="2">
        <f t="shared" si="330"/>
        <v>2626.8541860118621</v>
      </c>
      <c r="BM227" s="2">
        <f t="shared" si="331"/>
        <v>739.7425790047256</v>
      </c>
      <c r="BN227" s="2">
        <f t="shared" si="332"/>
        <v>7.6017612050034526E-10</v>
      </c>
      <c r="BO227" s="2">
        <f t="shared" si="350"/>
        <v>5686.724256002246</v>
      </c>
      <c r="BP227" s="2">
        <f t="shared" si="351"/>
        <v>412.5216576084278</v>
      </c>
      <c r="BQ227" s="2">
        <f t="shared" si="352"/>
        <v>-6.5499648455205145E-5</v>
      </c>
      <c r="BR227" s="11">
        <f t="shared" si="353"/>
        <v>2.5619615261055578E-2</v>
      </c>
      <c r="BS227" s="17">
        <f t="shared" si="323"/>
        <v>1.9877704368417336E-3</v>
      </c>
      <c r="BT227" s="17">
        <f t="shared" si="324"/>
        <v>7.3964052627998487E-3</v>
      </c>
      <c r="BU227" s="12">
        <f>BU$3*temperature!$I337+BU$4*temperature!$I337^2</f>
        <v>-48.215938653452113</v>
      </c>
      <c r="BV227" s="12">
        <f>BV$3*temperature!$I337+BV$4*temperature!$I337^2</f>
        <v>-40.238584571251295</v>
      </c>
      <c r="BW227" s="12">
        <f>BW$3*temperature!$I337+BW$4*temperature!$I337^2</f>
        <v>-33.88250865108143</v>
      </c>
      <c r="BX227" s="12">
        <f>BX$4*temperature!$I337^2</f>
        <v>-41.003477984567162</v>
      </c>
      <c r="BY227" s="12">
        <f>BY$4*temperature!$I337^2</f>
        <v>-35.852455075609448</v>
      </c>
      <c r="BZ227" s="12">
        <f>BZ$4*temperature!$I337^2</f>
        <v>-31.475368389553694</v>
      </c>
      <c r="CA227" s="12">
        <f>CA$3*temperature!$I337</f>
        <v>-32.884241071246272</v>
      </c>
      <c r="CB227" s="12">
        <f>CB$3*temperature!$I337</f>
        <v>-30.393544139670631</v>
      </c>
      <c r="CC227" s="12">
        <f>CC$3*temperature!$I337</f>
        <v>-26.682914546968277</v>
      </c>
      <c r="CD227" s="12">
        <f t="shared" si="354"/>
        <v>-25.592996526126008</v>
      </c>
      <c r="CE227" s="12">
        <f t="shared" si="333"/>
        <v>-18.802413641566098</v>
      </c>
      <c r="CF227" s="12">
        <f t="shared" si="334"/>
        <v>-16.50690008934561</v>
      </c>
      <c r="CG227" s="19">
        <f t="shared" si="355"/>
        <v>0.22172458015142316</v>
      </c>
      <c r="CH227" s="19">
        <f t="shared" si="335"/>
        <v>0.38136817624290859</v>
      </c>
      <c r="CI227" s="19">
        <f t="shared" si="336"/>
        <v>0.38136817624290853</v>
      </c>
      <c r="CJ227" s="12">
        <f t="shared" si="356"/>
        <v>3.645622272560133</v>
      </c>
      <c r="CK227" s="12">
        <f t="shared" si="337"/>
        <v>5.7955652490522658</v>
      </c>
      <c r="CL227" s="12">
        <f t="shared" si="338"/>
        <v>5.0880072288113327</v>
      </c>
      <c r="CM227" s="17">
        <f t="shared" si="357"/>
        <v>-29.23861879868614</v>
      </c>
      <c r="CN227" s="17">
        <f t="shared" si="339"/>
        <v>-24.597978890618364</v>
      </c>
      <c r="CO227" s="17">
        <f t="shared" si="340"/>
        <v>-21.594907318156942</v>
      </c>
      <c r="CP227" s="12">
        <f t="shared" si="341"/>
        <v>138.41191166360906</v>
      </c>
      <c r="CQ227" s="12">
        <f t="shared" si="342"/>
        <v>126.66323419853147</v>
      </c>
      <c r="CR227" s="12">
        <f t="shared" si="343"/>
        <v>97.623510983386652</v>
      </c>
      <c r="CS227" s="17">
        <f>CS$3*temperature!$I337+CS$4*temperature!$I337^2</f>
        <v>-29.23861879868614</v>
      </c>
      <c r="CT227" s="17">
        <f>CT$3*temperature!$I337+CT$4*temperature!$I337^2</f>
        <v>-24.598017082688632</v>
      </c>
      <c r="CU227" s="17">
        <f>CU$3*temperature!$I337+CU$4*temperature!$I337^2</f>
        <v>-21.594926812545399</v>
      </c>
      <c r="CV227" s="17"/>
      <c r="CW227" s="17"/>
      <c r="CX227" s="17"/>
    </row>
    <row r="228" spans="1:102">
      <c r="A228" s="2">
        <f t="shared" si="280"/>
        <v>2182</v>
      </c>
      <c r="B228" s="5">
        <f t="shared" si="281"/>
        <v>1165.3923936726428</v>
      </c>
      <c r="C228" s="5">
        <f t="shared" si="282"/>
        <v>2964.1033583830767</v>
      </c>
      <c r="D228" s="5">
        <f t="shared" si="283"/>
        <v>4369.7560558412706</v>
      </c>
      <c r="E228" s="15">
        <f t="shared" si="284"/>
        <v>6.0546365986395154E-7</v>
      </c>
      <c r="F228" s="15">
        <f t="shared" si="285"/>
        <v>1.1928040095887166E-6</v>
      </c>
      <c r="G228" s="15">
        <f t="shared" si="286"/>
        <v>2.4350669549861471E-6</v>
      </c>
      <c r="H228" s="5">
        <f t="shared" si="287"/>
        <v>143494.3268982032</v>
      </c>
      <c r="I228" s="5">
        <f t="shared" si="288"/>
        <v>72997.26796545244</v>
      </c>
      <c r="J228" s="5">
        <f t="shared" si="289"/>
        <v>29651.472603109451</v>
      </c>
      <c r="K228" s="5">
        <f t="shared" si="290"/>
        <v>123129.62370210096</v>
      </c>
      <c r="L228" s="5">
        <f t="shared" si="291"/>
        <v>24627.099375263544</v>
      </c>
      <c r="M228" s="5">
        <f t="shared" si="292"/>
        <v>6785.6127949002666</v>
      </c>
      <c r="N228" s="15">
        <f t="shared" si="293"/>
        <v>-6.7772212845411683E-3</v>
      </c>
      <c r="O228" s="15">
        <f t="shared" si="294"/>
        <v>-1.7241105617159524E-3</v>
      </c>
      <c r="P228" s="15">
        <f t="shared" si="295"/>
        <v>3.7496633063627272E-5</v>
      </c>
      <c r="Q228" s="5">
        <f t="shared" si="296"/>
        <v>3153.7815750637719</v>
      </c>
      <c r="R228" s="5">
        <f t="shared" si="297"/>
        <v>5315.689352707358</v>
      </c>
      <c r="S228" s="5">
        <f t="shared" si="298"/>
        <v>3617.48999907909</v>
      </c>
      <c r="T228" s="5">
        <f t="shared" si="299"/>
        <v>21.978440843177772</v>
      </c>
      <c r="U228" s="5">
        <f t="shared" si="300"/>
        <v>72.820387678387149</v>
      </c>
      <c r="V228" s="5">
        <f t="shared" si="301"/>
        <v>122.00034876850386</v>
      </c>
      <c r="W228" s="15">
        <f t="shared" si="302"/>
        <v>-1.0734613539272964E-2</v>
      </c>
      <c r="X228" s="15">
        <f t="shared" si="303"/>
        <v>-1.217998157191269E-2</v>
      </c>
      <c r="Y228" s="15">
        <f t="shared" si="304"/>
        <v>-9.7425357312937999E-3</v>
      </c>
      <c r="Z228" s="5">
        <f t="shared" si="319"/>
        <v>2120.4351980003566</v>
      </c>
      <c r="AA228" s="5">
        <f t="shared" si="320"/>
        <v>11123.524489435204</v>
      </c>
      <c r="AB228" s="5">
        <f t="shared" si="321"/>
        <v>45844.228612042119</v>
      </c>
      <c r="AC228" s="16">
        <f t="shared" si="305"/>
        <v>1.1517258619560975</v>
      </c>
      <c r="AD228" s="16">
        <f t="shared" si="306"/>
        <v>3.0259880804595465</v>
      </c>
      <c r="AE228" s="16">
        <f t="shared" si="307"/>
        <v>12.549966802341732</v>
      </c>
      <c r="AF228" s="15">
        <f t="shared" si="308"/>
        <v>-4.0504037456468023E-3</v>
      </c>
      <c r="AG228" s="15">
        <f t="shared" si="309"/>
        <v>2.9673830763510267E-4</v>
      </c>
      <c r="AH228" s="15">
        <f t="shared" si="310"/>
        <v>9.7937136394747881E-3</v>
      </c>
      <c r="AI228" s="1">
        <f t="shared" si="274"/>
        <v>304238.96326341905</v>
      </c>
      <c r="AJ228" s="1">
        <f t="shared" si="275"/>
        <v>147368.54968683593</v>
      </c>
      <c r="AK228" s="1">
        <f t="shared" si="276"/>
        <v>58938.979013122305</v>
      </c>
      <c r="AL228" s="14">
        <f t="shared" si="311"/>
        <v>80.97312123792031</v>
      </c>
      <c r="AM228" s="14">
        <f t="shared" si="312"/>
        <v>19.191315430387672</v>
      </c>
      <c r="AN228" s="14">
        <f t="shared" si="313"/>
        <v>6.0993509632437979</v>
      </c>
      <c r="AO228" s="11">
        <f t="shared" si="314"/>
        <v>3.660713496401893E-3</v>
      </c>
      <c r="AP228" s="11">
        <f t="shared" si="315"/>
        <v>4.6115335049727521E-3</v>
      </c>
      <c r="AQ228" s="11">
        <f t="shared" si="316"/>
        <v>4.1832427459574722E-3</v>
      </c>
      <c r="AR228" s="1">
        <f t="shared" si="322"/>
        <v>143494.3268982032</v>
      </c>
      <c r="AS228" s="1">
        <f t="shared" si="317"/>
        <v>72997.26796545244</v>
      </c>
      <c r="AT228" s="1">
        <f t="shared" si="318"/>
        <v>29651.472603109451</v>
      </c>
      <c r="AU228" s="1">
        <f t="shared" si="277"/>
        <v>28698.865379640643</v>
      </c>
      <c r="AV228" s="1">
        <f t="shared" si="278"/>
        <v>14599.453593090489</v>
      </c>
      <c r="AW228" s="1">
        <f t="shared" si="279"/>
        <v>5930.2945206218901</v>
      </c>
      <c r="AX228" s="1">
        <f t="shared" si="344"/>
        <v>98503.698961680755</v>
      </c>
      <c r="AY228" s="1">
        <f t="shared" si="325"/>
        <v>19701.679500210834</v>
      </c>
      <c r="AZ228" s="1">
        <f t="shared" si="326"/>
        <v>5428.4902359202133</v>
      </c>
      <c r="BA228" s="1">
        <f t="shared" si="345"/>
        <v>13399.506210306332</v>
      </c>
      <c r="BB228" s="1">
        <f t="shared" si="346"/>
        <v>29310.415019943612</v>
      </c>
      <c r="BC228" s="1">
        <f t="shared" si="347"/>
        <v>37577.351597828594</v>
      </c>
      <c r="BD228" s="1">
        <f t="shared" si="348"/>
        <v>576.54097794315282</v>
      </c>
      <c r="BE228" s="2">
        <f t="shared" si="358"/>
        <v>0.42640676327742005</v>
      </c>
      <c r="BF228" s="2">
        <f t="shared" si="359"/>
        <v>0.3180625638800178</v>
      </c>
      <c r="BG228" s="2">
        <f t="shared" si="360"/>
        <v>-5.0634047993166097E-7</v>
      </c>
      <c r="BH228" s="2">
        <f t="shared" si="327"/>
        <v>7.5177823911404693E-2</v>
      </c>
      <c r="BI228" s="2">
        <f t="shared" si="349"/>
        <v>1.8182272776872576E-2</v>
      </c>
      <c r="BJ228" s="2">
        <f t="shared" si="328"/>
        <v>1.0116379454193041E-2</v>
      </c>
      <c r="BK228" s="2">
        <f t="shared" si="329"/>
        <v>2.5638068161742476E-14</v>
      </c>
      <c r="BL228" s="2">
        <f t="shared" si="330"/>
        <v>2609.0529935968543</v>
      </c>
      <c r="BM228" s="2">
        <f t="shared" si="331"/>
        <v>738.46806185792684</v>
      </c>
      <c r="BN228" s="2">
        <f t="shared" si="332"/>
        <v>7.6020647569455969E-10</v>
      </c>
      <c r="BO228" s="2">
        <f t="shared" si="350"/>
        <v>5771.1691957421062</v>
      </c>
      <c r="BP228" s="2">
        <f t="shared" si="351"/>
        <v>417.4521884206751</v>
      </c>
      <c r="BQ228" s="2">
        <f t="shared" si="352"/>
        <v>-6.5498935517458831E-5</v>
      </c>
      <c r="BR228" s="11">
        <f t="shared" si="353"/>
        <v>2.5533721321120167E-2</v>
      </c>
      <c r="BS228" s="17">
        <f t="shared" si="323"/>
        <v>1.9381166343389188E-3</v>
      </c>
      <c r="BT228" s="17">
        <f t="shared" si="324"/>
        <v>7.1809759833008236E-3</v>
      </c>
      <c r="BU228" s="12">
        <f>BU$3*temperature!$I338+BU$4*temperature!$I338^2</f>
        <v>-48.682963348363771</v>
      </c>
      <c r="BV228" s="12">
        <f>BV$3*temperature!$I338+BV$4*temperature!$I338^2</f>
        <v>-40.599920294241471</v>
      </c>
      <c r="BW228" s="12">
        <f>BW$3*temperature!$I338+BW$4*temperature!$I338^2</f>
        <v>-34.164384937867624</v>
      </c>
      <c r="BX228" s="12">
        <f>BX$4*temperature!$I338^2</f>
        <v>-41.293899710206446</v>
      </c>
      <c r="BY228" s="12">
        <f>BY$4*temperature!$I338^2</f>
        <v>-36.106392848287719</v>
      </c>
      <c r="BZ228" s="12">
        <f>BZ$4*temperature!$I338^2</f>
        <v>-31.69830388800743</v>
      </c>
      <c r="CA228" s="12">
        <f>CA$3*temperature!$I338</f>
        <v>-33.000492756291045</v>
      </c>
      <c r="CB228" s="12">
        <f>CB$3*temperature!$I338</f>
        <v>-30.500990764729242</v>
      </c>
      <c r="CC228" s="12">
        <f>CC$3*temperature!$I338</f>
        <v>-26.77724343147165</v>
      </c>
      <c r="CD228" s="12">
        <f t="shared" si="354"/>
        <v>-25.657605376783682</v>
      </c>
      <c r="CE228" s="12">
        <f t="shared" si="333"/>
        <v>-18.827761959680196</v>
      </c>
      <c r="CF228" s="12">
        <f t="shared" si="334"/>
        <v>-16.529153729889789</v>
      </c>
      <c r="CG228" s="19">
        <f t="shared" si="355"/>
        <v>0.22250841627531612</v>
      </c>
      <c r="CH228" s="19">
        <f t="shared" si="335"/>
        <v>0.38271638108712658</v>
      </c>
      <c r="CI228" s="19">
        <f t="shared" si="336"/>
        <v>0.38271638108712658</v>
      </c>
      <c r="CJ228" s="12">
        <f t="shared" si="356"/>
        <v>3.6714436897536809</v>
      </c>
      <c r="CK228" s="12">
        <f t="shared" si="337"/>
        <v>5.8366144025245221</v>
      </c>
      <c r="CL228" s="12">
        <f t="shared" si="338"/>
        <v>5.1240448507909306</v>
      </c>
      <c r="CM228" s="17">
        <f t="shared" si="357"/>
        <v>-29.329049066537362</v>
      </c>
      <c r="CN228" s="17">
        <f t="shared" si="339"/>
        <v>-24.664376362204717</v>
      </c>
      <c r="CO228" s="17">
        <f t="shared" si="340"/>
        <v>-21.653198580680719</v>
      </c>
      <c r="CP228" s="12">
        <f t="shared" si="341"/>
        <v>143.1576509253085</v>
      </c>
      <c r="CQ228" s="12">
        <f t="shared" si="342"/>
        <v>130.91974126779522</v>
      </c>
      <c r="CR228" s="12">
        <f t="shared" si="343"/>
        <v>100.90414063528326</v>
      </c>
      <c r="CS228" s="17">
        <f>CS$3*temperature!$I338+CS$4*temperature!$I338^2</f>
        <v>-29.329049066537365</v>
      </c>
      <c r="CT228" s="17">
        <f>CT$3*temperature!$I338+CT$4*temperature!$I338^2</f>
        <v>-24.66441460576317</v>
      </c>
      <c r="CU228" s="17">
        <f>CU$3*temperature!$I338+CU$4*temperature!$I338^2</f>
        <v>-21.65321810135033</v>
      </c>
      <c r="CV228" s="17"/>
      <c r="CW228" s="17"/>
      <c r="CX228" s="17"/>
    </row>
    <row r="229" spans="1:102">
      <c r="A229" s="2">
        <f t="shared" si="280"/>
        <v>2183</v>
      </c>
      <c r="B229" s="5">
        <f t="shared" si="281"/>
        <v>1165.3930639952493</v>
      </c>
      <c r="C229" s="5">
        <f t="shared" si="282"/>
        <v>2964.1067171977288</v>
      </c>
      <c r="D229" s="5">
        <f t="shared" si="283"/>
        <v>4369.7661644574155</v>
      </c>
      <c r="E229" s="15">
        <f t="shared" si="284"/>
        <v>5.7519047687075398E-7</v>
      </c>
      <c r="F229" s="15">
        <f t="shared" si="285"/>
        <v>1.1331638091092807E-6</v>
      </c>
      <c r="G229" s="15">
        <f t="shared" si="286"/>
        <v>2.3133136072368396E-6</v>
      </c>
      <c r="H229" s="5">
        <f t="shared" si="287"/>
        <v>142506.19242838642</v>
      </c>
      <c r="I229" s="5">
        <f t="shared" si="288"/>
        <v>72865.988470596247</v>
      </c>
      <c r="J229" s="5">
        <f t="shared" si="289"/>
        <v>29651.051549615491</v>
      </c>
      <c r="K229" s="5">
        <f t="shared" si="290"/>
        <v>122281.65486058473</v>
      </c>
      <c r="L229" s="5">
        <f t="shared" si="291"/>
        <v>24582.781735835702</v>
      </c>
      <c r="M229" s="5">
        <f t="shared" si="292"/>
        <v>6785.5007416162734</v>
      </c>
      <c r="N229" s="15">
        <f t="shared" si="293"/>
        <v>-6.8867979615352404E-3</v>
      </c>
      <c r="O229" s="15">
        <f t="shared" si="294"/>
        <v>-1.7995476752067363E-3</v>
      </c>
      <c r="P229" s="15">
        <f t="shared" si="295"/>
        <v>-1.651336251862201E-5</v>
      </c>
      <c r="Q229" s="5">
        <f t="shared" si="296"/>
        <v>3098.4424243115068</v>
      </c>
      <c r="R229" s="5">
        <f t="shared" si="297"/>
        <v>5241.5009691163341</v>
      </c>
      <c r="S229" s="5">
        <f t="shared" si="298"/>
        <v>3582.1956052934838</v>
      </c>
      <c r="T229" s="5">
        <f t="shared" si="299"/>
        <v>21.742510774530487</v>
      </c>
      <c r="U229" s="5">
        <f t="shared" si="300"/>
        <v>71.933436698404861</v>
      </c>
      <c r="V229" s="5">
        <f t="shared" si="301"/>
        <v>120.8117560113964</v>
      </c>
      <c r="W229" s="15">
        <f t="shared" si="302"/>
        <v>-1.0734613539272964E-2</v>
      </c>
      <c r="X229" s="15">
        <f t="shared" si="303"/>
        <v>-1.217998157191269E-2</v>
      </c>
      <c r="Y229" s="15">
        <f t="shared" si="304"/>
        <v>-9.7425357312937999E-3</v>
      </c>
      <c r="Z229" s="5">
        <f t="shared" si="319"/>
        <v>2075.0191658460008</v>
      </c>
      <c r="AA229" s="5">
        <f t="shared" si="320"/>
        <v>10972.363608755597</v>
      </c>
      <c r="AB229" s="5">
        <f t="shared" si="321"/>
        <v>45844.031130139483</v>
      </c>
      <c r="AC229" s="16">
        <f t="shared" si="305"/>
        <v>1.1470609072108722</v>
      </c>
      <c r="AD229" s="16">
        <f t="shared" si="306"/>
        <v>3.0268860070414658</v>
      </c>
      <c r="AE229" s="16">
        <f t="shared" si="307"/>
        <v>12.672877583388782</v>
      </c>
      <c r="AF229" s="15">
        <f t="shared" si="308"/>
        <v>-4.0504037456468023E-3</v>
      </c>
      <c r="AG229" s="15">
        <f t="shared" si="309"/>
        <v>2.9673830763510267E-4</v>
      </c>
      <c r="AH229" s="15">
        <f t="shared" si="310"/>
        <v>9.7937136394747881E-3</v>
      </c>
      <c r="AI229" s="1">
        <f t="shared" si="274"/>
        <v>302513.93231671781</v>
      </c>
      <c r="AJ229" s="1">
        <f t="shared" si="275"/>
        <v>147231.14831124284</v>
      </c>
      <c r="AK229" s="1">
        <f t="shared" si="276"/>
        <v>58975.375632431969</v>
      </c>
      <c r="AL229" s="14">
        <f t="shared" si="311"/>
        <v>81.266576441704146</v>
      </c>
      <c r="AM229" s="14">
        <f t="shared" si="312"/>
        <v>19.278931810558287</v>
      </c>
      <c r="AN229" s="14">
        <f t="shared" si="313"/>
        <v>6.1246108782591149</v>
      </c>
      <c r="AO229" s="11">
        <f t="shared" si="314"/>
        <v>3.6241063614378742E-3</v>
      </c>
      <c r="AP229" s="11">
        <f t="shared" si="315"/>
        <v>4.5654181699230243E-3</v>
      </c>
      <c r="AQ229" s="11">
        <f t="shared" si="316"/>
        <v>4.1414103184978972E-3</v>
      </c>
      <c r="AR229" s="1">
        <f t="shared" si="322"/>
        <v>142506.19242838642</v>
      </c>
      <c r="AS229" s="1">
        <f t="shared" si="317"/>
        <v>72865.988470596247</v>
      </c>
      <c r="AT229" s="1">
        <f t="shared" si="318"/>
        <v>29651.051549615491</v>
      </c>
      <c r="AU229" s="1">
        <f t="shared" si="277"/>
        <v>28501.238485677284</v>
      </c>
      <c r="AV229" s="1">
        <f t="shared" si="278"/>
        <v>14573.19769411925</v>
      </c>
      <c r="AW229" s="1">
        <f t="shared" si="279"/>
        <v>5930.210309923099</v>
      </c>
      <c r="AX229" s="1">
        <f t="shared" si="344"/>
        <v>97825.323888467799</v>
      </c>
      <c r="AY229" s="1">
        <f t="shared" si="325"/>
        <v>19666.225388668561</v>
      </c>
      <c r="AZ229" s="1">
        <f t="shared" si="326"/>
        <v>5428.4005932930186</v>
      </c>
      <c r="BA229" s="1">
        <f t="shared" si="345"/>
        <v>13391.460327332205</v>
      </c>
      <c r="BB229" s="1">
        <f t="shared" si="346"/>
        <v>29305.109376887627</v>
      </c>
      <c r="BC229" s="1">
        <f t="shared" si="347"/>
        <v>37577.366365898772</v>
      </c>
      <c r="BD229" s="1">
        <f t="shared" si="348"/>
        <v>559.65554078111393</v>
      </c>
      <c r="BE229" s="2">
        <f t="shared" si="358"/>
        <v>0.42640676327742005</v>
      </c>
      <c r="BF229" s="2">
        <f t="shared" si="359"/>
        <v>0.3180625638800178</v>
      </c>
      <c r="BG229" s="2">
        <f t="shared" si="360"/>
        <v>-5.0634047993166097E-7</v>
      </c>
      <c r="BH229" s="2">
        <f t="shared" si="327"/>
        <v>7.4283784421598095E-2</v>
      </c>
      <c r="BI229" s="2">
        <f t="shared" si="349"/>
        <v>1.8182272776872576E-2</v>
      </c>
      <c r="BJ229" s="2">
        <f t="shared" si="328"/>
        <v>1.0116379454193041E-2</v>
      </c>
      <c r="BK229" s="2">
        <f t="shared" si="329"/>
        <v>2.5638068161742476E-14</v>
      </c>
      <c r="BL229" s="2">
        <f t="shared" si="330"/>
        <v>2591.0864631264153</v>
      </c>
      <c r="BM229" s="2">
        <f t="shared" si="331"/>
        <v>737.13998867340683</v>
      </c>
      <c r="BN229" s="2">
        <f t="shared" si="332"/>
        <v>7.6019568069638186E-10</v>
      </c>
      <c r="BO229" s="2">
        <f t="shared" si="350"/>
        <v>5856.8716145426879</v>
      </c>
      <c r="BP229" s="2">
        <f t="shared" si="351"/>
        <v>422.4421271295821</v>
      </c>
      <c r="BQ229" s="2">
        <f t="shared" si="352"/>
        <v>-6.5498287572011995E-5</v>
      </c>
      <c r="BR229" s="11">
        <f t="shared" si="353"/>
        <v>2.5448815180997592E-2</v>
      </c>
      <c r="BS229" s="17">
        <f t="shared" si="323"/>
        <v>1.8898614390194645E-3</v>
      </c>
      <c r="BT229" s="17">
        <f t="shared" si="324"/>
        <v>6.9718213430105085E-3</v>
      </c>
      <c r="BU229" s="12">
        <f>BU$3*temperature!$I339+BU$4*temperature!$I339^2</f>
        <v>-49.148096040277544</v>
      </c>
      <c r="BV229" s="12">
        <f>BV$3*temperature!$I339+BV$4*temperature!$I339^2</f>
        <v>-40.959720027317616</v>
      </c>
      <c r="BW229" s="12">
        <f>BW$3*temperature!$I339+BW$4*temperature!$I339^2</f>
        <v>-34.445001710083744</v>
      </c>
      <c r="BX229" s="12">
        <f>BX$4*temperature!$I339^2</f>
        <v>-41.58287388272479</v>
      </c>
      <c r="BY229" s="12">
        <f>BY$4*temperature!$I339^2</f>
        <v>-36.359064915328588</v>
      </c>
      <c r="BZ229" s="12">
        <f>BZ$4*temperature!$I339^2</f>
        <v>-31.920128205898337</v>
      </c>
      <c r="CA229" s="12">
        <f>CA$3*temperature!$I339</f>
        <v>-33.115759957589503</v>
      </c>
      <c r="CB229" s="12">
        <f>CB$3*temperature!$I339</f>
        <v>-30.607527472173114</v>
      </c>
      <c r="CC229" s="12">
        <f>CC$3*temperature!$I339</f>
        <v>-26.87077348666287</v>
      </c>
      <c r="CD229" s="12">
        <f t="shared" si="354"/>
        <v>-25.721487147806005</v>
      </c>
      <c r="CE229" s="12">
        <f t="shared" si="333"/>
        <v>-18.852609563933786</v>
      </c>
      <c r="CF229" s="12">
        <f t="shared" si="334"/>
        <v>-16.550967786781232</v>
      </c>
      <c r="CG229" s="19">
        <f t="shared" si="355"/>
        <v>0.22328561444016834</v>
      </c>
      <c r="CH229" s="19">
        <f t="shared" si="335"/>
        <v>0.38405316858496114</v>
      </c>
      <c r="CI229" s="19">
        <f t="shared" si="336"/>
        <v>0.38405316858496108</v>
      </c>
      <c r="CJ229" s="12">
        <f t="shared" si="356"/>
        <v>3.6971364048917477</v>
      </c>
      <c r="CK229" s="12">
        <f t="shared" si="337"/>
        <v>5.8774589541196649</v>
      </c>
      <c r="CL229" s="12">
        <f t="shared" si="338"/>
        <v>5.1599028499408188</v>
      </c>
      <c r="CM229" s="17">
        <f t="shared" si="357"/>
        <v>-29.418623552697753</v>
      </c>
      <c r="CN229" s="17">
        <f t="shared" si="339"/>
        <v>-24.73006851805345</v>
      </c>
      <c r="CO229" s="17">
        <f t="shared" si="340"/>
        <v>-21.710870636722049</v>
      </c>
      <c r="CP229" s="12">
        <f t="shared" si="341"/>
        <v>147.9689860915629</v>
      </c>
      <c r="CQ229" s="12">
        <f t="shared" si="342"/>
        <v>135.23355720783815</v>
      </c>
      <c r="CR229" s="12">
        <f t="shared" si="343"/>
        <v>104.22894011378332</v>
      </c>
      <c r="CS229" s="17">
        <f>CS$3*temperature!$I339+CS$4*temperature!$I339^2</f>
        <v>-29.418623552697756</v>
      </c>
      <c r="CT229" s="17">
        <f>CT$3*temperature!$I339+CT$4*temperature!$I339^2</f>
        <v>-24.730106812083022</v>
      </c>
      <c r="CU229" s="17">
        <f>CU$3*temperature!$I339+CU$4*temperature!$I339^2</f>
        <v>-21.71089018315368</v>
      </c>
      <c r="CV229" s="17"/>
      <c r="CW229" s="17"/>
      <c r="CX229" s="17"/>
    </row>
    <row r="230" spans="1:102">
      <c r="A230" s="2">
        <f t="shared" si="280"/>
        <v>2184</v>
      </c>
      <c r="B230" s="5">
        <f t="shared" si="281"/>
        <v>1165.3937008020919</v>
      </c>
      <c r="C230" s="5">
        <f t="shared" si="282"/>
        <v>2964.1099080752642</v>
      </c>
      <c r="D230" s="5">
        <f t="shared" si="283"/>
        <v>4369.775767664968</v>
      </c>
      <c r="E230" s="15">
        <f t="shared" si="284"/>
        <v>5.4643095302721625E-7</v>
      </c>
      <c r="F230" s="15">
        <f t="shared" si="285"/>
        <v>1.0765056186538167E-6</v>
      </c>
      <c r="G230" s="15">
        <f t="shared" si="286"/>
        <v>2.1976479268749977E-6</v>
      </c>
      <c r="H230" s="5">
        <f t="shared" si="287"/>
        <v>141509.32656277801</v>
      </c>
      <c r="I230" s="5">
        <f t="shared" si="288"/>
        <v>72729.525536065907</v>
      </c>
      <c r="J230" s="5">
        <f t="shared" si="289"/>
        <v>29649.054544662638</v>
      </c>
      <c r="K230" s="5">
        <f t="shared" si="290"/>
        <v>121426.19825847955</v>
      </c>
      <c r="L230" s="5">
        <f t="shared" si="291"/>
        <v>24536.716853152255</v>
      </c>
      <c r="M230" s="5">
        <f t="shared" si="292"/>
        <v>6785.0288255193236</v>
      </c>
      <c r="N230" s="15">
        <f t="shared" si="293"/>
        <v>-6.9957885594573721E-3</v>
      </c>
      <c r="O230" s="15">
        <f t="shared" si="294"/>
        <v>-1.8738677818668226E-3</v>
      </c>
      <c r="P230" s="15">
        <f t="shared" si="295"/>
        <v>-6.9547718719586982E-5</v>
      </c>
      <c r="Q230" s="5">
        <f t="shared" si="296"/>
        <v>3043.7401414406436</v>
      </c>
      <c r="R230" s="5">
        <f t="shared" si="297"/>
        <v>5167.9628977586899</v>
      </c>
      <c r="S230" s="5">
        <f t="shared" si="298"/>
        <v>3547.0570254378013</v>
      </c>
      <c r="T230" s="5">
        <f t="shared" si="299"/>
        <v>21.509113323992423</v>
      </c>
      <c r="U230" s="5">
        <f t="shared" si="300"/>
        <v>71.057288765013936</v>
      </c>
      <c r="V230" s="5">
        <f t="shared" si="301"/>
        <v>119.63474316169501</v>
      </c>
      <c r="W230" s="15">
        <f t="shared" si="302"/>
        <v>-1.0734613539272964E-2</v>
      </c>
      <c r="X230" s="15">
        <f t="shared" si="303"/>
        <v>-1.217998157191269E-2</v>
      </c>
      <c r="Y230" s="15">
        <f t="shared" si="304"/>
        <v>-9.7425357312937999E-3</v>
      </c>
      <c r="Z230" s="5">
        <f t="shared" si="319"/>
        <v>2030.351782603932</v>
      </c>
      <c r="AA230" s="5">
        <f t="shared" si="320"/>
        <v>10822.438367379642</v>
      </c>
      <c r="AB230" s="5">
        <f t="shared" si="321"/>
        <v>45841.352135348621</v>
      </c>
      <c r="AC230" s="16">
        <f t="shared" si="305"/>
        <v>1.1424148474158202</v>
      </c>
      <c r="AD230" s="16">
        <f t="shared" si="306"/>
        <v>3.0277842000725999</v>
      </c>
      <c r="AE230" s="16">
        <f t="shared" si="307"/>
        <v>12.796992117428612</v>
      </c>
      <c r="AF230" s="15">
        <f t="shared" si="308"/>
        <v>-4.0504037456468023E-3</v>
      </c>
      <c r="AG230" s="15">
        <f t="shared" si="309"/>
        <v>2.9673830763510267E-4</v>
      </c>
      <c r="AH230" s="15">
        <f t="shared" si="310"/>
        <v>9.7937136394747881E-3</v>
      </c>
      <c r="AI230" s="1">
        <f t="shared" si="274"/>
        <v>300763.77757072332</v>
      </c>
      <c r="AJ230" s="1">
        <f t="shared" si="275"/>
        <v>147081.23117423779</v>
      </c>
      <c r="AK230" s="1">
        <f t="shared" si="276"/>
        <v>59008.048379111875</v>
      </c>
      <c r="AL230" s="14">
        <f t="shared" si="311"/>
        <v>81.55814997119225</v>
      </c>
      <c r="AM230" s="14">
        <f t="shared" si="312"/>
        <v>19.366068032287071</v>
      </c>
      <c r="AN230" s="14">
        <f t="shared" si="313"/>
        <v>6.1497217596802418</v>
      </c>
      <c r="AO230" s="11">
        <f t="shared" si="314"/>
        <v>3.5878652978234954E-3</v>
      </c>
      <c r="AP230" s="11">
        <f t="shared" si="315"/>
        <v>4.519763988223794E-3</v>
      </c>
      <c r="AQ230" s="11">
        <f t="shared" si="316"/>
        <v>4.0999962153129184E-3</v>
      </c>
      <c r="AR230" s="1">
        <f t="shared" si="322"/>
        <v>141509.32656277801</v>
      </c>
      <c r="AS230" s="1">
        <f t="shared" si="317"/>
        <v>72729.525536065907</v>
      </c>
      <c r="AT230" s="1">
        <f t="shared" si="318"/>
        <v>29649.054544662638</v>
      </c>
      <c r="AU230" s="1">
        <f t="shared" si="277"/>
        <v>28301.865312555601</v>
      </c>
      <c r="AV230" s="1">
        <f t="shared" si="278"/>
        <v>14545.905107213182</v>
      </c>
      <c r="AW230" s="1">
        <f t="shared" si="279"/>
        <v>5929.810908932528</v>
      </c>
      <c r="AX230" s="1">
        <f t="shared" si="344"/>
        <v>97140.958606783635</v>
      </c>
      <c r="AY230" s="1">
        <f t="shared" si="325"/>
        <v>19629.373482521798</v>
      </c>
      <c r="AZ230" s="1">
        <f t="shared" si="326"/>
        <v>5428.0230604154585</v>
      </c>
      <c r="BA230" s="1">
        <f t="shared" si="345"/>
        <v>13383.286145416425</v>
      </c>
      <c r="BB230" s="1">
        <f t="shared" si="346"/>
        <v>29299.581363374764</v>
      </c>
      <c r="BC230" s="1">
        <f t="shared" si="347"/>
        <v>37577.145029215571</v>
      </c>
      <c r="BD230" s="1">
        <f t="shared" si="348"/>
        <v>543.26064893472471</v>
      </c>
      <c r="BE230" s="2">
        <f t="shared" si="358"/>
        <v>0.42640676327742005</v>
      </c>
      <c r="BF230" s="2">
        <f t="shared" si="359"/>
        <v>0.3180625638800178</v>
      </c>
      <c r="BG230" s="2">
        <f t="shared" si="360"/>
        <v>-5.0634047993166097E-7</v>
      </c>
      <c r="BH230" s="2">
        <f t="shared" si="327"/>
        <v>7.3396506830652686E-2</v>
      </c>
      <c r="BI230" s="2">
        <f t="shared" si="349"/>
        <v>1.8182272776872576E-2</v>
      </c>
      <c r="BJ230" s="2">
        <f t="shared" si="328"/>
        <v>1.0116379454193041E-2</v>
      </c>
      <c r="BK230" s="2">
        <f t="shared" si="329"/>
        <v>2.5638068161742476E-14</v>
      </c>
      <c r="BL230" s="2">
        <f t="shared" si="330"/>
        <v>2572.9611760359699</v>
      </c>
      <c r="BM230" s="2">
        <f t="shared" si="331"/>
        <v>735.75947784626521</v>
      </c>
      <c r="BN230" s="2">
        <f t="shared" si="332"/>
        <v>7.601444813472813E-10</v>
      </c>
      <c r="BO230" s="2">
        <f t="shared" si="350"/>
        <v>5943.8501672665516</v>
      </c>
      <c r="BP230" s="2">
        <f t="shared" si="351"/>
        <v>427.49218940350988</v>
      </c>
      <c r="BQ230" s="2">
        <f t="shared" si="352"/>
        <v>-6.5497703747216507E-5</v>
      </c>
      <c r="BR230" s="11">
        <f t="shared" si="353"/>
        <v>2.5364883587158354E-2</v>
      </c>
      <c r="BS230" s="17">
        <f t="shared" si="323"/>
        <v>1.8429602833817632E-3</v>
      </c>
      <c r="BT230" s="17">
        <f t="shared" si="324"/>
        <v>6.768758585447095E-3</v>
      </c>
      <c r="BU230" s="12">
        <f>BU$3*temperature!$I340+BU$4*temperature!$I340^2</f>
        <v>-49.611305215772525</v>
      </c>
      <c r="BV230" s="12">
        <f>BV$3*temperature!$I340+BV$4*temperature!$I340^2</f>
        <v>-41.317961221417633</v>
      </c>
      <c r="BW230" s="12">
        <f>BW$3*temperature!$I340+BW$4*temperature!$I340^2</f>
        <v>-34.724342934331467</v>
      </c>
      <c r="BX230" s="12">
        <f>BX$4*temperature!$I340^2</f>
        <v>-41.870387789199171</v>
      </c>
      <c r="BY230" s="12">
        <f>BY$4*temperature!$I340^2</f>
        <v>-36.61046016085789</v>
      </c>
      <c r="BZ230" s="12">
        <f>BZ$4*temperature!$I340^2</f>
        <v>-32.140831584446055</v>
      </c>
      <c r="CA230" s="12">
        <f>CA$3*temperature!$I340</f>
        <v>-33.230047875220905</v>
      </c>
      <c r="CB230" s="12">
        <f>CB$3*temperature!$I340</f>
        <v>-30.713159068220445</v>
      </c>
      <c r="CC230" s="12">
        <f>CC$3*temperature!$I340</f>
        <v>-26.963508931987654</v>
      </c>
      <c r="CD230" s="12">
        <f t="shared" si="354"/>
        <v>-25.784649299886095</v>
      </c>
      <c r="CE230" s="12">
        <f t="shared" si="333"/>
        <v>-18.876964854317027</v>
      </c>
      <c r="CF230" s="12">
        <f t="shared" si="334"/>
        <v>-16.572349634487978</v>
      </c>
      <c r="CG230" s="19">
        <f t="shared" si="355"/>
        <v>0.22405620970792289</v>
      </c>
      <c r="CH230" s="19">
        <f t="shared" si="335"/>
        <v>0.38537859904325433</v>
      </c>
      <c r="CI230" s="19">
        <f t="shared" si="336"/>
        <v>0.38537859904325433</v>
      </c>
      <c r="CJ230" s="12">
        <f t="shared" si="356"/>
        <v>3.7226992876674059</v>
      </c>
      <c r="CK230" s="12">
        <f t="shared" si="337"/>
        <v>5.9180971069517092</v>
      </c>
      <c r="CL230" s="12">
        <f t="shared" si="338"/>
        <v>5.1955796487498391</v>
      </c>
      <c r="CM230" s="17">
        <f t="shared" si="357"/>
        <v>-29.507348587553501</v>
      </c>
      <c r="CN230" s="17">
        <f t="shared" si="339"/>
        <v>-24.795061961268736</v>
      </c>
      <c r="CO230" s="17">
        <f t="shared" si="340"/>
        <v>-21.767929283237816</v>
      </c>
      <c r="CP230" s="12">
        <f t="shared" si="341"/>
        <v>152.84473830142758</v>
      </c>
      <c r="CQ230" s="12">
        <f t="shared" si="342"/>
        <v>139.60363461485463</v>
      </c>
      <c r="CR230" s="12">
        <f t="shared" si="343"/>
        <v>107.59710215041117</v>
      </c>
      <c r="CS230" s="17">
        <f>CS$3*temperature!$I340+CS$4*temperature!$I340^2</f>
        <v>-29.507348587553498</v>
      </c>
      <c r="CT230" s="17">
        <f>CT$3*temperature!$I340+CT$4*temperature!$I340^2</f>
        <v>-24.795100304769427</v>
      </c>
      <c r="CU230" s="17">
        <f>CU$3*temperature!$I340+CU$4*temperature!$I340^2</f>
        <v>-21.76794885492103</v>
      </c>
      <c r="CV230" s="17"/>
      <c r="CW230" s="17"/>
      <c r="CX230" s="17"/>
    </row>
    <row r="231" spans="1:102">
      <c r="A231" s="2">
        <f t="shared" si="280"/>
        <v>2185</v>
      </c>
      <c r="B231" s="5">
        <f t="shared" si="281"/>
        <v>1165.394305768923</v>
      </c>
      <c r="C231" s="5">
        <f t="shared" si="282"/>
        <v>2964.1129394121863</v>
      </c>
      <c r="D231" s="5">
        <f t="shared" si="283"/>
        <v>4369.7848907321913</v>
      </c>
      <c r="E231" s="15">
        <f t="shared" si="284"/>
        <v>5.1910940537585537E-7</v>
      </c>
      <c r="F231" s="15">
        <f t="shared" si="285"/>
        <v>1.0226803377211258E-6</v>
      </c>
      <c r="G231" s="15">
        <f t="shared" si="286"/>
        <v>2.0877655305312479E-6</v>
      </c>
      <c r="H231" s="5">
        <f t="shared" si="287"/>
        <v>140504.0869737482</v>
      </c>
      <c r="I231" s="5">
        <f t="shared" si="288"/>
        <v>72587.989236807713</v>
      </c>
      <c r="J231" s="5">
        <f t="shared" si="289"/>
        <v>29645.51053355879</v>
      </c>
      <c r="K231" s="5">
        <f t="shared" si="290"/>
        <v>120563.56057192513</v>
      </c>
      <c r="L231" s="5">
        <f t="shared" si="291"/>
        <v>24488.941791537352</v>
      </c>
      <c r="M231" s="5">
        <f t="shared" si="292"/>
        <v>6784.2036335549355</v>
      </c>
      <c r="N231" s="15">
        <f t="shared" si="293"/>
        <v>-7.1042139087490463E-3</v>
      </c>
      <c r="O231" s="15">
        <f t="shared" si="294"/>
        <v>-1.9470845223844568E-3</v>
      </c>
      <c r="P231" s="15">
        <f t="shared" si="295"/>
        <v>-1.2161952227596196E-4</v>
      </c>
      <c r="Q231" s="5">
        <f t="shared" si="296"/>
        <v>2989.6770568684965</v>
      </c>
      <c r="R231" s="5">
        <f t="shared" si="297"/>
        <v>5095.0825155488747</v>
      </c>
      <c r="S231" s="5">
        <f t="shared" si="298"/>
        <v>3512.0798394754806</v>
      </c>
      <c r="T231" s="5">
        <f t="shared" si="299"/>
        <v>21.278221304886937</v>
      </c>
      <c r="U231" s="5">
        <f t="shared" si="300"/>
        <v>70.191812297305987</v>
      </c>
      <c r="V231" s="5">
        <f t="shared" si="301"/>
        <v>118.46919740173804</v>
      </c>
      <c r="W231" s="15">
        <f t="shared" si="302"/>
        <v>-1.0734613539272964E-2</v>
      </c>
      <c r="X231" s="15">
        <f t="shared" si="303"/>
        <v>-1.217998157191269E-2</v>
      </c>
      <c r="Y231" s="15">
        <f t="shared" si="304"/>
        <v>-9.7425357312937999E-3</v>
      </c>
      <c r="Z231" s="5">
        <f t="shared" si="319"/>
        <v>1986.4278362968116</v>
      </c>
      <c r="AA231" s="5">
        <f t="shared" si="320"/>
        <v>10673.766319457651</v>
      </c>
      <c r="AB231" s="5">
        <f t="shared" si="321"/>
        <v>45836.236930770239</v>
      </c>
      <c r="AC231" s="16">
        <f t="shared" si="305"/>
        <v>1.1377876060387646</v>
      </c>
      <c r="AD231" s="16">
        <f t="shared" si="306"/>
        <v>3.0286826596320138</v>
      </c>
      <c r="AE231" s="16">
        <f t="shared" si="307"/>
        <v>12.922322193673324</v>
      </c>
      <c r="AF231" s="15">
        <f t="shared" si="308"/>
        <v>-4.0504037456468023E-3</v>
      </c>
      <c r="AG231" s="15">
        <f t="shared" si="309"/>
        <v>2.9673830763510267E-4</v>
      </c>
      <c r="AH231" s="15">
        <f t="shared" si="310"/>
        <v>9.7937136394747881E-3</v>
      </c>
      <c r="AI231" s="1">
        <f t="shared" si="274"/>
        <v>298989.26512620656</v>
      </c>
      <c r="AJ231" s="1">
        <f t="shared" si="275"/>
        <v>146919.01316402722</v>
      </c>
      <c r="AK231" s="1">
        <f t="shared" si="276"/>
        <v>59037.054450133219</v>
      </c>
      <c r="AL231" s="14">
        <f t="shared" si="311"/>
        <v>81.847843430668206</v>
      </c>
      <c r="AM231" s="14">
        <f t="shared" si="312"/>
        <v>19.452722788604039</v>
      </c>
      <c r="AN231" s="14">
        <f t="shared" si="313"/>
        <v>6.1746834572607598</v>
      </c>
      <c r="AO231" s="11">
        <f t="shared" si="314"/>
        <v>3.5519866448452606E-3</v>
      </c>
      <c r="AP231" s="11">
        <f t="shared" si="315"/>
        <v>4.4745663483415563E-3</v>
      </c>
      <c r="AQ231" s="11">
        <f t="shared" si="316"/>
        <v>4.0589962531597888E-3</v>
      </c>
      <c r="AR231" s="1">
        <f t="shared" si="322"/>
        <v>140504.0869737482</v>
      </c>
      <c r="AS231" s="1">
        <f t="shared" si="317"/>
        <v>72587.989236807713</v>
      </c>
      <c r="AT231" s="1">
        <f t="shared" si="318"/>
        <v>29645.51053355879</v>
      </c>
      <c r="AU231" s="1">
        <f t="shared" si="277"/>
        <v>28100.81739474964</v>
      </c>
      <c r="AV231" s="1">
        <f t="shared" si="278"/>
        <v>14517.597847361543</v>
      </c>
      <c r="AW231" s="1">
        <f t="shared" si="279"/>
        <v>5929.1021067117581</v>
      </c>
      <c r="AX231" s="1">
        <f t="shared" si="344"/>
        <v>96450.848457540123</v>
      </c>
      <c r="AY231" s="1">
        <f t="shared" si="325"/>
        <v>19591.153433229883</v>
      </c>
      <c r="AZ231" s="1">
        <f t="shared" si="326"/>
        <v>5427.3629068439486</v>
      </c>
      <c r="BA231" s="1">
        <f t="shared" si="345"/>
        <v>13374.984333699063</v>
      </c>
      <c r="BB231" s="1">
        <f t="shared" si="346"/>
        <v>29293.834323068764</v>
      </c>
      <c r="BC231" s="1">
        <f t="shared" si="347"/>
        <v>37576.691998012793</v>
      </c>
      <c r="BD231" s="1">
        <f t="shared" si="348"/>
        <v>527.34222251275014</v>
      </c>
      <c r="BE231" s="2">
        <f t="shared" si="358"/>
        <v>0.42640676327742005</v>
      </c>
      <c r="BF231" s="2">
        <f t="shared" si="359"/>
        <v>0.3180625638800178</v>
      </c>
      <c r="BG231" s="2">
        <f t="shared" si="360"/>
        <v>-5.0634047993166097E-7</v>
      </c>
      <c r="BH231" s="2">
        <f t="shared" si="327"/>
        <v>7.2516022917120213E-2</v>
      </c>
      <c r="BI231" s="2">
        <f t="shared" si="349"/>
        <v>1.8182272776872576E-2</v>
      </c>
      <c r="BJ231" s="2">
        <f t="shared" si="328"/>
        <v>1.0116379454193041E-2</v>
      </c>
      <c r="BK231" s="2">
        <f t="shared" si="329"/>
        <v>2.5638068161742476E-14</v>
      </c>
      <c r="BL231" s="2">
        <f t="shared" si="330"/>
        <v>2554.6836356221188</v>
      </c>
      <c r="BM231" s="2">
        <f t="shared" si="331"/>
        <v>734.32764293642708</v>
      </c>
      <c r="BN231" s="2">
        <f t="shared" si="332"/>
        <v>7.6005361974903482E-10</v>
      </c>
      <c r="BO231" s="2">
        <f t="shared" si="350"/>
        <v>6032.1237810899338</v>
      </c>
      <c r="BP231" s="2">
        <f t="shared" si="351"/>
        <v>432.60309946015963</v>
      </c>
      <c r="BQ231" s="2">
        <f t="shared" si="352"/>
        <v>-6.54971831743214E-5</v>
      </c>
      <c r="BR231" s="11">
        <f t="shared" si="353"/>
        <v>2.5281913238071135E-2</v>
      </c>
      <c r="BS231" s="17">
        <f t="shared" si="323"/>
        <v>1.7973701975576848E-3</v>
      </c>
      <c r="BT231" s="17">
        <f t="shared" si="324"/>
        <v>6.5716102771331015E-3</v>
      </c>
      <c r="BU231" s="12">
        <f>BU$3*temperature!$I341+BU$4*temperature!$I341^2</f>
        <v>-50.072560695100293</v>
      </c>
      <c r="BV231" s="12">
        <f>BV$3*temperature!$I341+BV$4*temperature!$I341^2</f>
        <v>-41.674622330595035</v>
      </c>
      <c r="BW231" s="12">
        <f>BW$3*temperature!$I341+BW$4*temperature!$I341^2</f>
        <v>-35.002393335319837</v>
      </c>
      <c r="BX231" s="12">
        <f>BX$4*temperature!$I341^2</f>
        <v>-42.15642943809975</v>
      </c>
      <c r="BY231" s="12">
        <f>BY$4*temperature!$I341^2</f>
        <v>-36.860568099770319</v>
      </c>
      <c r="BZ231" s="12">
        <f>BZ$4*temperature!$I341^2</f>
        <v>-32.360404818630961</v>
      </c>
      <c r="CA231" s="12">
        <f>CA$3*temperature!$I341</f>
        <v>-33.343361836669885</v>
      </c>
      <c r="CB231" s="12">
        <f>CB$3*temperature!$I341</f>
        <v>-30.817890476844983</v>
      </c>
      <c r="CC231" s="12">
        <f>CC$3*temperature!$I341</f>
        <v>-27.055454090270942</v>
      </c>
      <c r="CD231" s="12">
        <f t="shared" si="354"/>
        <v>-25.847099292844192</v>
      </c>
      <c r="CE231" s="12">
        <f t="shared" si="333"/>
        <v>-18.900836144647513</v>
      </c>
      <c r="CF231" s="12">
        <f t="shared" si="334"/>
        <v>-16.593306571825959</v>
      </c>
      <c r="CG231" s="19">
        <f t="shared" si="355"/>
        <v>0.22482023799956374</v>
      </c>
      <c r="CH231" s="19">
        <f t="shared" si="335"/>
        <v>0.38669273424640621</v>
      </c>
      <c r="CI231" s="19">
        <f t="shared" si="336"/>
        <v>0.38669273424640616</v>
      </c>
      <c r="CJ231" s="12">
        <f t="shared" si="356"/>
        <v>3.7481312719128472</v>
      </c>
      <c r="CK231" s="12">
        <f t="shared" si="337"/>
        <v>5.9585271660987358</v>
      </c>
      <c r="CL231" s="12">
        <f t="shared" si="338"/>
        <v>5.2310737592224923</v>
      </c>
      <c r="CM231" s="17">
        <f t="shared" si="357"/>
        <v>-29.595230564757038</v>
      </c>
      <c r="CN231" s="17">
        <f t="shared" si="339"/>
        <v>-24.85936331074625</v>
      </c>
      <c r="CO231" s="17">
        <f t="shared" si="340"/>
        <v>-21.824380331048452</v>
      </c>
      <c r="CP231" s="12">
        <f t="shared" si="341"/>
        <v>157.78371713566619</v>
      </c>
      <c r="CQ231" s="12">
        <f t="shared" si="342"/>
        <v>144.02891638809425</v>
      </c>
      <c r="CR231" s="12">
        <f t="shared" si="343"/>
        <v>111.00781200293827</v>
      </c>
      <c r="CS231" s="17">
        <f>CS$3*temperature!$I341+CS$4*temperature!$I341^2</f>
        <v>-29.595230564757038</v>
      </c>
      <c r="CT231" s="17">
        <f>CT$3*temperature!$I341+CT$4*temperature!$I341^2</f>
        <v>-24.859401702734939</v>
      </c>
      <c r="CU231" s="17">
        <f>CU$3*temperature!$I341+CU$4*temperature!$I341^2</f>
        <v>-21.824399927481434</v>
      </c>
      <c r="CV231" s="17"/>
      <c r="CW231" s="17"/>
      <c r="CX231" s="17"/>
    </row>
    <row r="232" spans="1:102">
      <c r="A232" s="2">
        <f t="shared" si="280"/>
        <v>2186</v>
      </c>
      <c r="B232" s="5">
        <f t="shared" si="281"/>
        <v>1165.3948804877107</v>
      </c>
      <c r="C232" s="5">
        <f t="shared" si="282"/>
        <v>2964.1158191852069</v>
      </c>
      <c r="D232" s="5">
        <f t="shared" si="283"/>
        <v>4369.7935576641485</v>
      </c>
      <c r="E232" s="15">
        <f t="shared" si="284"/>
        <v>4.9315393510706261E-7</v>
      </c>
      <c r="F232" s="15">
        <f t="shared" si="285"/>
        <v>9.7154632083506949E-7</v>
      </c>
      <c r="G232" s="15">
        <f t="shared" si="286"/>
        <v>1.9833772540046856E-6</v>
      </c>
      <c r="H232" s="5">
        <f t="shared" si="287"/>
        <v>139490.82692777301</v>
      </c>
      <c r="I232" s="5">
        <f t="shared" si="288"/>
        <v>72441.489111569623</v>
      </c>
      <c r="J232" s="5">
        <f t="shared" si="289"/>
        <v>29640.448302051758</v>
      </c>
      <c r="K232" s="5">
        <f t="shared" si="290"/>
        <v>119694.0447081739</v>
      </c>
      <c r="L232" s="5">
        <f t="shared" si="291"/>
        <v>24439.493437703371</v>
      </c>
      <c r="M232" s="5">
        <f t="shared" si="292"/>
        <v>6783.0317178406731</v>
      </c>
      <c r="N232" s="15">
        <f t="shared" si="293"/>
        <v>-7.2120950942926587E-3</v>
      </c>
      <c r="O232" s="15">
        <f t="shared" si="294"/>
        <v>-2.0192115386165055E-3</v>
      </c>
      <c r="P232" s="15">
        <f t="shared" si="295"/>
        <v>-1.7274182462123644E-4</v>
      </c>
      <c r="Q232" s="5">
        <f t="shared" si="296"/>
        <v>2936.2550998139127</v>
      </c>
      <c r="R232" s="5">
        <f t="shared" si="297"/>
        <v>5022.8666431915517</v>
      </c>
      <c r="S232" s="5">
        <f t="shared" si="298"/>
        <v>3477.2694004234859</v>
      </c>
      <c r="T232" s="5">
        <f t="shared" si="299"/>
        <v>21.04980782237585</v>
      </c>
      <c r="U232" s="5">
        <f t="shared" si="300"/>
        <v>69.336877317025639</v>
      </c>
      <c r="V232" s="5">
        <f t="shared" si="301"/>
        <v>117.31500701299392</v>
      </c>
      <c r="W232" s="15">
        <f t="shared" si="302"/>
        <v>-1.0734613539272964E-2</v>
      </c>
      <c r="X232" s="15">
        <f t="shared" si="303"/>
        <v>-1.217998157191269E-2</v>
      </c>
      <c r="Y232" s="15">
        <f t="shared" si="304"/>
        <v>-9.7425357312937999E-3</v>
      </c>
      <c r="Z232" s="5">
        <f t="shared" si="319"/>
        <v>1943.2418685225748</v>
      </c>
      <c r="AA232" s="5">
        <f t="shared" si="320"/>
        <v>10526.36386108654</v>
      </c>
      <c r="AB232" s="5">
        <f t="shared" si="321"/>
        <v>45828.730586026599</v>
      </c>
      <c r="AC232" s="16">
        <f t="shared" si="305"/>
        <v>1.1331791068575148</v>
      </c>
      <c r="AD232" s="16">
        <f t="shared" si="306"/>
        <v>3.0295813857987968</v>
      </c>
      <c r="AE232" s="16">
        <f t="shared" si="307"/>
        <v>13.04887971679519</v>
      </c>
      <c r="AF232" s="15">
        <f t="shared" si="308"/>
        <v>-4.0504037456468023E-3</v>
      </c>
      <c r="AG232" s="15">
        <f t="shared" si="309"/>
        <v>2.9673830763510267E-4</v>
      </c>
      <c r="AH232" s="15">
        <f t="shared" si="310"/>
        <v>9.7937136394747881E-3</v>
      </c>
      <c r="AI232" s="1">
        <f t="shared" si="274"/>
        <v>297191.15600833553</v>
      </c>
      <c r="AJ232" s="1">
        <f t="shared" si="275"/>
        <v>146744.70969498606</v>
      </c>
      <c r="AK232" s="1">
        <f t="shared" si="276"/>
        <v>59062.451111831659</v>
      </c>
      <c r="AL232" s="14">
        <f t="shared" si="311"/>
        <v>82.135658652975579</v>
      </c>
      <c r="AM232" s="14">
        <f t="shared" si="312"/>
        <v>19.538894862389807</v>
      </c>
      <c r="AN232" s="14">
        <f t="shared" si="313"/>
        <v>6.1994958441080534</v>
      </c>
      <c r="AO232" s="11">
        <f t="shared" si="314"/>
        <v>3.5164667783968077E-3</v>
      </c>
      <c r="AP232" s="11">
        <f t="shared" si="315"/>
        <v>4.4298206848581408E-3</v>
      </c>
      <c r="AQ232" s="11">
        <f t="shared" si="316"/>
        <v>4.0184062906281912E-3</v>
      </c>
      <c r="AR232" s="1">
        <f t="shared" si="322"/>
        <v>139490.82692777301</v>
      </c>
      <c r="AS232" s="1">
        <f t="shared" si="317"/>
        <v>72441.489111569623</v>
      </c>
      <c r="AT232" s="1">
        <f t="shared" si="318"/>
        <v>29640.448302051758</v>
      </c>
      <c r="AU232" s="1">
        <f t="shared" si="277"/>
        <v>27898.165385554603</v>
      </c>
      <c r="AV232" s="1">
        <f t="shared" si="278"/>
        <v>14488.297822313925</v>
      </c>
      <c r="AW232" s="1">
        <f t="shared" si="279"/>
        <v>5928.0896604103518</v>
      </c>
      <c r="AX232" s="1">
        <f t="shared" si="344"/>
        <v>95755.235766539117</v>
      </c>
      <c r="AY232" s="1">
        <f t="shared" si="325"/>
        <v>19551.594750162698</v>
      </c>
      <c r="AZ232" s="1">
        <f t="shared" si="326"/>
        <v>5426.4253742725396</v>
      </c>
      <c r="BA232" s="1">
        <f t="shared" si="345"/>
        <v>13366.555535797626</v>
      </c>
      <c r="BB232" s="1">
        <f t="shared" si="346"/>
        <v>29287.871555706111</v>
      </c>
      <c r="BC232" s="1">
        <f t="shared" si="347"/>
        <v>37576.011615452364</v>
      </c>
      <c r="BD232" s="1">
        <f t="shared" si="348"/>
        <v>511.88657819954381</v>
      </c>
      <c r="BE232" s="2">
        <f t="shared" si="358"/>
        <v>0.42640676327742005</v>
      </c>
      <c r="BF232" s="2">
        <f t="shared" si="359"/>
        <v>0.3180625638800178</v>
      </c>
      <c r="BG232" s="2">
        <f t="shared" si="360"/>
        <v>-5.0634047993166097E-7</v>
      </c>
      <c r="BH232" s="2">
        <f t="shared" si="327"/>
        <v>7.164236258576398E-2</v>
      </c>
      <c r="BI232" s="2">
        <f t="shared" si="349"/>
        <v>1.8182272776872576E-2</v>
      </c>
      <c r="BJ232" s="2">
        <f t="shared" si="328"/>
        <v>1.0116379454193041E-2</v>
      </c>
      <c r="BK232" s="2">
        <f t="shared" si="329"/>
        <v>2.5638068161742476E-14</v>
      </c>
      <c r="BL232" s="2">
        <f t="shared" si="330"/>
        <v>2536.2602650722915</v>
      </c>
      <c r="BM232" s="2">
        <f t="shared" si="331"/>
        <v>732.84559207943175</v>
      </c>
      <c r="BN232" s="2">
        <f t="shared" si="332"/>
        <v>7.59923833912607E-10</v>
      </c>
      <c r="BO232" s="2">
        <f t="shared" si="350"/>
        <v>6121.7116593298124</v>
      </c>
      <c r="BP232" s="2">
        <f t="shared" si="351"/>
        <v>437.77559016915694</v>
      </c>
      <c r="BQ232" s="2">
        <f t="shared" si="352"/>
        <v>-6.549672498773743E-5</v>
      </c>
      <c r="BR232" s="11">
        <f t="shared" si="353"/>
        <v>2.5199890790073537E-2</v>
      </c>
      <c r="BS232" s="17">
        <f t="shared" si="323"/>
        <v>1.7530497459778503E-3</v>
      </c>
      <c r="BT232" s="17">
        <f t="shared" si="324"/>
        <v>6.3802041525564089E-3</v>
      </c>
      <c r="BU232" s="12">
        <f>BU$3*temperature!$I342+BU$4*temperature!$I342^2</f>
        <v>-50.531833611268098</v>
      </c>
      <c r="BV232" s="12">
        <f>BV$3*temperature!$I342+BV$4*temperature!$I342^2</f>
        <v>-42.029682795739639</v>
      </c>
      <c r="BW232" s="12">
        <f>BW$3*temperature!$I342+BW$4*temperature!$I342^2</f>
        <v>-35.279138383084344</v>
      </c>
      <c r="BX232" s="12">
        <f>BX$4*temperature!$I342^2</f>
        <v>-42.440987545922091</v>
      </c>
      <c r="BY232" s="12">
        <f>BY$4*temperature!$I342^2</f>
        <v>-37.109378866040949</v>
      </c>
      <c r="BZ232" s="12">
        <f>BZ$4*temperature!$I342^2</f>
        <v>-32.578839246932716</v>
      </c>
      <c r="CA232" s="12">
        <f>CA$3*temperature!$I342</f>
        <v>-33.455707290936594</v>
      </c>
      <c r="CB232" s="12">
        <f>CB$3*temperature!$I342</f>
        <v>-30.921726734332228</v>
      </c>
      <c r="CC232" s="12">
        <f>CC$3*temperature!$I342</f>
        <v>-27.14661338293773</v>
      </c>
      <c r="CD232" s="12">
        <f t="shared" si="354"/>
        <v>-25.908844582114888</v>
      </c>
      <c r="CE232" s="12">
        <f t="shared" si="333"/>
        <v>-18.924231660905349</v>
      </c>
      <c r="CF232" s="12">
        <f t="shared" si="334"/>
        <v>-16.61384582049736</v>
      </c>
      <c r="CG232" s="19">
        <f t="shared" si="355"/>
        <v>0.22557773605540266</v>
      </c>
      <c r="CH232" s="19">
        <f t="shared" si="335"/>
        <v>0.38799563738806753</v>
      </c>
      <c r="CI232" s="19">
        <f t="shared" si="336"/>
        <v>0.38799563738806747</v>
      </c>
      <c r="CJ232" s="12">
        <f t="shared" si="356"/>
        <v>3.7734313544108531</v>
      </c>
      <c r="CK232" s="12">
        <f t="shared" si="337"/>
        <v>5.9987475367134397</v>
      </c>
      <c r="CL232" s="12">
        <f t="shared" si="338"/>
        <v>5.266383781220183</v>
      </c>
      <c r="CM232" s="17">
        <f t="shared" si="357"/>
        <v>-29.682275936525741</v>
      </c>
      <c r="CN232" s="17">
        <f t="shared" si="339"/>
        <v>-24.922979197618787</v>
      </c>
      <c r="CO232" s="17">
        <f t="shared" si="340"/>
        <v>-21.880229601717545</v>
      </c>
      <c r="CP232" s="12">
        <f t="shared" si="341"/>
        <v>162.7847219317452</v>
      </c>
      <c r="CQ232" s="12">
        <f t="shared" si="342"/>
        <v>148.50833687851977</v>
      </c>
      <c r="CR232" s="12">
        <f t="shared" si="343"/>
        <v>114.46024834069109</v>
      </c>
      <c r="CS232" s="17">
        <f>CS$3*temperature!$I342+CS$4*temperature!$I342^2</f>
        <v>-29.682275936525741</v>
      </c>
      <c r="CT232" s="17">
        <f>CT$3*temperature!$I342+CT$4*temperature!$I342^2</f>
        <v>-24.923017637129071</v>
      </c>
      <c r="CU232" s="17">
        <f>CU$3*temperature!$I342+CU$4*temperature!$I342^2</f>
        <v>-21.880249222407016</v>
      </c>
      <c r="CV232" s="17"/>
      <c r="CW232" s="17"/>
      <c r="CX232" s="17"/>
    </row>
    <row r="233" spans="1:102">
      <c r="A233" s="2">
        <f t="shared" si="280"/>
        <v>2187</v>
      </c>
      <c r="B233" s="5">
        <f t="shared" si="281"/>
        <v>1165.3954264708282</v>
      </c>
      <c r="C233" s="5">
        <f t="shared" si="282"/>
        <v>2964.1185549722345</v>
      </c>
      <c r="D233" s="5">
        <f t="shared" si="283"/>
        <v>4369.8017912658379</v>
      </c>
      <c r="E233" s="15">
        <f t="shared" si="284"/>
        <v>4.6849623835170947E-7</v>
      </c>
      <c r="F233" s="15">
        <f t="shared" si="285"/>
        <v>9.2296900479331592E-7</v>
      </c>
      <c r="G233" s="15">
        <f t="shared" si="286"/>
        <v>1.8842083913044511E-6</v>
      </c>
      <c r="H233" s="5">
        <f t="shared" si="287"/>
        <v>138469.89518505114</v>
      </c>
      <c r="I233" s="5">
        <f t="shared" si="288"/>
        <v>72290.134107219012</v>
      </c>
      <c r="J233" s="5">
        <f t="shared" si="289"/>
        <v>29633.896463278365</v>
      </c>
      <c r="K233" s="5">
        <f t="shared" si="290"/>
        <v>118817.94971890365</v>
      </c>
      <c r="L233" s="5">
        <f t="shared" si="291"/>
        <v>24388.408481824765</v>
      </c>
      <c r="M233" s="5">
        <f t="shared" si="292"/>
        <v>6781.5195926069819</v>
      </c>
      <c r="N233" s="15">
        <f t="shared" si="293"/>
        <v>-7.3194534565713676E-3</v>
      </c>
      <c r="O233" s="15">
        <f t="shared" si="294"/>
        <v>-2.0902624683618587E-3</v>
      </c>
      <c r="P233" s="15">
        <f t="shared" si="295"/>
        <v>-2.2292763716758035E-4</v>
      </c>
      <c r="Q233" s="5">
        <f t="shared" si="296"/>
        <v>2883.4758104017537</v>
      </c>
      <c r="R233" s="5">
        <f t="shared" si="297"/>
        <v>4951.3215592853558</v>
      </c>
      <c r="S233" s="5">
        <f t="shared" si="298"/>
        <v>3442.6308384264871</v>
      </c>
      <c r="T233" s="5">
        <f t="shared" si="299"/>
        <v>20.82384627032668</v>
      </c>
      <c r="U233" s="5">
        <f t="shared" si="300"/>
        <v>68.492355429050292</v>
      </c>
      <c r="V233" s="5">
        <f t="shared" si="301"/>
        <v>116.17206136535285</v>
      </c>
      <c r="W233" s="15">
        <f t="shared" si="302"/>
        <v>-1.0734613539272964E-2</v>
      </c>
      <c r="X233" s="15">
        <f t="shared" si="303"/>
        <v>-1.217998157191269E-2</v>
      </c>
      <c r="Y233" s="15">
        <f t="shared" si="304"/>
        <v>-9.7425357312937999E-3</v>
      </c>
      <c r="Z233" s="5">
        <f t="shared" si="319"/>
        <v>1900.7881877319496</v>
      </c>
      <c r="AA233" s="5">
        <f t="shared" si="320"/>
        <v>10380.246257684741</v>
      </c>
      <c r="AB233" s="5">
        <f t="shared" si="321"/>
        <v>45818.877916141864</v>
      </c>
      <c r="AC233" s="16">
        <f t="shared" si="305"/>
        <v>1.1285892739586103</v>
      </c>
      <c r="AD233" s="16">
        <f t="shared" si="306"/>
        <v>3.0304803786520615</v>
      </c>
      <c r="AE233" s="16">
        <f t="shared" si="307"/>
        <v>13.176676708057432</v>
      </c>
      <c r="AF233" s="15">
        <f t="shared" si="308"/>
        <v>-4.0504037456468023E-3</v>
      </c>
      <c r="AG233" s="15">
        <f t="shared" si="309"/>
        <v>2.9673830763510267E-4</v>
      </c>
      <c r="AH233" s="15">
        <f t="shared" si="310"/>
        <v>9.7937136394747881E-3</v>
      </c>
      <c r="AI233" s="1">
        <f t="shared" si="274"/>
        <v>295370.20579305658</v>
      </c>
      <c r="AJ233" s="1">
        <f t="shared" si="275"/>
        <v>146558.5365478014</v>
      </c>
      <c r="AK233" s="1">
        <f t="shared" si="276"/>
        <v>59084.295661058852</v>
      </c>
      <c r="AL233" s="14">
        <f t="shared" si="311"/>
        <v>82.421597694800752</v>
      </c>
      <c r="AM233" s="14">
        <f t="shared" si="312"/>
        <v>19.624583125004282</v>
      </c>
      <c r="AN233" s="14">
        <f t="shared" si="313"/>
        <v>6.2241588162757528</v>
      </c>
      <c r="AO233" s="11">
        <f t="shared" si="314"/>
        <v>3.4813021106128396E-3</v>
      </c>
      <c r="AP233" s="11">
        <f t="shared" si="315"/>
        <v>4.3855224780095592E-3</v>
      </c>
      <c r="AQ233" s="11">
        <f t="shared" si="316"/>
        <v>3.978222227721909E-3</v>
      </c>
      <c r="AR233" s="1">
        <f t="shared" si="322"/>
        <v>138469.89518505114</v>
      </c>
      <c r="AS233" s="1">
        <f t="shared" si="317"/>
        <v>72290.134107219012</v>
      </c>
      <c r="AT233" s="1">
        <f t="shared" si="318"/>
        <v>29633.896463278365</v>
      </c>
      <c r="AU233" s="1">
        <f t="shared" si="277"/>
        <v>27693.979037010227</v>
      </c>
      <c r="AV233" s="1">
        <f t="shared" si="278"/>
        <v>14458.026821443804</v>
      </c>
      <c r="AW233" s="1">
        <f t="shared" si="279"/>
        <v>5926.7792926556731</v>
      </c>
      <c r="AX233" s="1">
        <f t="shared" si="344"/>
        <v>95054.359775122924</v>
      </c>
      <c r="AY233" s="1">
        <f t="shared" si="325"/>
        <v>19510.726785459814</v>
      </c>
      <c r="AZ233" s="1">
        <f t="shared" si="326"/>
        <v>5425.2156740855853</v>
      </c>
      <c r="BA233" s="1">
        <f t="shared" si="345"/>
        <v>13358.000369544267</v>
      </c>
      <c r="BB233" s="1">
        <f t="shared" si="346"/>
        <v>29281.696317289607</v>
      </c>
      <c r="BC233" s="1">
        <f t="shared" si="347"/>
        <v>37575.108158301962</v>
      </c>
      <c r="BD233" s="1">
        <f t="shared" si="348"/>
        <v>496.88041841692973</v>
      </c>
      <c r="BE233" s="2">
        <f t="shared" si="358"/>
        <v>0.42640676327742005</v>
      </c>
      <c r="BF233" s="2">
        <f t="shared" si="359"/>
        <v>0.3180625638800178</v>
      </c>
      <c r="BG233" s="2">
        <f t="shared" si="360"/>
        <v>-5.0634047993166097E-7</v>
      </c>
      <c r="BH233" s="2">
        <f t="shared" si="327"/>
        <v>7.0775553871574901E-2</v>
      </c>
      <c r="BI233" s="2">
        <f t="shared" si="349"/>
        <v>1.8182272776872576E-2</v>
      </c>
      <c r="BJ233" s="2">
        <f t="shared" si="328"/>
        <v>1.0116379454193041E-2</v>
      </c>
      <c r="BK233" s="2">
        <f t="shared" si="329"/>
        <v>2.5638068161742476E-14</v>
      </c>
      <c r="BL233" s="2">
        <f t="shared" si="330"/>
        <v>2517.6974056395543</v>
      </c>
      <c r="BM233" s="2">
        <f t="shared" si="331"/>
        <v>731.31442742313004</v>
      </c>
      <c r="BN233" s="2">
        <f t="shared" si="332"/>
        <v>7.5975585742354998E-10</v>
      </c>
      <c r="BO233" s="2">
        <f t="shared" si="350"/>
        <v>6212.6332853187714</v>
      </c>
      <c r="BP233" s="2">
        <f t="shared" si="351"/>
        <v>443.01040315590387</v>
      </c>
      <c r="BQ233" s="2">
        <f t="shared" si="352"/>
        <v>-6.5496328325296486E-5</v>
      </c>
      <c r="BR233" s="11">
        <f t="shared" si="353"/>
        <v>2.5118802863145467E-2</v>
      </c>
      <c r="BS233" s="17">
        <f t="shared" si="323"/>
        <v>1.7099589667599916E-3</v>
      </c>
      <c r="BT233" s="17">
        <f t="shared" si="324"/>
        <v>6.1943729636469991E-3</v>
      </c>
      <c r="BU233" s="12">
        <f>BU$3*temperature!$I343+BU$4*temperature!$I343^2</f>
        <v>-50.989096388749267</v>
      </c>
      <c r="BV233" s="12">
        <f>BV$3*temperature!$I343+BV$4*temperature!$I343^2</f>
        <v>-42.383123028039293</v>
      </c>
      <c r="BW233" s="12">
        <f>BW$3*temperature!$I343+BW$4*temperature!$I343^2</f>
        <v>-35.554564280028885</v>
      </c>
      <c r="BX233" s="12">
        <f>BX$4*temperature!$I343^2</f>
        <v>-42.724051523697881</v>
      </c>
      <c r="BY233" s="12">
        <f>BY$4*temperature!$I343^2</f>
        <v>-37.356883200930525</v>
      </c>
      <c r="BZ233" s="12">
        <f>BZ$4*temperature!$I343^2</f>
        <v>-32.796126740975502</v>
      </c>
      <c r="CA233" s="12">
        <f>CA$3*temperature!$I343</f>
        <v>-33.5670898027631</v>
      </c>
      <c r="CB233" s="12">
        <f>CB$3*temperature!$I343</f>
        <v>-31.024672983943152</v>
      </c>
      <c r="CC233" s="12">
        <f>CC$3*temperature!$I343</f>
        <v>-27.236991325328258</v>
      </c>
      <c r="CD233" s="12">
        <f t="shared" si="354"/>
        <v>-25.969892615372171</v>
      </c>
      <c r="CE233" s="12">
        <f t="shared" si="333"/>
        <v>-18.9471595397101</v>
      </c>
      <c r="CF233" s="12">
        <f t="shared" si="334"/>
        <v>-16.633974523753523</v>
      </c>
      <c r="CG233" s="19">
        <f t="shared" si="355"/>
        <v>0.22632874139615042</v>
      </c>
      <c r="CH233" s="19">
        <f t="shared" si="335"/>
        <v>0.3892873730041822</v>
      </c>
      <c r="CI233" s="19">
        <f t="shared" si="336"/>
        <v>0.38928737300418215</v>
      </c>
      <c r="CJ233" s="12">
        <f t="shared" si="356"/>
        <v>3.7985985936954636</v>
      </c>
      <c r="CK233" s="12">
        <f t="shared" si="337"/>
        <v>6.0387567221165259</v>
      </c>
      <c r="CL233" s="12">
        <f t="shared" si="338"/>
        <v>5.3015084007873678</v>
      </c>
      <c r="CM233" s="17">
        <f t="shared" si="357"/>
        <v>-29.768491209067633</v>
      </c>
      <c r="CN233" s="17">
        <f t="shared" si="339"/>
        <v>-24.985916261826624</v>
      </c>
      <c r="CO233" s="17">
        <f t="shared" si="340"/>
        <v>-21.935482924540892</v>
      </c>
      <c r="CP233" s="12">
        <f t="shared" si="341"/>
        <v>167.84654306602221</v>
      </c>
      <c r="CQ233" s="12">
        <f t="shared" si="342"/>
        <v>153.04082300840176</v>
      </c>
      <c r="CR233" s="12">
        <f t="shared" si="343"/>
        <v>117.95358410745933</v>
      </c>
      <c r="CS233" s="17">
        <f>CS$3*temperature!$I343+CS$4*temperature!$I343^2</f>
        <v>-29.768491209067637</v>
      </c>
      <c r="CT233" s="17">
        <f>CT$3*temperature!$I343+CT$4*temperature!$I343^2</f>
        <v>-24.985954747908618</v>
      </c>
      <c r="CU233" s="17">
        <f>CU$3*temperature!$I343+CU$4*temperature!$I343^2</f>
        <v>-21.935502569002001</v>
      </c>
      <c r="CV233" s="17"/>
      <c r="CW233" s="17"/>
      <c r="CX233" s="17"/>
    </row>
    <row r="234" spans="1:102">
      <c r="A234" s="2">
        <f t="shared" si="280"/>
        <v>2188</v>
      </c>
      <c r="B234" s="5">
        <f t="shared" si="281"/>
        <v>1165.3959451550329</v>
      </c>
      <c r="C234" s="5">
        <f t="shared" si="282"/>
        <v>2964.1211539723099</v>
      </c>
      <c r="D234" s="5">
        <f t="shared" si="283"/>
        <v>4369.8096132021819</v>
      </c>
      <c r="E234" s="15">
        <f t="shared" si="284"/>
        <v>4.4507142643412396E-7</v>
      </c>
      <c r="F234" s="15">
        <f t="shared" si="285"/>
        <v>8.768205545536501E-7</v>
      </c>
      <c r="G234" s="15">
        <f t="shared" si="286"/>
        <v>1.7899979717392285E-6</v>
      </c>
      <c r="H234" s="5">
        <f t="shared" si="287"/>
        <v>137441.63590691972</v>
      </c>
      <c r="I234" s="5">
        <f t="shared" si="288"/>
        <v>72134.032525590912</v>
      </c>
      <c r="J234" s="5">
        <f t="shared" si="289"/>
        <v>29625.883445347859</v>
      </c>
      <c r="K234" s="5">
        <f t="shared" si="290"/>
        <v>117935.57072024635</v>
      </c>
      <c r="L234" s="5">
        <f t="shared" si="291"/>
        <v>24335.723399470997</v>
      </c>
      <c r="M234" s="5">
        <f t="shared" si="292"/>
        <v>6779.6737312859977</v>
      </c>
      <c r="N234" s="15">
        <f t="shared" si="293"/>
        <v>-7.4263105931788864E-3</v>
      </c>
      <c r="O234" s="15">
        <f t="shared" si="294"/>
        <v>-2.1602509402378622E-3</v>
      </c>
      <c r="P234" s="15">
        <f t="shared" si="295"/>
        <v>-2.7218992672328746E-4</v>
      </c>
      <c r="Q234" s="5">
        <f t="shared" si="296"/>
        <v>2831.3403516998765</v>
      </c>
      <c r="R234" s="5">
        <f t="shared" si="297"/>
        <v>4880.4530144255532</v>
      </c>
      <c r="S234" s="5">
        <f t="shared" si="298"/>
        <v>3408.1690648802191</v>
      </c>
      <c r="T234" s="5">
        <f t="shared" si="299"/>
        <v>20.600310328213492</v>
      </c>
      <c r="U234" s="5">
        <f t="shared" si="300"/>
        <v>67.658119802107564</v>
      </c>
      <c r="V234" s="5">
        <f t="shared" si="301"/>
        <v>115.04025090652284</v>
      </c>
      <c r="W234" s="15">
        <f t="shared" si="302"/>
        <v>-1.0734613539272964E-2</v>
      </c>
      <c r="X234" s="15">
        <f t="shared" si="303"/>
        <v>-1.217998157191269E-2</v>
      </c>
      <c r="Y234" s="15">
        <f t="shared" si="304"/>
        <v>-9.7425357312937999E-3</v>
      </c>
      <c r="Z234" s="5">
        <f t="shared" si="319"/>
        <v>1859.0608822136019</v>
      </c>
      <c r="AA234" s="5">
        <f t="shared" si="320"/>
        <v>10235.427671455962</v>
      </c>
      <c r="AB234" s="5">
        <f t="shared" si="321"/>
        <v>45806.723461424037</v>
      </c>
      <c r="AC234" s="16">
        <f t="shared" si="305"/>
        <v>1.1240180317360715</v>
      </c>
      <c r="AD234" s="16">
        <f t="shared" si="306"/>
        <v>3.0313796382709444</v>
      </c>
      <c r="AE234" s="16">
        <f t="shared" si="307"/>
        <v>13.305725306456084</v>
      </c>
      <c r="AF234" s="15">
        <f t="shared" si="308"/>
        <v>-4.0504037456468023E-3</v>
      </c>
      <c r="AG234" s="15">
        <f t="shared" si="309"/>
        <v>2.9673830763510267E-4</v>
      </c>
      <c r="AH234" s="15">
        <f t="shared" si="310"/>
        <v>9.7937136394747881E-3</v>
      </c>
      <c r="AI234" s="1">
        <f t="shared" si="274"/>
        <v>293527.16425076115</v>
      </c>
      <c r="AJ234" s="1">
        <f t="shared" si="275"/>
        <v>146360.70971446508</v>
      </c>
      <c r="AK234" s="1">
        <f t="shared" si="276"/>
        <v>59102.645387608638</v>
      </c>
      <c r="AL234" s="14">
        <f t="shared" si="311"/>
        <v>82.705662831995596</v>
      </c>
      <c r="AM234" s="14">
        <f t="shared" si="312"/>
        <v>19.709786534916393</v>
      </c>
      <c r="AN234" s="14">
        <f t="shared" si="313"/>
        <v>6.2486722923580151</v>
      </c>
      <c r="AO234" s="11">
        <f t="shared" si="314"/>
        <v>3.4464890895067111E-3</v>
      </c>
      <c r="AP234" s="11">
        <f t="shared" si="315"/>
        <v>4.3416672532294639E-3</v>
      </c>
      <c r="AQ234" s="11">
        <f t="shared" si="316"/>
        <v>3.9384400054446895E-3</v>
      </c>
      <c r="AR234" s="1">
        <f t="shared" si="322"/>
        <v>137441.63590691972</v>
      </c>
      <c r="AS234" s="1">
        <f t="shared" si="317"/>
        <v>72134.032525590912</v>
      </c>
      <c r="AT234" s="1">
        <f t="shared" si="318"/>
        <v>29625.883445347859</v>
      </c>
      <c r="AU234" s="1">
        <f t="shared" si="277"/>
        <v>27488.327181383946</v>
      </c>
      <c r="AV234" s="1">
        <f t="shared" si="278"/>
        <v>14426.806505118184</v>
      </c>
      <c r="AW234" s="1">
        <f t="shared" si="279"/>
        <v>5925.1766890695726</v>
      </c>
      <c r="AX234" s="1">
        <f t="shared" si="344"/>
        <v>94348.456576197073</v>
      </c>
      <c r="AY234" s="1">
        <f t="shared" si="325"/>
        <v>19468.578719576799</v>
      </c>
      <c r="AZ234" s="1">
        <f t="shared" si="326"/>
        <v>5423.7389850287982</v>
      </c>
      <c r="BA234" s="1">
        <f t="shared" si="345"/>
        <v>13349.319426718772</v>
      </c>
      <c r="BB234" s="1">
        <f t="shared" si="346"/>
        <v>29275.311820287596</v>
      </c>
      <c r="BC234" s="1">
        <f t="shared" si="347"/>
        <v>37573.985837607754</v>
      </c>
      <c r="BD234" s="1">
        <f t="shared" si="348"/>
        <v>482.31082076777864</v>
      </c>
      <c r="BE234" s="2">
        <f t="shared" si="358"/>
        <v>0.42640676327742005</v>
      </c>
      <c r="BF234" s="2">
        <f t="shared" si="359"/>
        <v>0.3180625638800178</v>
      </c>
      <c r="BG234" s="2">
        <f t="shared" si="360"/>
        <v>-5.0634047993166097E-7</v>
      </c>
      <c r="BH234" s="2">
        <f t="shared" si="327"/>
        <v>6.9915622945138187E-2</v>
      </c>
      <c r="BI234" s="2">
        <f t="shared" si="349"/>
        <v>1.8182272776872576E-2</v>
      </c>
      <c r="BJ234" s="2">
        <f t="shared" si="328"/>
        <v>1.0116379454193041E-2</v>
      </c>
      <c r="BK234" s="2">
        <f t="shared" si="329"/>
        <v>2.5638068161742476E-14</v>
      </c>
      <c r="BL234" s="2">
        <f t="shared" si="330"/>
        <v>2499.0013149592187</v>
      </c>
      <c r="BM234" s="2">
        <f t="shared" si="331"/>
        <v>729.73524458998043</v>
      </c>
      <c r="BN234" s="2">
        <f t="shared" si="332"/>
        <v>7.5955041912366649E-10</v>
      </c>
      <c r="BO234" s="2">
        <f t="shared" si="350"/>
        <v>6304.9084263276518</v>
      </c>
      <c r="BP234" s="2">
        <f t="shared" si="351"/>
        <v>448.30828890670949</v>
      </c>
      <c r="BQ234" s="2">
        <f t="shared" si="352"/>
        <v>-6.5495992328504967E-5</v>
      </c>
      <c r="BR234" s="11">
        <f t="shared" si="353"/>
        <v>2.503863604656173E-2</v>
      </c>
      <c r="BS234" s="17">
        <f t="shared" si="323"/>
        <v>1.668059313695247E-3</v>
      </c>
      <c r="BT234" s="17">
        <f t="shared" si="324"/>
        <v>6.0139543336378632E-3</v>
      </c>
      <c r="BU234" s="12">
        <f>BU$3*temperature!$I344+BU$4*temperature!$I344^2</f>
        <v>-51.444322721857844</v>
      </c>
      <c r="BV234" s="12">
        <f>BV$3*temperature!$I344+BV$4*temperature!$I344^2</f>
        <v>-42.734924392209841</v>
      </c>
      <c r="BW234" s="12">
        <f>BW$3*temperature!$I344+BW$4*temperature!$I344^2</f>
        <v>-35.828657947810811</v>
      </c>
      <c r="BX234" s="12">
        <f>BX$4*temperature!$I344^2</f>
        <v>-43.005611463402474</v>
      </c>
      <c r="BY234" s="12">
        <f>BY$4*temperature!$I344^2</f>
        <v>-37.603072441100586</v>
      </c>
      <c r="BZ234" s="12">
        <f>BZ$4*temperature!$I344^2</f>
        <v>-33.01225969509413</v>
      </c>
      <c r="CA234" s="12">
        <f>CA$3*temperature!$I344</f>
        <v>-33.677515046976389</v>
      </c>
      <c r="CB234" s="12">
        <f>CB$3*temperature!$I344</f>
        <v>-31.126734470685665</v>
      </c>
      <c r="CC234" s="12">
        <f>CC$3*temperature!$I344</f>
        <v>-27.326592522107823</v>
      </c>
      <c r="CD234" s="12">
        <f t="shared" si="354"/>
        <v>-26.030250829289443</v>
      </c>
      <c r="CE234" s="12">
        <f t="shared" si="333"/>
        <v>-18.969627826934691</v>
      </c>
      <c r="CF234" s="12">
        <f t="shared" si="334"/>
        <v>-16.653699745178031</v>
      </c>
      <c r="CG234" s="19">
        <f t="shared" si="355"/>
        <v>0.22707329228477405</v>
      </c>
      <c r="CH234" s="19">
        <f t="shared" si="335"/>
        <v>0.39056800690738103</v>
      </c>
      <c r="CI234" s="19">
        <f t="shared" si="336"/>
        <v>0.39056800690738097</v>
      </c>
      <c r="CJ234" s="12">
        <f t="shared" si="356"/>
        <v>3.8236321088434728</v>
      </c>
      <c r="CK234" s="12">
        <f t="shared" si="337"/>
        <v>6.0785533218754875</v>
      </c>
      <c r="CL234" s="12">
        <f t="shared" si="338"/>
        <v>5.3364463884648972</v>
      </c>
      <c r="CM234" s="17">
        <f t="shared" si="357"/>
        <v>-29.853882938132916</v>
      </c>
      <c r="CN234" s="17">
        <f t="shared" si="339"/>
        <v>-25.04818114881018</v>
      </c>
      <c r="CO234" s="17">
        <f t="shared" si="340"/>
        <v>-21.990146133642927</v>
      </c>
      <c r="CP234" s="12">
        <f t="shared" si="341"/>
        <v>172.96796320238897</v>
      </c>
      <c r="CQ234" s="12">
        <f t="shared" si="342"/>
        <v>157.62529536122946</v>
      </c>
      <c r="CR234" s="12">
        <f t="shared" si="343"/>
        <v>121.48698736152652</v>
      </c>
      <c r="CS234" s="17">
        <f>CS$3*temperature!$I344+CS$4*temperature!$I344^2</f>
        <v>-29.853882938132916</v>
      </c>
      <c r="CT234" s="17">
        <f>CT$3*temperature!$I344+CT$4*temperature!$I344^2</f>
        <v>-25.048219680530348</v>
      </c>
      <c r="CU234" s="17">
        <f>CU$3*temperature!$I344+CU$4*temperature!$I344^2</f>
        <v>-21.990165801399176</v>
      </c>
      <c r="CV234" s="17"/>
      <c r="CW234" s="17"/>
      <c r="CX234" s="17"/>
    </row>
    <row r="235" spans="1:102">
      <c r="A235" s="2">
        <f t="shared" si="280"/>
        <v>2189</v>
      </c>
      <c r="B235" s="5">
        <f t="shared" si="281"/>
        <v>1165.3964379052468</v>
      </c>
      <c r="C235" s="5">
        <f t="shared" si="282"/>
        <v>2964.1236230245463</v>
      </c>
      <c r="D235" s="5">
        <f t="shared" si="283"/>
        <v>4369.8170440550093</v>
      </c>
      <c r="E235" s="15">
        <f t="shared" si="284"/>
        <v>4.2281785511241776E-7</v>
      </c>
      <c r="F235" s="15">
        <f t="shared" si="285"/>
        <v>8.3297952682596752E-7</v>
      </c>
      <c r="G235" s="15">
        <f t="shared" si="286"/>
        <v>1.700498073152267E-6</v>
      </c>
      <c r="H235" s="5">
        <f t="shared" si="287"/>
        <v>136406.38857088244</v>
      </c>
      <c r="I235" s="5">
        <f t="shared" si="288"/>
        <v>71973.291972832259</v>
      </c>
      <c r="J235" s="5">
        <f t="shared" si="289"/>
        <v>29616.437479549841</v>
      </c>
      <c r="K235" s="5">
        <f t="shared" si="290"/>
        <v>117047.19881937123</v>
      </c>
      <c r="L235" s="5">
        <f t="shared" si="291"/>
        <v>24281.474434386721</v>
      </c>
      <c r="M235" s="5">
        <f t="shared" si="292"/>
        <v>6777.5005637460308</v>
      </c>
      <c r="N235" s="15">
        <f t="shared" si="293"/>
        <v>-7.5326883606847694E-3</v>
      </c>
      <c r="O235" s="15">
        <f t="shared" si="294"/>
        <v>-2.2291905686869784E-3</v>
      </c>
      <c r="P235" s="15">
        <f t="shared" si="295"/>
        <v>-3.2054161101269241E-4</v>
      </c>
      <c r="Q235" s="5">
        <f t="shared" si="296"/>
        <v>2779.8495216755164</v>
      </c>
      <c r="R235" s="5">
        <f t="shared" si="297"/>
        <v>4810.2662452867999</v>
      </c>
      <c r="S235" s="5">
        <f t="shared" si="298"/>
        <v>3373.8887765968911</v>
      </c>
      <c r="T235" s="5">
        <f t="shared" si="299"/>
        <v>20.379173958051027</v>
      </c>
      <c r="U235" s="5">
        <f t="shared" si="300"/>
        <v>66.834045149727629</v>
      </c>
      <c r="V235" s="5">
        <f t="shared" si="301"/>
        <v>113.91946715152903</v>
      </c>
      <c r="W235" s="15">
        <f t="shared" si="302"/>
        <v>-1.0734613539272964E-2</v>
      </c>
      <c r="X235" s="15">
        <f t="shared" si="303"/>
        <v>-1.217998157191269E-2</v>
      </c>
      <c r="Y235" s="15">
        <f t="shared" si="304"/>
        <v>-9.7425357312937999E-3</v>
      </c>
      <c r="Z235" s="5">
        <f t="shared" si="319"/>
        <v>1818.0538327822717</v>
      </c>
      <c r="AA235" s="5">
        <f t="shared" si="320"/>
        <v>10091.92118890108</v>
      </c>
      <c r="AB235" s="5">
        <f t="shared" si="321"/>
        <v>45792.311468332693</v>
      </c>
      <c r="AC235" s="16">
        <f t="shared" si="305"/>
        <v>1.1194653048901533</v>
      </c>
      <c r="AD235" s="16">
        <f t="shared" si="306"/>
        <v>3.0322791647346046</v>
      </c>
      <c r="AE235" s="16">
        <f t="shared" si="307"/>
        <v>13.436037769873028</v>
      </c>
      <c r="AF235" s="15">
        <f t="shared" si="308"/>
        <v>-4.0504037456468023E-3</v>
      </c>
      <c r="AG235" s="15">
        <f t="shared" si="309"/>
        <v>2.9673830763510267E-4</v>
      </c>
      <c r="AH235" s="15">
        <f t="shared" si="310"/>
        <v>9.7937136394747881E-3</v>
      </c>
      <c r="AI235" s="1">
        <f t="shared" si="274"/>
        <v>291662.77500706899</v>
      </c>
      <c r="AJ235" s="1">
        <f t="shared" si="275"/>
        <v>146151.44524813676</v>
      </c>
      <c r="AK235" s="1">
        <f t="shared" si="276"/>
        <v>59117.557537917346</v>
      </c>
      <c r="AL235" s="14">
        <f t="shared" si="311"/>
        <v>82.987856554940592</v>
      </c>
      <c r="AM235" s="14">
        <f t="shared" si="312"/>
        <v>19.794504136335515</v>
      </c>
      <c r="AN235" s="14">
        <f t="shared" si="313"/>
        <v>6.2730362130857795</v>
      </c>
      <c r="AO235" s="11">
        <f t="shared" si="314"/>
        <v>3.4120241986116441E-3</v>
      </c>
      <c r="AP235" s="11">
        <f t="shared" si="315"/>
        <v>4.2982505806971692E-3</v>
      </c>
      <c r="AQ235" s="11">
        <f t="shared" si="316"/>
        <v>3.8990556053902425E-3</v>
      </c>
      <c r="AR235" s="1">
        <f t="shared" si="322"/>
        <v>136406.38857088244</v>
      </c>
      <c r="AS235" s="1">
        <f t="shared" si="317"/>
        <v>71973.291972832259</v>
      </c>
      <c r="AT235" s="1">
        <f t="shared" si="318"/>
        <v>29616.437479549841</v>
      </c>
      <c r="AU235" s="1">
        <f t="shared" si="277"/>
        <v>27281.277714176489</v>
      </c>
      <c r="AV235" s="1">
        <f t="shared" si="278"/>
        <v>14394.658394566453</v>
      </c>
      <c r="AW235" s="1">
        <f t="shared" si="279"/>
        <v>5923.2874959099681</v>
      </c>
      <c r="AX235" s="1">
        <f t="shared" si="344"/>
        <v>93637.759055496979</v>
      </c>
      <c r="AY235" s="1">
        <f t="shared" si="325"/>
        <v>19425.179547509375</v>
      </c>
      <c r="AZ235" s="1">
        <f t="shared" si="326"/>
        <v>5422.0004509968248</v>
      </c>
      <c r="BA235" s="1">
        <f t="shared" si="345"/>
        <v>13340.513272777021</v>
      </c>
      <c r="BB235" s="1">
        <f t="shared" si="346"/>
        <v>29268.721233838944</v>
      </c>
      <c r="BC235" s="1">
        <f t="shared" si="347"/>
        <v>37572.64879936252</v>
      </c>
      <c r="BD235" s="1">
        <f t="shared" si="348"/>
        <v>468.1652277545968</v>
      </c>
      <c r="BE235" s="2">
        <f t="shared" si="358"/>
        <v>0.42640676327742005</v>
      </c>
      <c r="BF235" s="2">
        <f t="shared" si="359"/>
        <v>0.3180625638800178</v>
      </c>
      <c r="BG235" s="2">
        <f t="shared" si="360"/>
        <v>-5.0634047993166097E-7</v>
      </c>
      <c r="BH235" s="2">
        <f t="shared" si="327"/>
        <v>6.9062594119321474E-2</v>
      </c>
      <c r="BI235" s="2">
        <f t="shared" si="349"/>
        <v>1.8182272776872576E-2</v>
      </c>
      <c r="BJ235" s="2">
        <f t="shared" si="328"/>
        <v>1.0116379454193041E-2</v>
      </c>
      <c r="BK235" s="2">
        <f t="shared" si="329"/>
        <v>2.5638068161742476E-14</v>
      </c>
      <c r="BL235" s="2">
        <f t="shared" si="330"/>
        <v>2480.1781655038581</v>
      </c>
      <c r="BM235" s="2">
        <f t="shared" si="331"/>
        <v>728.10913216459721</v>
      </c>
      <c r="BN235" s="2">
        <f t="shared" si="332"/>
        <v>7.5930824280868335E-10</v>
      </c>
      <c r="BO235" s="2">
        <f t="shared" si="350"/>
        <v>6398.5571375363988</v>
      </c>
      <c r="BP235" s="2">
        <f t="shared" si="351"/>
        <v>453.67000687520965</v>
      </c>
      <c r="BQ235" s="2">
        <f t="shared" si="352"/>
        <v>-6.549571614279251E-5</v>
      </c>
      <c r="BR235" s="11">
        <f t="shared" si="353"/>
        <v>2.4959376904434144E-2</v>
      </c>
      <c r="BS235" s="17">
        <f t="shared" si="323"/>
        <v>1.6273136007133651E-3</v>
      </c>
      <c r="BT235" s="17">
        <f t="shared" si="324"/>
        <v>5.8387906151823911E-3</v>
      </c>
      <c r="BU235" s="12">
        <f>BU$3*temperature!$I345+BU$4*temperature!$I345^2</f>
        <v>-51.897487552823677</v>
      </c>
      <c r="BV235" s="12">
        <f>BV$3*temperature!$I345+BV$4*temperature!$I345^2</f>
        <v>-43.085069189520297</v>
      </c>
      <c r="BW235" s="12">
        <f>BW$3*temperature!$I345+BW$4*temperature!$I345^2</f>
        <v>-36.101407014089105</v>
      </c>
      <c r="BX235" s="12">
        <f>BX$4*temperature!$I345^2</f>
        <v>-43.285658124277155</v>
      </c>
      <c r="BY235" s="12">
        <f>BY$4*temperature!$I345^2</f>
        <v>-37.847938506653925</v>
      </c>
      <c r="BZ235" s="12">
        <f>BZ$4*temperature!$I345^2</f>
        <v>-33.227231015834597</v>
      </c>
      <c r="CA235" s="12">
        <f>CA$3*temperature!$I345</f>
        <v>-33.786988802948201</v>
      </c>
      <c r="CB235" s="12">
        <f>CB$3*temperature!$I345</f>
        <v>-31.227916536194066</v>
      </c>
      <c r="CC235" s="12">
        <f>CC$3*temperature!$I345</f>
        <v>-27.415421662771365</v>
      </c>
      <c r="CD235" s="12">
        <f t="shared" si="354"/>
        <v>-26.089926646431525</v>
      </c>
      <c r="CE235" s="12">
        <f t="shared" si="333"/>
        <v>-18.991644476451341</v>
      </c>
      <c r="CF235" s="12">
        <f t="shared" si="334"/>
        <v>-16.673028467585777</v>
      </c>
      <c r="CG235" s="19">
        <f t="shared" si="355"/>
        <v>0.22781142768914175</v>
      </c>
      <c r="CH235" s="19">
        <f t="shared" si="335"/>
        <v>0.39183760612273094</v>
      </c>
      <c r="CI235" s="19">
        <f t="shared" si="336"/>
        <v>0.39183760612273089</v>
      </c>
      <c r="CJ235" s="12">
        <f t="shared" si="356"/>
        <v>3.8485310782583384</v>
      </c>
      <c r="CK235" s="12">
        <f t="shared" si="337"/>
        <v>6.118136029871363</v>
      </c>
      <c r="CL235" s="12">
        <f t="shared" si="338"/>
        <v>5.3711965975927951</v>
      </c>
      <c r="CM235" s="17">
        <f t="shared" si="357"/>
        <v>-29.938457724689865</v>
      </c>
      <c r="CN235" s="17">
        <f t="shared" si="339"/>
        <v>-25.109780506322704</v>
      </c>
      <c r="CO235" s="17">
        <f t="shared" si="340"/>
        <v>-22.044225065178573</v>
      </c>
      <c r="CP235" s="12">
        <f t="shared" si="341"/>
        <v>178.14775850674312</v>
      </c>
      <c r="CQ235" s="12">
        <f t="shared" si="342"/>
        <v>162.2606692414023</v>
      </c>
      <c r="CR235" s="12">
        <f t="shared" si="343"/>
        <v>125.05962209240806</v>
      </c>
      <c r="CS235" s="17">
        <f>CS$3*temperature!$I345+CS$4*temperature!$I345^2</f>
        <v>-29.938457724689862</v>
      </c>
      <c r="CT235" s="17">
        <f>CT$3*temperature!$I345+CT$4*temperature!$I345^2</f>
        <v>-25.109819082763664</v>
      </c>
      <c r="CU235" s="17">
        <f>CU$3*temperature!$I345+CU$4*temperature!$I345^2</f>
        <v>-22.044244755761696</v>
      </c>
      <c r="CV235" s="17"/>
      <c r="CW235" s="17"/>
      <c r="CX235" s="17"/>
    </row>
    <row r="236" spans="1:102">
      <c r="A236" s="2">
        <f t="shared" si="280"/>
        <v>2190</v>
      </c>
      <c r="B236" s="5">
        <f t="shared" si="281"/>
        <v>1165.396906018148</v>
      </c>
      <c r="C236" s="5">
        <f t="shared" si="282"/>
        <v>2964.1259686261246</v>
      </c>
      <c r="D236" s="5">
        <f t="shared" si="283"/>
        <v>4369.8241033771992</v>
      </c>
      <c r="E236" s="15">
        <f t="shared" si="284"/>
        <v>4.0167696235679688E-7</v>
      </c>
      <c r="F236" s="15">
        <f t="shared" si="285"/>
        <v>7.9133055048466909E-7</v>
      </c>
      <c r="G236" s="15">
        <f t="shared" si="286"/>
        <v>1.6154731694946537E-6</v>
      </c>
      <c r="H236" s="5">
        <f t="shared" si="287"/>
        <v>135364.48789305726</v>
      </c>
      <c r="I236" s="5">
        <f t="shared" si="288"/>
        <v>71808.019311208744</v>
      </c>
      <c r="J236" s="5">
        <f t="shared" si="289"/>
        <v>29605.58658917564</v>
      </c>
      <c r="K236" s="5">
        <f t="shared" si="290"/>
        <v>116153.12104745652</v>
      </c>
      <c r="L236" s="5">
        <f t="shared" si="291"/>
        <v>24225.697582107765</v>
      </c>
      <c r="M236" s="5">
        <f t="shared" si="292"/>
        <v>6775.0064736690647</v>
      </c>
      <c r="N236" s="15">
        <f t="shared" si="293"/>
        <v>-7.6386088768725102E-3</v>
      </c>
      <c r="O236" s="15">
        <f t="shared" si="294"/>
        <v>-2.2970949490598302E-3</v>
      </c>
      <c r="P236" s="15">
        <f t="shared" si="295"/>
        <v>-3.6799555433564279E-4</v>
      </c>
      <c r="Q236" s="5">
        <f t="shared" si="296"/>
        <v>2729.0037650586842</v>
      </c>
      <c r="R236" s="5">
        <f t="shared" si="297"/>
        <v>4740.7659886683414</v>
      </c>
      <c r="S236" s="5">
        <f t="shared" si="298"/>
        <v>3339.7944600057303</v>
      </c>
      <c r="T236" s="5">
        <f t="shared" si="299"/>
        <v>20.160411401361735</v>
      </c>
      <c r="U236" s="5">
        <f t="shared" si="300"/>
        <v>66.020007711427567</v>
      </c>
      <c r="V236" s="5">
        <f t="shared" si="301"/>
        <v>112.80960267231531</v>
      </c>
      <c r="W236" s="15">
        <f t="shared" si="302"/>
        <v>-1.0734613539272964E-2</v>
      </c>
      <c r="X236" s="15">
        <f t="shared" si="303"/>
        <v>-1.217998157191269E-2</v>
      </c>
      <c r="Y236" s="15">
        <f t="shared" si="304"/>
        <v>-9.7425357312937999E-3</v>
      </c>
      <c r="Z236" s="5">
        <f t="shared" si="319"/>
        <v>1777.7607251660563</v>
      </c>
      <c r="AA236" s="5">
        <f t="shared" si="320"/>
        <v>9949.7388483393206</v>
      </c>
      <c r="AB236" s="5">
        <f t="shared" si="321"/>
        <v>45775.685871317095</v>
      </c>
      <c r="AC236" s="16">
        <f t="shared" si="305"/>
        <v>1.1149310184261045</v>
      </c>
      <c r="AD236" s="16">
        <f t="shared" si="306"/>
        <v>3.033178958122225</v>
      </c>
      <c r="AE236" s="16">
        <f t="shared" si="307"/>
        <v>13.567626476240331</v>
      </c>
      <c r="AF236" s="15">
        <f t="shared" si="308"/>
        <v>-4.0504037456468023E-3</v>
      </c>
      <c r="AG236" s="15">
        <f t="shared" si="309"/>
        <v>2.9673830763510267E-4</v>
      </c>
      <c r="AH236" s="15">
        <f t="shared" si="310"/>
        <v>9.7937136394747881E-3</v>
      </c>
      <c r="AI236" s="1">
        <f t="shared" si="274"/>
        <v>289777.77522053861</v>
      </c>
      <c r="AJ236" s="1">
        <f t="shared" si="275"/>
        <v>145930.95911788955</v>
      </c>
      <c r="AK236" s="1">
        <f t="shared" si="276"/>
        <v>59129.08928003558</v>
      </c>
      <c r="AL236" s="14">
        <f t="shared" si="311"/>
        <v>83.268181563949398</v>
      </c>
      <c r="AM236" s="14">
        <f t="shared" si="312"/>
        <v>19.878735057845144</v>
      </c>
      <c r="AN236" s="14">
        <f t="shared" si="313"/>
        <v>6.2972505409251331</v>
      </c>
      <c r="AO236" s="11">
        <f t="shared" si="314"/>
        <v>3.3779039566255277E-3</v>
      </c>
      <c r="AP236" s="11">
        <f t="shared" si="315"/>
        <v>4.2552680748901978E-3</v>
      </c>
      <c r="AQ236" s="11">
        <f t="shared" si="316"/>
        <v>3.8600650493363399E-3</v>
      </c>
      <c r="AR236" s="1">
        <f t="shared" si="322"/>
        <v>135364.48789305726</v>
      </c>
      <c r="AS236" s="1">
        <f t="shared" si="317"/>
        <v>71808.019311208744</v>
      </c>
      <c r="AT236" s="1">
        <f t="shared" si="318"/>
        <v>29605.58658917564</v>
      </c>
      <c r="AU236" s="1">
        <f t="shared" si="277"/>
        <v>27072.897578611453</v>
      </c>
      <c r="AV236" s="1">
        <f t="shared" si="278"/>
        <v>14361.603862241749</v>
      </c>
      <c r="AW236" s="1">
        <f t="shared" si="279"/>
        <v>5921.1173178351282</v>
      </c>
      <c r="AX236" s="1">
        <f t="shared" si="344"/>
        <v>92922.496837965227</v>
      </c>
      <c r="AY236" s="1">
        <f t="shared" si="325"/>
        <v>19380.558065686211</v>
      </c>
      <c r="AZ236" s="1">
        <f t="shared" si="326"/>
        <v>5420.0051789352519</v>
      </c>
      <c r="BA236" s="1">
        <f t="shared" si="345"/>
        <v>13331.582446574565</v>
      </c>
      <c r="BB236" s="1">
        <f t="shared" si="346"/>
        <v>29261.927683964095</v>
      </c>
      <c r="BC236" s="1">
        <f t="shared" si="347"/>
        <v>37571.101125170295</v>
      </c>
      <c r="BD236" s="1">
        <f t="shared" si="348"/>
        <v>454.43143676658076</v>
      </c>
      <c r="BE236" s="2">
        <f t="shared" si="358"/>
        <v>0.42640676327742005</v>
      </c>
      <c r="BF236" s="2">
        <f t="shared" si="359"/>
        <v>0.3180625638800178</v>
      </c>
      <c r="BG236" s="2">
        <f t="shared" si="360"/>
        <v>-5.0634047993166097E-7</v>
      </c>
      <c r="BH236" s="2">
        <f t="shared" si="327"/>
        <v>6.8216489857252538E-2</v>
      </c>
      <c r="BI236" s="2">
        <f t="shared" si="349"/>
        <v>1.8182272776872576E-2</v>
      </c>
      <c r="BJ236" s="2">
        <f t="shared" si="328"/>
        <v>1.0116379454193041E-2</v>
      </c>
      <c r="BK236" s="2">
        <f t="shared" si="329"/>
        <v>2.5638068161742476E-14</v>
      </c>
      <c r="BL236" s="2">
        <f t="shared" si="330"/>
        <v>2461.2340431732323</v>
      </c>
      <c r="BM236" s="2">
        <f t="shared" si="331"/>
        <v>726.4371712062092</v>
      </c>
      <c r="BN236" s="2">
        <f t="shared" si="332"/>
        <v>7.5903004694165398E-10</v>
      </c>
      <c r="BO236" s="2">
        <f t="shared" si="350"/>
        <v>6493.5997660531684</v>
      </c>
      <c r="BP236" s="2">
        <f t="shared" si="351"/>
        <v>459.0963255901122</v>
      </c>
      <c r="BQ236" s="2">
        <f t="shared" si="352"/>
        <v>-6.5495498917754274E-5</v>
      </c>
      <c r="BR236" s="11">
        <f t="shared" si="353"/>
        <v>2.4881011981144646E-2</v>
      </c>
      <c r="BS236" s="17">
        <f t="shared" si="323"/>
        <v>1.5876859487135497E-3</v>
      </c>
      <c r="BT236" s="17">
        <f t="shared" si="324"/>
        <v>5.6687287526042632E-3</v>
      </c>
      <c r="BU236" s="12">
        <f>BU$3*temperature!$I346+BU$4*temperature!$I346^2</f>
        <v>-52.348567049602579</v>
      </c>
      <c r="BV236" s="12">
        <f>BV$3*temperature!$I346+BV$4*temperature!$I346^2</f>
        <v>-43.433540640638725</v>
      </c>
      <c r="BW236" s="12">
        <f>BW$3*temperature!$I346+BW$4*temperature!$I346^2</f>
        <v>-36.372799799154443</v>
      </c>
      <c r="BX236" s="12">
        <f>BX$4*temperature!$I346^2</f>
        <v>-43.564182919083123</v>
      </c>
      <c r="BY236" s="12">
        <f>BY$4*temperature!$I346^2</f>
        <v>-38.091473889115449</v>
      </c>
      <c r="BZ236" s="12">
        <f>BZ$4*temperature!$I346^2</f>
        <v>-33.441034111402303</v>
      </c>
      <c r="CA236" s="12">
        <f>CA$3*temperature!$I346</f>
        <v>-33.895516949171636</v>
      </c>
      <c r="CB236" s="12">
        <f>CB$3*temperature!$I346</f>
        <v>-31.328224613716426</v>
      </c>
      <c r="CC236" s="12">
        <f>CC$3*temperature!$I346</f>
        <v>-27.503483517242834</v>
      </c>
      <c r="CD236" s="12">
        <f t="shared" si="354"/>
        <v>-26.148927472275599</v>
      </c>
      <c r="CE236" s="12">
        <f t="shared" si="333"/>
        <v>-19.013217349004776</v>
      </c>
      <c r="CF236" s="12">
        <f t="shared" si="334"/>
        <v>-16.691967592033745</v>
      </c>
      <c r="CG236" s="19">
        <f t="shared" si="355"/>
        <v>0.2285431872454553</v>
      </c>
      <c r="CH236" s="19">
        <f t="shared" si="335"/>
        <v>0.39309623882483835</v>
      </c>
      <c r="CI236" s="19">
        <f t="shared" si="336"/>
        <v>0.3930962388248383</v>
      </c>
      <c r="CJ236" s="12">
        <f t="shared" si="356"/>
        <v>3.8732947384480187</v>
      </c>
      <c r="CK236" s="12">
        <f t="shared" si="337"/>
        <v>6.1575036323558257</v>
      </c>
      <c r="CL236" s="12">
        <f t="shared" si="338"/>
        <v>5.4057579626045458</v>
      </c>
      <c r="CM236" s="17">
        <f t="shared" si="357"/>
        <v>-30.022222210723619</v>
      </c>
      <c r="CN236" s="17">
        <f t="shared" si="339"/>
        <v>-25.170720981360603</v>
      </c>
      <c r="CO236" s="17">
        <f t="shared" si="340"/>
        <v>-22.097725554638291</v>
      </c>
      <c r="CP236" s="12">
        <f t="shared" si="341"/>
        <v>183.38469982675264</v>
      </c>
      <c r="CQ236" s="12">
        <f t="shared" si="342"/>
        <v>166.94585570325529</v>
      </c>
      <c r="CR236" s="12">
        <f t="shared" si="343"/>
        <v>128.67064901395563</v>
      </c>
      <c r="CS236" s="17">
        <f>CS$3*temperature!$I346+CS$4*temperature!$I346^2</f>
        <v>-30.022222210723619</v>
      </c>
      <c r="CT236" s="17">
        <f>CT$3*temperature!$I346+CT$4*temperature!$I346^2</f>
        <v>-25.170759601620947</v>
      </c>
      <c r="CU236" s="17">
        <f>CU$3*temperature!$I346+CU$4*temperature!$I346^2</f>
        <v>-22.097745267588177</v>
      </c>
      <c r="CV236" s="17"/>
      <c r="CW236" s="17"/>
      <c r="CX236" s="17"/>
    </row>
    <row r="237" spans="1:102">
      <c r="A237" s="2">
        <f t="shared" si="280"/>
        <v>2191</v>
      </c>
      <c r="B237" s="5">
        <f t="shared" si="281"/>
        <v>1165.3973507255828</v>
      </c>
      <c r="C237" s="5">
        <f t="shared" si="282"/>
        <v>2964.1281969493875</v>
      </c>
      <c r="D237" s="5">
        <f t="shared" si="283"/>
        <v>4369.830809744114</v>
      </c>
      <c r="E237" s="15">
        <f t="shared" si="284"/>
        <v>3.8159311423895703E-7</v>
      </c>
      <c r="F237" s="15">
        <f t="shared" si="285"/>
        <v>7.5176402296043561E-7</v>
      </c>
      <c r="G237" s="15">
        <f t="shared" si="286"/>
        <v>1.5346995110199209E-6</v>
      </c>
      <c r="H237" s="5">
        <f t="shared" si="287"/>
        <v>134316.26375785039</v>
      </c>
      <c r="I237" s="5">
        <f t="shared" si="288"/>
        <v>71638.320613333388</v>
      </c>
      <c r="J237" s="5">
        <f t="shared" si="289"/>
        <v>29593.35857894205</v>
      </c>
      <c r="K237" s="5">
        <f t="shared" si="290"/>
        <v>115253.6202988829</v>
      </c>
      <c r="L237" s="5">
        <f t="shared" si="291"/>
        <v>24168.428574399008</v>
      </c>
      <c r="M237" s="5">
        <f t="shared" si="292"/>
        <v>6772.1977960686672</v>
      </c>
      <c r="N237" s="15">
        <f t="shared" si="293"/>
        <v>-7.7440945233500091E-3</v>
      </c>
      <c r="O237" s="15">
        <f t="shared" si="294"/>
        <v>-2.363977652848015E-3</v>
      </c>
      <c r="P237" s="15">
        <f t="shared" si="295"/>
        <v>-4.1456456334221237E-4</v>
      </c>
      <c r="Q237" s="5">
        <f t="shared" si="296"/>
        <v>2678.8031851009937</v>
      </c>
      <c r="R237" s="5">
        <f t="shared" si="297"/>
        <v>4671.956495484591</v>
      </c>
      <c r="S237" s="5">
        <f t="shared" si="298"/>
        <v>3305.8903953820504</v>
      </c>
      <c r="T237" s="5">
        <f t="shared" si="299"/>
        <v>19.943997176175365</v>
      </c>
      <c r="U237" s="5">
        <f t="shared" si="300"/>
        <v>65.215885234124841</v>
      </c>
      <c r="V237" s="5">
        <f t="shared" si="301"/>
        <v>111.71055108744721</v>
      </c>
      <c r="W237" s="15">
        <f t="shared" si="302"/>
        <v>-1.0734613539272964E-2</v>
      </c>
      <c r="X237" s="15">
        <f t="shared" si="303"/>
        <v>-1.217998157191269E-2</v>
      </c>
      <c r="Y237" s="15">
        <f t="shared" si="304"/>
        <v>-9.7425357312937999E-3</v>
      </c>
      <c r="Z237" s="5">
        <f t="shared" si="319"/>
        <v>1738.1750620896596</v>
      </c>
      <c r="AA237" s="5">
        <f t="shared" si="320"/>
        <v>9808.8916674021584</v>
      </c>
      <c r="AB237" s="5">
        <f t="shared" si="321"/>
        <v>45756.890275607271</v>
      </c>
      <c r="AC237" s="16">
        <f t="shared" si="305"/>
        <v>1.1104150976529337</v>
      </c>
      <c r="AD237" s="16">
        <f t="shared" si="306"/>
        <v>3.0340790185130126</v>
      </c>
      <c r="AE237" s="16">
        <f t="shared" si="307"/>
        <v>13.700503924715985</v>
      </c>
      <c r="AF237" s="15">
        <f t="shared" si="308"/>
        <v>-4.0504037456468023E-3</v>
      </c>
      <c r="AG237" s="15">
        <f t="shared" si="309"/>
        <v>2.9673830763510267E-4</v>
      </c>
      <c r="AH237" s="15">
        <f t="shared" si="310"/>
        <v>9.7937136394747881E-3</v>
      </c>
      <c r="AI237" s="1">
        <f t="shared" si="274"/>
        <v>287872.89527709619</v>
      </c>
      <c r="AJ237" s="1">
        <f t="shared" si="275"/>
        <v>145699.46706834235</v>
      </c>
      <c r="AK237" s="1">
        <f t="shared" si="276"/>
        <v>59137.297669867155</v>
      </c>
      <c r="AL237" s="14">
        <f t="shared" si="311"/>
        <v>83.546640764715619</v>
      </c>
      <c r="AM237" s="14">
        <f t="shared" si="312"/>
        <v>19.962478511039386</v>
      </c>
      <c r="AN237" s="14">
        <f t="shared" si="313"/>
        <v>6.3213152596778732</v>
      </c>
      <c r="AO237" s="11">
        <f t="shared" si="314"/>
        <v>3.3441249170592722E-3</v>
      </c>
      <c r="AP237" s="11">
        <f t="shared" si="315"/>
        <v>4.2127153941412957E-3</v>
      </c>
      <c r="AQ237" s="11">
        <f t="shared" si="316"/>
        <v>3.8214643988429766E-3</v>
      </c>
      <c r="AR237" s="1">
        <f t="shared" si="322"/>
        <v>134316.26375785039</v>
      </c>
      <c r="AS237" s="1">
        <f t="shared" si="317"/>
        <v>71638.320613333388</v>
      </c>
      <c r="AT237" s="1">
        <f t="shared" si="318"/>
        <v>29593.35857894205</v>
      </c>
      <c r="AU237" s="1">
        <f t="shared" si="277"/>
        <v>26863.252751570079</v>
      </c>
      <c r="AV237" s="1">
        <f t="shared" si="278"/>
        <v>14327.664122666678</v>
      </c>
      <c r="AW237" s="1">
        <f t="shared" si="279"/>
        <v>5918.6717157884104</v>
      </c>
      <c r="AX237" s="1">
        <f t="shared" si="344"/>
        <v>92202.896239106325</v>
      </c>
      <c r="AY237" s="1">
        <f t="shared" si="325"/>
        <v>19334.742859519207</v>
      </c>
      <c r="AZ237" s="1">
        <f t="shared" si="326"/>
        <v>5417.7582368549347</v>
      </c>
      <c r="BA237" s="1">
        <f t="shared" si="345"/>
        <v>13322.527460085013</v>
      </c>
      <c r="BB237" s="1">
        <f t="shared" si="346"/>
        <v>29254.934253782059</v>
      </c>
      <c r="BC237" s="1">
        <f t="shared" si="347"/>
        <v>37569.346832907679</v>
      </c>
      <c r="BD237" s="1">
        <f t="shared" si="348"/>
        <v>441.09759032870983</v>
      </c>
      <c r="BE237" s="2">
        <f t="shared" si="358"/>
        <v>0.42640676327742005</v>
      </c>
      <c r="BF237" s="2">
        <f t="shared" si="359"/>
        <v>0.3180625638800178</v>
      </c>
      <c r="BG237" s="2">
        <f t="shared" si="360"/>
        <v>-5.0634047993166097E-7</v>
      </c>
      <c r="BH237" s="2">
        <f t="shared" si="327"/>
        <v>6.7377330781556818E-2</v>
      </c>
      <c r="BI237" s="2">
        <f t="shared" si="349"/>
        <v>1.8182272776872576E-2</v>
      </c>
      <c r="BJ237" s="2">
        <f t="shared" si="328"/>
        <v>1.0116379454193041E-2</v>
      </c>
      <c r="BK237" s="2">
        <f t="shared" si="329"/>
        <v>2.5638068161742476E-14</v>
      </c>
      <c r="BL237" s="2">
        <f t="shared" si="330"/>
        <v>2442.1749460155997</v>
      </c>
      <c r="BM237" s="2">
        <f t="shared" si="331"/>
        <v>724.72043478561966</v>
      </c>
      <c r="BN237" s="2">
        <f t="shared" si="332"/>
        <v>7.587165443818028E-10</v>
      </c>
      <c r="BO237" s="2">
        <f t="shared" si="350"/>
        <v>6590.0569549820084</v>
      </c>
      <c r="BP237" s="2">
        <f t="shared" si="351"/>
        <v>464.58802276425132</v>
      </c>
      <c r="BQ237" s="2">
        <f t="shared" si="352"/>
        <v>-6.5495339807387682E-5</v>
      </c>
      <c r="BR237" s="11">
        <f t="shared" si="353"/>
        <v>2.48035278066637E-2</v>
      </c>
      <c r="BS237" s="17">
        <f t="shared" si="323"/>
        <v>1.5491417346531534E-3</v>
      </c>
      <c r="BT237" s="17">
        <f t="shared" si="324"/>
        <v>5.5036201481594785E-3</v>
      </c>
      <c r="BU237" s="12">
        <f>BU$3*temperature!$I347+BU$4*temperature!$I347^2</f>
        <v>-52.797538583455392</v>
      </c>
      <c r="BV237" s="12">
        <f>BV$3*temperature!$I347+BV$4*temperature!$I347^2</f>
        <v>-43.780322868323637</v>
      </c>
      <c r="BW237" s="12">
        <f>BW$3*temperature!$I347+BW$4*temperature!$I347^2</f>
        <v>-36.642825302459698</v>
      </c>
      <c r="BX237" s="12">
        <f>BX$4*temperature!$I347^2</f>
        <v>-43.841177900303713</v>
      </c>
      <c r="BY237" s="12">
        <f>BY$4*temperature!$I347^2</f>
        <v>-38.333671639367715</v>
      </c>
      <c r="BZ237" s="12">
        <f>BZ$4*temperature!$I347^2</f>
        <v>-33.653662881070503</v>
      </c>
      <c r="CA237" s="12">
        <f>CA$3*temperature!$I347</f>
        <v>-34.003105457954575</v>
      </c>
      <c r="CB237" s="12">
        <f>CB$3*temperature!$I347</f>
        <v>-31.427664223209945</v>
      </c>
      <c r="CC237" s="12">
        <f>CC$3*temperature!$I347</f>
        <v>-27.590782931569322</v>
      </c>
      <c r="CD237" s="12">
        <f t="shared" si="354"/>
        <v>-26.20726069235814</v>
      </c>
      <c r="CE237" s="12">
        <f t="shared" si="333"/>
        <v>-19.034354211208022</v>
      </c>
      <c r="CF237" s="12">
        <f t="shared" si="334"/>
        <v>-16.710523936939374</v>
      </c>
      <c r="CG237" s="19">
        <f t="shared" si="355"/>
        <v>0.22926861122247005</v>
      </c>
      <c r="CH237" s="19">
        <f t="shared" si="335"/>
        <v>0.39434397427630719</v>
      </c>
      <c r="CI237" s="19">
        <f t="shared" si="336"/>
        <v>0.39434397427630719</v>
      </c>
      <c r="CJ237" s="12">
        <f t="shared" si="356"/>
        <v>3.8979223827982188</v>
      </c>
      <c r="CK237" s="12">
        <f t="shared" si="337"/>
        <v>6.1966550060009613</v>
      </c>
      <c r="CL237" s="12">
        <f t="shared" si="338"/>
        <v>5.4401294973149739</v>
      </c>
      <c r="CM237" s="17">
        <f t="shared" si="357"/>
        <v>-30.105183075156358</v>
      </c>
      <c r="CN237" s="17">
        <f t="shared" si="339"/>
        <v>-25.231009217208985</v>
      </c>
      <c r="CO237" s="17">
        <f t="shared" si="340"/>
        <v>-22.150653434254348</v>
      </c>
      <c r="CP237" s="12">
        <f t="shared" si="341"/>
        <v>188.67755383647491</v>
      </c>
      <c r="CQ237" s="12">
        <f t="shared" si="342"/>
        <v>171.67976254905048</v>
      </c>
      <c r="CR237" s="12">
        <f t="shared" si="343"/>
        <v>132.31922633354168</v>
      </c>
      <c r="CS237" s="17">
        <f>CS$3*temperature!$I347+CS$4*temperature!$I347^2</f>
        <v>-30.105183075156358</v>
      </c>
      <c r="CT237" s="17">
        <f>CT$3*temperature!$I347+CT$4*temperature!$I347^2</f>
        <v>-25.231047880403072</v>
      </c>
      <c r="CU237" s="17">
        <f>CU$3*temperature!$I347+CU$4*temperature!$I347^2</f>
        <v>-22.150673169118946</v>
      </c>
      <c r="CV237" s="17"/>
      <c r="CW237" s="17"/>
      <c r="CX237" s="17"/>
    </row>
    <row r="238" spans="1:102">
      <c r="A238" s="2">
        <f t="shared" si="280"/>
        <v>2192</v>
      </c>
      <c r="B238" s="5">
        <f t="shared" si="281"/>
        <v>1165.3977731978071</v>
      </c>
      <c r="C238" s="5">
        <f t="shared" si="282"/>
        <v>2964.1303138580784</v>
      </c>
      <c r="D238" s="5">
        <f t="shared" si="283"/>
        <v>4369.8371808024613</v>
      </c>
      <c r="E238" s="15">
        <f t="shared" si="284"/>
        <v>3.6251345852700916E-7</v>
      </c>
      <c r="F238" s="15">
        <f t="shared" si="285"/>
        <v>7.141758218124138E-7</v>
      </c>
      <c r="G238" s="15">
        <f t="shared" si="286"/>
        <v>1.4579645354689247E-6</v>
      </c>
      <c r="H238" s="5">
        <f t="shared" si="287"/>
        <v>133262.04115465976</v>
      </c>
      <c r="I238" s="5">
        <f t="shared" si="288"/>
        <v>71464.301118779316</v>
      </c>
      <c r="J238" s="5">
        <f t="shared" si="289"/>
        <v>29579.781025005392</v>
      </c>
      <c r="K238" s="5">
        <f t="shared" si="290"/>
        <v>114348.97527647903</v>
      </c>
      <c r="L238" s="5">
        <f t="shared" si="291"/>
        <v>24109.702864501323</v>
      </c>
      <c r="M238" s="5">
        <f t="shared" si="292"/>
        <v>6769.0808149454815</v>
      </c>
      <c r="N238" s="15">
        <f t="shared" si="293"/>
        <v>-7.8491679485459542E-3</v>
      </c>
      <c r="O238" s="15">
        <f t="shared" si="294"/>
        <v>-2.429852222990192E-3</v>
      </c>
      <c r="P238" s="15">
        <f t="shared" si="295"/>
        <v>-4.6026138294352759E-4</v>
      </c>
      <c r="Q238" s="5">
        <f t="shared" si="296"/>
        <v>2629.2475552190581</v>
      </c>
      <c r="R238" s="5">
        <f t="shared" si="297"/>
        <v>4603.8415446853278</v>
      </c>
      <c r="S238" s="5">
        <f t="shared" si="298"/>
        <v>3272.1806610984604</v>
      </c>
      <c r="T238" s="5">
        <f t="shared" si="299"/>
        <v>19.729906074060771</v>
      </c>
      <c r="U238" s="5">
        <f t="shared" si="300"/>
        <v>64.421556953777227</v>
      </c>
      <c r="V238" s="5">
        <f t="shared" si="301"/>
        <v>110.62220705191524</v>
      </c>
      <c r="W238" s="15">
        <f t="shared" si="302"/>
        <v>-1.0734613539272964E-2</v>
      </c>
      <c r="X238" s="15">
        <f t="shared" si="303"/>
        <v>-1.217998157191269E-2</v>
      </c>
      <c r="Y238" s="15">
        <f t="shared" si="304"/>
        <v>-9.7425357312937999E-3</v>
      </c>
      <c r="Z238" s="5">
        <f t="shared" si="319"/>
        <v>1699.2901750511307</v>
      </c>
      <c r="AA238" s="5">
        <f t="shared" si="320"/>
        <v>9669.3896704644867</v>
      </c>
      <c r="AB238" s="5">
        <f t="shared" si="321"/>
        <v>45735.967940940434</v>
      </c>
      <c r="AC238" s="16">
        <f t="shared" si="305"/>
        <v>1.1059174681821775</v>
      </c>
      <c r="AD238" s="16">
        <f t="shared" si="306"/>
        <v>3.0349793459861973</v>
      </c>
      <c r="AE238" s="16">
        <f t="shared" si="307"/>
        <v>13.834682736871153</v>
      </c>
      <c r="AF238" s="15">
        <f t="shared" si="308"/>
        <v>-4.0504037456468023E-3</v>
      </c>
      <c r="AG238" s="15">
        <f t="shared" si="309"/>
        <v>2.9673830763510267E-4</v>
      </c>
      <c r="AH238" s="15">
        <f t="shared" si="310"/>
        <v>9.7937136394747881E-3</v>
      </c>
      <c r="AI238" s="1">
        <f t="shared" si="274"/>
        <v>285948.85850095667</v>
      </c>
      <c r="AJ238" s="1">
        <f t="shared" si="275"/>
        <v>145457.1844841748</v>
      </c>
      <c r="AK238" s="1">
        <f t="shared" si="276"/>
        <v>59142.239618668857</v>
      </c>
      <c r="AL238" s="14">
        <f t="shared" si="311"/>
        <v>83.823237263802326</v>
      </c>
      <c r="AM238" s="14">
        <f t="shared" si="312"/>
        <v>20.045733789162771</v>
      </c>
      <c r="AN238" s="14">
        <f t="shared" si="313"/>
        <v>6.3452303740844069</v>
      </c>
      <c r="AO238" s="11">
        <f t="shared" si="314"/>
        <v>3.3106836678886793E-3</v>
      </c>
      <c r="AP238" s="11">
        <f t="shared" si="315"/>
        <v>4.1705882401998828E-3</v>
      </c>
      <c r="AQ238" s="11">
        <f t="shared" si="316"/>
        <v>3.7832497548545467E-3</v>
      </c>
      <c r="AR238" s="1">
        <f t="shared" si="322"/>
        <v>133262.04115465976</v>
      </c>
      <c r="AS238" s="1">
        <f t="shared" si="317"/>
        <v>71464.301118779316</v>
      </c>
      <c r="AT238" s="1">
        <f t="shared" si="318"/>
        <v>29579.781025005392</v>
      </c>
      <c r="AU238" s="1">
        <f t="shared" si="277"/>
        <v>26652.408230931953</v>
      </c>
      <c r="AV238" s="1">
        <f t="shared" si="278"/>
        <v>14292.860223755864</v>
      </c>
      <c r="AW238" s="1">
        <f t="shared" si="279"/>
        <v>5915.9562050010791</v>
      </c>
      <c r="AX238" s="1">
        <f t="shared" si="344"/>
        <v>91479.180221183226</v>
      </c>
      <c r="AY238" s="1">
        <f t="shared" si="325"/>
        <v>19287.762291601059</v>
      </c>
      <c r="AZ238" s="1">
        <f t="shared" si="326"/>
        <v>5415.264651956385</v>
      </c>
      <c r="BA238" s="1">
        <f t="shared" si="345"/>
        <v>13313.348798112884</v>
      </c>
      <c r="BB238" s="1">
        <f t="shared" si="346"/>
        <v>29247.74398373361</v>
      </c>
      <c r="BC238" s="1">
        <f t="shared" si="347"/>
        <v>37567.389877382499</v>
      </c>
      <c r="BD238" s="1">
        <f t="shared" si="348"/>
        <v>428.15216660658257</v>
      </c>
      <c r="BE238" s="2">
        <f t="shared" si="358"/>
        <v>0.42640676327742005</v>
      </c>
      <c r="BF238" s="2">
        <f t="shared" si="359"/>
        <v>0.3180625638800178</v>
      </c>
      <c r="BG238" s="2">
        <f t="shared" si="360"/>
        <v>-5.0634047993166097E-7</v>
      </c>
      <c r="BH238" s="2">
        <f t="shared" si="327"/>
        <v>6.654513568482065E-2</v>
      </c>
      <c r="BI238" s="2">
        <f t="shared" si="349"/>
        <v>1.8182272776872576E-2</v>
      </c>
      <c r="BJ238" s="2">
        <f t="shared" si="328"/>
        <v>1.0116379454193041E-2</v>
      </c>
      <c r="BK238" s="2">
        <f t="shared" si="329"/>
        <v>2.5638068161742476E-14</v>
      </c>
      <c r="BL238" s="2">
        <f t="shared" si="330"/>
        <v>2423.006783076843</v>
      </c>
      <c r="BM238" s="2">
        <f t="shared" si="331"/>
        <v>722.95998754628386</v>
      </c>
      <c r="BN238" s="2">
        <f t="shared" si="332"/>
        <v>7.58368442128505E-10</v>
      </c>
      <c r="BO238" s="2">
        <f t="shared" si="350"/>
        <v>6687.9496475392752</v>
      </c>
      <c r="BP238" s="2">
        <f t="shared" si="351"/>
        <v>470.1458854050029</v>
      </c>
      <c r="BQ238" s="2">
        <f t="shared" si="352"/>
        <v>-6.5495237970322493E-5</v>
      </c>
      <c r="BR238" s="11">
        <f t="shared" si="353"/>
        <v>2.4726910901770455E-2</v>
      </c>
      <c r="BS238" s="17">
        <f t="shared" si="323"/>
        <v>1.5116475427916461E-3</v>
      </c>
      <c r="BT238" s="17">
        <f t="shared" si="324"/>
        <v>5.343320532193668E-3</v>
      </c>
      <c r="BU238" s="12">
        <f>BU$3*temperature!$I348+BU$4*temperature!$I348^2</f>
        <v>-53.244380706328506</v>
      </c>
      <c r="BV238" s="12">
        <f>BV$3*temperature!$I348+BV$4*temperature!$I348^2</f>
        <v>-44.125400879985492</v>
      </c>
      <c r="BW238" s="12">
        <f>BW$3*temperature!$I348+BW$4*temperature!$I348^2</f>
        <v>-36.911473189068666</v>
      </c>
      <c r="BX238" s="12">
        <f>BX$4*temperature!$I348^2</f>
        <v>-44.116635746310834</v>
      </c>
      <c r="BY238" s="12">
        <f>BY$4*temperature!$I348^2</f>
        <v>-38.574525355555188</v>
      </c>
      <c r="BZ238" s="12">
        <f>BZ$4*temperature!$I348^2</f>
        <v>-33.865111704561286</v>
      </c>
      <c r="CA238" s="12">
        <f>CA$3*temperature!$I348</f>
        <v>-34.109760390229702</v>
      </c>
      <c r="CB238" s="12">
        <f>CB$3*temperature!$I348</f>
        <v>-31.526240966544069</v>
      </c>
      <c r="CC238" s="12">
        <f>CC$3*temperature!$I348</f>
        <v>-27.677324823709817</v>
      </c>
      <c r="CD238" s="12">
        <f t="shared" si="354"/>
        <v>-26.264933669544824</v>
      </c>
      <c r="CE238" s="12">
        <f t="shared" si="333"/>
        <v>-19.05506273465609</v>
      </c>
      <c r="CF238" s="12">
        <f t="shared" si="334"/>
        <v>-16.728704237302484</v>
      </c>
      <c r="CG238" s="19">
        <f t="shared" si="355"/>
        <v>0.22998774048650097</v>
      </c>
      <c r="CH238" s="19">
        <f t="shared" si="335"/>
        <v>0.39558088276754932</v>
      </c>
      <c r="CI238" s="19">
        <f t="shared" si="336"/>
        <v>0.39558088276754921</v>
      </c>
      <c r="CJ238" s="12">
        <f t="shared" si="356"/>
        <v>3.9224133603424391</v>
      </c>
      <c r="CK238" s="12">
        <f t="shared" si="337"/>
        <v>6.2355891159439896</v>
      </c>
      <c r="CL238" s="12">
        <f t="shared" si="338"/>
        <v>5.4743102932036658</v>
      </c>
      <c r="CM238" s="17">
        <f t="shared" si="357"/>
        <v>-30.187347029887263</v>
      </c>
      <c r="CN238" s="17">
        <f t="shared" si="339"/>
        <v>-25.290651850600078</v>
      </c>
      <c r="CO238" s="17">
        <f t="shared" si="340"/>
        <v>-22.203014530506149</v>
      </c>
      <c r="CP238" s="12">
        <f t="shared" si="341"/>
        <v>194.02508414548501</v>
      </c>
      <c r="CQ238" s="12">
        <f t="shared" si="342"/>
        <v>176.46129529564837</v>
      </c>
      <c r="CR238" s="12">
        <f t="shared" si="343"/>
        <v>136.00451049710483</v>
      </c>
      <c r="CS238" s="17">
        <f>CS$3*temperature!$I348+CS$4*temperature!$I348^2</f>
        <v>-30.187347029887263</v>
      </c>
      <c r="CT238" s="17">
        <f>CT$3*temperature!$I348+CT$4*temperature!$I348^2</f>
        <v>-25.290690555857857</v>
      </c>
      <c r="CU238" s="17">
        <f>CU$3*temperature!$I348+CU$4*temperature!$I348^2</f>
        <v>-22.203034286841358</v>
      </c>
      <c r="CV238" s="17"/>
      <c r="CW238" s="17"/>
      <c r="CX238" s="17"/>
    </row>
    <row r="239" spans="1:102">
      <c r="A239" s="2">
        <f t="shared" si="280"/>
        <v>2193</v>
      </c>
      <c r="B239" s="5">
        <f t="shared" si="281"/>
        <v>1165.3981745465655</v>
      </c>
      <c r="C239" s="5">
        <f t="shared" si="282"/>
        <v>2964.1323249227712</v>
      </c>
      <c r="D239" s="5">
        <f t="shared" si="283"/>
        <v>4369.8432333167148</v>
      </c>
      <c r="E239" s="15">
        <f t="shared" si="284"/>
        <v>3.4438778560065868E-7</v>
      </c>
      <c r="F239" s="15">
        <f t="shared" si="285"/>
        <v>6.7846703072179308E-7</v>
      </c>
      <c r="G239" s="15">
        <f t="shared" si="286"/>
        <v>1.3850663086954785E-6</v>
      </c>
      <c r="H239" s="5">
        <f t="shared" si="287"/>
        <v>132202.14012140772</v>
      </c>
      <c r="I239" s="5">
        <f t="shared" si="288"/>
        <v>71286.065193031885</v>
      </c>
      <c r="J239" s="5">
        <f t="shared" si="289"/>
        <v>29564.881265554661</v>
      </c>
      <c r="K239" s="5">
        <f t="shared" si="290"/>
        <v>113439.46044264664</v>
      </c>
      <c r="L239" s="5">
        <f t="shared" si="291"/>
        <v>24049.555613172299</v>
      </c>
      <c r="M239" s="5">
        <f t="shared" si="292"/>
        <v>6765.6617610776138</v>
      </c>
      <c r="N239" s="15">
        <f t="shared" si="293"/>
        <v>-7.9538520711123217E-3</v>
      </c>
      <c r="O239" s="15">
        <f t="shared" si="294"/>
        <v>-2.4947321693286062E-3</v>
      </c>
      <c r="P239" s="15">
        <f t="shared" si="295"/>
        <v>-5.0509869232451265E-4</v>
      </c>
      <c r="Q239" s="5">
        <f t="shared" si="296"/>
        <v>2580.336330512268</v>
      </c>
      <c r="R239" s="5">
        <f t="shared" si="297"/>
        <v>4536.4244570902629</v>
      </c>
      <c r="S239" s="5">
        <f t="shared" si="298"/>
        <v>3238.6691378922201</v>
      </c>
      <c r="T239" s="5">
        <f t="shared" si="299"/>
        <v>19.518113157189575</v>
      </c>
      <c r="U239" s="5">
        <f t="shared" si="300"/>
        <v>63.636903577246294</v>
      </c>
      <c r="V239" s="5">
        <f t="shared" si="301"/>
        <v>109.54446624703738</v>
      </c>
      <c r="W239" s="15">
        <f t="shared" si="302"/>
        <v>-1.0734613539272964E-2</v>
      </c>
      <c r="X239" s="15">
        <f t="shared" si="303"/>
        <v>-1.217998157191269E-2</v>
      </c>
      <c r="Y239" s="15">
        <f t="shared" si="304"/>
        <v>-9.7425357312937999E-3</v>
      </c>
      <c r="Z239" s="5">
        <f t="shared" si="319"/>
        <v>1661.0992357902576</v>
      </c>
      <c r="AA239" s="5">
        <f t="shared" si="320"/>
        <v>9531.2419159803085</v>
      </c>
      <c r="AB239" s="5">
        <f t="shared" si="321"/>
        <v>45712.961766204302</v>
      </c>
      <c r="AC239" s="16">
        <f t="shared" si="305"/>
        <v>1.1014380559266761</v>
      </c>
      <c r="AD239" s="16">
        <f t="shared" si="306"/>
        <v>3.0358799406210326</v>
      </c>
      <c r="AE239" s="16">
        <f t="shared" si="307"/>
        <v>13.970175657889055</v>
      </c>
      <c r="AF239" s="15">
        <f t="shared" si="308"/>
        <v>-4.0504037456468023E-3</v>
      </c>
      <c r="AG239" s="15">
        <f t="shared" si="309"/>
        <v>2.9673830763510267E-4</v>
      </c>
      <c r="AH239" s="15">
        <f t="shared" si="310"/>
        <v>9.7937136394747881E-3</v>
      </c>
      <c r="AI239" s="1">
        <f t="shared" si="274"/>
        <v>284006.38088179298</v>
      </c>
      <c r="AJ239" s="1">
        <f t="shared" si="275"/>
        <v>145204.32625951318</v>
      </c>
      <c r="AK239" s="1">
        <f t="shared" si="276"/>
        <v>59143.971861803053</v>
      </c>
      <c r="AL239" s="14">
        <f t="shared" si="311"/>
        <v>84.097974364175172</v>
      </c>
      <c r="AM239" s="14">
        <f t="shared" si="312"/>
        <v>20.128500265753956</v>
      </c>
      <c r="AN239" s="14">
        <f t="shared" si="313"/>
        <v>6.368995909429084</v>
      </c>
      <c r="AO239" s="11">
        <f t="shared" si="314"/>
        <v>3.2775768312097923E-3</v>
      </c>
      <c r="AP239" s="11">
        <f t="shared" si="315"/>
        <v>4.1288823577978837E-3</v>
      </c>
      <c r="AQ239" s="11">
        <f t="shared" si="316"/>
        <v>3.7454172573060012E-3</v>
      </c>
      <c r="AR239" s="1">
        <f t="shared" si="322"/>
        <v>132202.14012140772</v>
      </c>
      <c r="AS239" s="1">
        <f t="shared" si="317"/>
        <v>71286.065193031885</v>
      </c>
      <c r="AT239" s="1">
        <f t="shared" si="318"/>
        <v>29564.881265554661</v>
      </c>
      <c r="AU239" s="1">
        <f t="shared" si="277"/>
        <v>26440.428024281544</v>
      </c>
      <c r="AV239" s="1">
        <f t="shared" si="278"/>
        <v>14257.213038606378</v>
      </c>
      <c r="AW239" s="1">
        <f t="shared" si="279"/>
        <v>5912.9762531109327</v>
      </c>
      <c r="AX239" s="1">
        <f t="shared" si="344"/>
        <v>90751.568354117306</v>
      </c>
      <c r="AY239" s="1">
        <f t="shared" si="325"/>
        <v>19239.644490537838</v>
      </c>
      <c r="AZ239" s="1">
        <f t="shared" si="326"/>
        <v>5412.5294088620913</v>
      </c>
      <c r="BA239" s="1">
        <f t="shared" si="345"/>
        <v>13304.046918000475</v>
      </c>
      <c r="BB239" s="1">
        <f t="shared" si="346"/>
        <v>29240.359871810655</v>
      </c>
      <c r="BC239" s="1">
        <f t="shared" si="347"/>
        <v>37565.234150990495</v>
      </c>
      <c r="BD239" s="1">
        <f t="shared" si="348"/>
        <v>415.58397016082307</v>
      </c>
      <c r="BE239" s="2">
        <f t="shared" si="358"/>
        <v>0.42640676327742005</v>
      </c>
      <c r="BF239" s="2">
        <f t="shared" si="359"/>
        <v>0.3180625638800178</v>
      </c>
      <c r="BG239" s="2">
        <f t="shared" si="360"/>
        <v>-5.0634047993166097E-7</v>
      </c>
      <c r="BH239" s="2">
        <f t="shared" si="327"/>
        <v>6.5719921541248894E-2</v>
      </c>
      <c r="BI239" s="2">
        <f t="shared" si="349"/>
        <v>1.8182272776872576E-2</v>
      </c>
      <c r="BJ239" s="2">
        <f t="shared" si="328"/>
        <v>1.0116379454193041E-2</v>
      </c>
      <c r="BK239" s="2">
        <f t="shared" si="329"/>
        <v>2.5638068161742476E-14</v>
      </c>
      <c r="BL239" s="2">
        <f t="shared" si="330"/>
        <v>2403.7353733737655</v>
      </c>
      <c r="BM239" s="2">
        <f t="shared" si="331"/>
        <v>721.15688528905343</v>
      </c>
      <c r="BN239" s="2">
        <f t="shared" si="332"/>
        <v>7.5798644108011357E-10</v>
      </c>
      <c r="BO239" s="2">
        <f t="shared" si="350"/>
        <v>6787.2990912188152</v>
      </c>
      <c r="BP239" s="2">
        <f t="shared" si="351"/>
        <v>475.77070992603819</v>
      </c>
      <c r="BQ239" s="2">
        <f t="shared" si="352"/>
        <v>-6.5495192570046086E-5</v>
      </c>
      <c r="BR239" s="11">
        <f t="shared" si="353"/>
        <v>2.4651147783153221E-2</v>
      </c>
      <c r="BS239" s="17">
        <f t="shared" si="323"/>
        <v>1.4751711179921882E-3</v>
      </c>
      <c r="BT239" s="17">
        <f t="shared" si="324"/>
        <v>5.1876898370812313E-3</v>
      </c>
      <c r="BU239" s="12">
        <f>BU$3*temperature!$I349+BU$4*temperature!$I349^2</f>
        <v>-53.689073128067491</v>
      </c>
      <c r="BV239" s="12">
        <f>BV$3*temperature!$I349+BV$4*temperature!$I349^2</f>
        <v>-44.4687605501408</v>
      </c>
      <c r="BW239" s="12">
        <f>BW$3*temperature!$I349+BW$4*temperature!$I349^2</f>
        <v>-37.178733776040154</v>
      </c>
      <c r="BX239" s="12">
        <f>BX$4*temperature!$I349^2</f>
        <v>-44.390549747510896</v>
      </c>
      <c r="BY239" s="12">
        <f>BY$4*temperature!$I349^2</f>
        <v>-38.814029170970606</v>
      </c>
      <c r="BZ239" s="12">
        <f>BZ$4*temperature!$I349^2</f>
        <v>-34.075375431410841</v>
      </c>
      <c r="CA239" s="12">
        <f>CA$3*temperature!$I349</f>
        <v>-34.215487890480922</v>
      </c>
      <c r="CB239" s="12">
        <f>CB$3*temperature!$I349</f>
        <v>-31.623960522811167</v>
      </c>
      <c r="CC239" s="12">
        <f>CC$3*temperature!$I349</f>
        <v>-27.763114179418398</v>
      </c>
      <c r="CD239" s="12">
        <f t="shared" si="354"/>
        <v>-26.321953741420483</v>
      </c>
      <c r="CE239" s="12">
        <f t="shared" si="333"/>
        <v>-19.07535049515301</v>
      </c>
      <c r="CF239" s="12">
        <f t="shared" si="334"/>
        <v>-16.746515144026656</v>
      </c>
      <c r="CG239" s="19">
        <f t="shared" si="355"/>
        <v>0.23070061646721379</v>
      </c>
      <c r="CH239" s="19">
        <f t="shared" si="335"/>
        <v>0.39680703555794428</v>
      </c>
      <c r="CI239" s="19">
        <f t="shared" si="336"/>
        <v>0.39680703555794422</v>
      </c>
      <c r="CJ239" s="12">
        <f t="shared" si="356"/>
        <v>3.9467670745302184</v>
      </c>
      <c r="CK239" s="12">
        <f t="shared" si="337"/>
        <v>6.2743050138290792</v>
      </c>
      <c r="CL239" s="12">
        <f t="shared" si="338"/>
        <v>5.5082995176958711</v>
      </c>
      <c r="CM239" s="17">
        <f t="shared" si="357"/>
        <v>-30.268720815950701</v>
      </c>
      <c r="CN239" s="17">
        <f t="shared" si="339"/>
        <v>-25.349655508982089</v>
      </c>
      <c r="CO239" s="17">
        <f t="shared" si="340"/>
        <v>-22.254814661722527</v>
      </c>
      <c r="CP239" s="12">
        <f t="shared" si="341"/>
        <v>199.42605237225055</v>
      </c>
      <c r="CQ239" s="12">
        <f t="shared" si="342"/>
        <v>181.28935810965007</v>
      </c>
      <c r="CR239" s="12">
        <f t="shared" si="343"/>
        <v>139.72565690989438</v>
      </c>
      <c r="CS239" s="17">
        <f>CS$3*temperature!$I349+CS$4*temperature!$I349^2</f>
        <v>-30.268720815950704</v>
      </c>
      <c r="CT239" s="17">
        <f>CT$3*temperature!$I349+CT$4*temperature!$I349^2</f>
        <v>-25.349694255448888</v>
      </c>
      <c r="CU239" s="17">
        <f>CU$3*temperature!$I349+CU$4*temperature!$I349^2</f>
        <v>-22.254834439092097</v>
      </c>
      <c r="CV239" s="17"/>
      <c r="CW239" s="17"/>
      <c r="CX239" s="17"/>
    </row>
    <row r="240" spans="1:102">
      <c r="A240" s="2">
        <f t="shared" si="280"/>
        <v>2194</v>
      </c>
      <c r="B240" s="5">
        <f t="shared" si="281"/>
        <v>1165.3985558280174</v>
      </c>
      <c r="C240" s="5">
        <f t="shared" si="282"/>
        <v>2964.1342354355252</v>
      </c>
      <c r="D240" s="5">
        <f t="shared" si="283"/>
        <v>4369.84898321322</v>
      </c>
      <c r="E240" s="15">
        <f t="shared" si="284"/>
        <v>3.2716839632062573E-7</v>
      </c>
      <c r="F240" s="15">
        <f t="shared" si="285"/>
        <v>6.4454367918570338E-7</v>
      </c>
      <c r="G240" s="15">
        <f t="shared" si="286"/>
        <v>1.3158129932607044E-6</v>
      </c>
      <c r="H240" s="5">
        <f t="shared" si="287"/>
        <v>131136.87569470043</v>
      </c>
      <c r="I240" s="5">
        <f t="shared" si="288"/>
        <v>71103.716288737705</v>
      </c>
      <c r="J240" s="5">
        <f t="shared" si="289"/>
        <v>29548.686391970099</v>
      </c>
      <c r="K240" s="5">
        <f t="shared" si="290"/>
        <v>112525.34597619051</v>
      </c>
      <c r="L240" s="5">
        <f t="shared" si="291"/>
        <v>23988.021675506312</v>
      </c>
      <c r="M240" s="5">
        <f t="shared" si="292"/>
        <v>6761.9468099427258</v>
      </c>
      <c r="N240" s="15">
        <f t="shared" si="293"/>
        <v>-8.0581700837539794E-3</v>
      </c>
      <c r="O240" s="15">
        <f t="shared" si="294"/>
        <v>-2.5586309641532079E-3</v>
      </c>
      <c r="P240" s="15">
        <f t="shared" si="295"/>
        <v>-5.4908910112239084E-4</v>
      </c>
      <c r="Q240" s="5">
        <f t="shared" si="296"/>
        <v>2532.0686591454692</v>
      </c>
      <c r="R240" s="5">
        <f t="shared" si="297"/>
        <v>4469.7081091239179</v>
      </c>
      <c r="S240" s="5">
        <f t="shared" si="298"/>
        <v>3205.3595131427878</v>
      </c>
      <c r="T240" s="5">
        <f t="shared" si="299"/>
        <v>19.308593755431346</v>
      </c>
      <c r="U240" s="5">
        <f t="shared" si="300"/>
        <v>62.861807264381852</v>
      </c>
      <c r="V240" s="5">
        <f t="shared" si="301"/>
        <v>108.4772253704601</v>
      </c>
      <c r="W240" s="15">
        <f t="shared" si="302"/>
        <v>-1.0734613539272964E-2</v>
      </c>
      <c r="X240" s="15">
        <f t="shared" si="303"/>
        <v>-1.217998157191269E-2</v>
      </c>
      <c r="Y240" s="15">
        <f t="shared" si="304"/>
        <v>-9.7425357312937999E-3</v>
      </c>
      <c r="Z240" s="5">
        <f t="shared" si="319"/>
        <v>1623.595267447356</v>
      </c>
      <c r="AA240" s="5">
        <f t="shared" si="320"/>
        <v>9394.456523691053</v>
      </c>
      <c r="AB240" s="5">
        <f t="shared" si="321"/>
        <v>45687.914274979157</v>
      </c>
      <c r="AC240" s="16">
        <f t="shared" si="305"/>
        <v>1.0969767870993528</v>
      </c>
      <c r="AD240" s="16">
        <f t="shared" si="306"/>
        <v>3.0367808024967959</v>
      </c>
      <c r="AE240" s="16">
        <f t="shared" si="307"/>
        <v>14.106995557775582</v>
      </c>
      <c r="AF240" s="15">
        <f t="shared" si="308"/>
        <v>-4.0504037456468023E-3</v>
      </c>
      <c r="AG240" s="15">
        <f t="shared" si="309"/>
        <v>2.9673830763510267E-4</v>
      </c>
      <c r="AH240" s="15">
        <f t="shared" si="310"/>
        <v>9.7937136394747881E-3</v>
      </c>
      <c r="AI240" s="1">
        <f t="shared" si="274"/>
        <v>282046.17081789521</v>
      </c>
      <c r="AJ240" s="1">
        <f t="shared" si="275"/>
        <v>144941.10667216824</v>
      </c>
      <c r="AK240" s="1">
        <f t="shared" si="276"/>
        <v>59142.550928733675</v>
      </c>
      <c r="AL240" s="14">
        <f t="shared" si="311"/>
        <v>84.370855560779589</v>
      </c>
      <c r="AM240" s="14">
        <f t="shared" si="312"/>
        <v>20.210777393293796</v>
      </c>
      <c r="AN240" s="14">
        <f t="shared" si="313"/>
        <v>6.3926119111480624</v>
      </c>
      <c r="AO240" s="11">
        <f t="shared" si="314"/>
        <v>3.2448010628976943E-3</v>
      </c>
      <c r="AP240" s="11">
        <f t="shared" si="315"/>
        <v>4.0875935342199049E-3</v>
      </c>
      <c r="AQ240" s="11">
        <f t="shared" si="316"/>
        <v>3.707963084732941E-3</v>
      </c>
      <c r="AR240" s="1">
        <f t="shared" si="322"/>
        <v>131136.87569470043</v>
      </c>
      <c r="AS240" s="1">
        <f t="shared" si="317"/>
        <v>71103.716288737705</v>
      </c>
      <c r="AT240" s="1">
        <f t="shared" si="318"/>
        <v>29548.686391970099</v>
      </c>
      <c r="AU240" s="1">
        <f t="shared" si="277"/>
        <v>26227.375138940086</v>
      </c>
      <c r="AV240" s="1">
        <f t="shared" si="278"/>
        <v>14220.743257747541</v>
      </c>
      <c r="AW240" s="1">
        <f t="shared" si="279"/>
        <v>5909.73727839402</v>
      </c>
      <c r="AX240" s="1">
        <f t="shared" si="344"/>
        <v>90020.276780952408</v>
      </c>
      <c r="AY240" s="1">
        <f t="shared" si="325"/>
        <v>19190.417340405049</v>
      </c>
      <c r="AZ240" s="1">
        <f t="shared" si="326"/>
        <v>5409.557447954181</v>
      </c>
      <c r="BA240" s="1">
        <f t="shared" si="345"/>
        <v>13294.622249328406</v>
      </c>
      <c r="BB240" s="1">
        <f t="shared" si="346"/>
        <v>29232.784873791865</v>
      </c>
      <c r="BC240" s="1">
        <f t="shared" si="347"/>
        <v>37562.883484370002</v>
      </c>
      <c r="BD240" s="1">
        <f t="shared" si="348"/>
        <v>403.38212294500943</v>
      </c>
      <c r="BE240" s="2">
        <f t="shared" si="358"/>
        <v>0.42640676327742005</v>
      </c>
      <c r="BF240" s="2">
        <f t="shared" si="359"/>
        <v>0.3180625638800178</v>
      </c>
      <c r="BG240" s="2">
        <f t="shared" si="360"/>
        <v>-5.0634047993166097E-7</v>
      </c>
      <c r="BH240" s="2">
        <f t="shared" si="327"/>
        <v>6.4901703519480061E-2</v>
      </c>
      <c r="BI240" s="2">
        <f t="shared" si="349"/>
        <v>1.8182272776872576E-2</v>
      </c>
      <c r="BJ240" s="2">
        <f t="shared" si="328"/>
        <v>1.0116379454193041E-2</v>
      </c>
      <c r="BK240" s="2">
        <f t="shared" si="329"/>
        <v>2.5638068161742476E-14</v>
      </c>
      <c r="BL240" s="2">
        <f t="shared" si="330"/>
        <v>2384.3664449878747</v>
      </c>
      <c r="BM240" s="2">
        <f t="shared" si="331"/>
        <v>719.31217458015715</v>
      </c>
      <c r="BN240" s="2">
        <f t="shared" si="332"/>
        <v>7.5757123580728177E-10</v>
      </c>
      <c r="BO240" s="2">
        <f t="shared" si="350"/>
        <v>6888.126842006046</v>
      </c>
      <c r="BP240" s="2">
        <f t="shared" si="351"/>
        <v>481.46330226046473</v>
      </c>
      <c r="BQ240" s="2">
        <f t="shared" si="352"/>
        <v>-6.5495202775119933E-5</v>
      </c>
      <c r="BR240" s="11">
        <f t="shared" si="353"/>
        <v>2.4576224968402144E-2</v>
      </c>
      <c r="BS240" s="17">
        <f t="shared" si="323"/>
        <v>1.439681320987871E-3</v>
      </c>
      <c r="BT240" s="17">
        <f t="shared" si="324"/>
        <v>5.0365920748361472E-3</v>
      </c>
      <c r="BU240" s="12">
        <f>BU$3*temperature!$I350+BU$4*temperature!$I350^2</f>
        <v>-54.131596693493634</v>
      </c>
      <c r="BV240" s="12">
        <f>BV$3*temperature!$I350+BV$4*temperature!$I350^2</f>
        <v>-44.810388602781558</v>
      </c>
      <c r="BW240" s="12">
        <f>BW$3*temperature!$I350+BW$4*temperature!$I350^2</f>
        <v>-37.444598018763713</v>
      </c>
      <c r="BX240" s="12">
        <f>BX$4*temperature!$I350^2</f>
        <v>-44.662913792484723</v>
      </c>
      <c r="BY240" s="12">
        <f>BY$4*temperature!$I350^2</f>
        <v>-39.052177741935992</v>
      </c>
      <c r="BZ240" s="12">
        <f>BZ$4*temperature!$I350^2</f>
        <v>-34.284449370330037</v>
      </c>
      <c r="CA240" s="12">
        <f>CA$3*temperature!$I350</f>
        <v>-34.320294181785698</v>
      </c>
      <c r="CB240" s="12">
        <f>CB$3*temperature!$I350</f>
        <v>-31.720828643744397</v>
      </c>
      <c r="CC240" s="12">
        <f>CC$3*temperature!$I350</f>
        <v>-27.848156048221487</v>
      </c>
      <c r="CD240" s="12">
        <f t="shared" si="354"/>
        <v>-26.37832821779606</v>
      </c>
      <c r="CE240" s="12">
        <f t="shared" si="333"/>
        <v>-19.095224972047767</v>
      </c>
      <c r="CF240" s="12">
        <f t="shared" si="334"/>
        <v>-16.763963223336244</v>
      </c>
      <c r="CG240" s="19">
        <f t="shared" si="355"/>
        <v>0.23140728112419742</v>
      </c>
      <c r="CH240" s="19">
        <f t="shared" si="335"/>
        <v>0.39802250481834439</v>
      </c>
      <c r="CI240" s="19">
        <f t="shared" si="336"/>
        <v>0.39802250481834434</v>
      </c>
      <c r="CJ240" s="12">
        <f t="shared" si="356"/>
        <v>3.9709829819948204</v>
      </c>
      <c r="CK240" s="12">
        <f t="shared" si="337"/>
        <v>6.3128018358483153</v>
      </c>
      <c r="CL240" s="12">
        <f t="shared" si="338"/>
        <v>5.5420964124426213</v>
      </c>
      <c r="CM240" s="17">
        <f t="shared" si="357"/>
        <v>-30.349311199790879</v>
      </c>
      <c r="CN240" s="17">
        <f t="shared" si="339"/>
        <v>-25.408026807896082</v>
      </c>
      <c r="CO240" s="17">
        <f t="shared" si="340"/>
        <v>-22.306059635778865</v>
      </c>
      <c r="CP240" s="12">
        <f t="shared" si="341"/>
        <v>204.87921918157193</v>
      </c>
      <c r="CQ240" s="12">
        <f t="shared" si="342"/>
        <v>186.16285471086215</v>
      </c>
      <c r="CR240" s="12">
        <f t="shared" si="343"/>
        <v>143.48182063280089</v>
      </c>
      <c r="CS240" s="17">
        <f>CS$3*temperature!$I350+CS$4*temperature!$I350^2</f>
        <v>-30.349311199790879</v>
      </c>
      <c r="CT240" s="17">
        <f>CT$3*temperature!$I350+CT$4*temperature!$I350^2</f>
        <v>-25.408065594732424</v>
      </c>
      <c r="CU240" s="17">
        <f>CU$3*temperature!$I350+CU$4*temperature!$I350^2</f>
        <v>-22.306079433754302</v>
      </c>
      <c r="CV240" s="17"/>
      <c r="CW240" s="17"/>
      <c r="CX240" s="17"/>
    </row>
    <row r="241" spans="1:102">
      <c r="A241" s="2">
        <f t="shared" si="280"/>
        <v>2195</v>
      </c>
      <c r="B241" s="5">
        <f t="shared" si="281"/>
        <v>1165.3989180455151</v>
      </c>
      <c r="C241" s="5">
        <f t="shared" si="282"/>
        <v>2964.1360504238119</v>
      </c>
      <c r="D241" s="5">
        <f t="shared" si="283"/>
        <v>4369.854445622087</v>
      </c>
      <c r="E241" s="15">
        <f t="shared" si="284"/>
        <v>3.1080997650459445E-7</v>
      </c>
      <c r="F241" s="15">
        <f t="shared" si="285"/>
        <v>6.1231649522641822E-7</v>
      </c>
      <c r="G241" s="15">
        <f t="shared" si="286"/>
        <v>1.2500223435976691E-6</v>
      </c>
      <c r="H241" s="5">
        <f t="shared" si="287"/>
        <v>130066.55786641437</v>
      </c>
      <c r="I241" s="5">
        <f t="shared" si="288"/>
        <v>70917.35690920506</v>
      </c>
      <c r="J241" s="5">
        <f t="shared" si="289"/>
        <v>29531.223240535677</v>
      </c>
      <c r="K241" s="5">
        <f t="shared" si="290"/>
        <v>111606.89773468158</v>
      </c>
      <c r="L241" s="5">
        <f t="shared" si="291"/>
        <v>23925.135588518384</v>
      </c>
      <c r="M241" s="5">
        <f t="shared" si="292"/>
        <v>6757.9420797691237</v>
      </c>
      <c r="N241" s="15">
        <f t="shared" si="293"/>
        <v>-8.1621454574621888E-3</v>
      </c>
      <c r="O241" s="15">
        <f t="shared" si="294"/>
        <v>-2.6215620378624571E-3</v>
      </c>
      <c r="P241" s="15">
        <f t="shared" si="295"/>
        <v>-5.9224514568989584E-4</v>
      </c>
      <c r="Q241" s="5">
        <f t="shared" si="296"/>
        <v>2484.443393587816</v>
      </c>
      <c r="R241" s="5">
        <f t="shared" si="297"/>
        <v>4403.6949464374948</v>
      </c>
      <c r="S241" s="5">
        <f t="shared" si="298"/>
        <v>3172.2552851541377</v>
      </c>
      <c r="T241" s="5">
        <f t="shared" si="299"/>
        <v>19.101323463479972</v>
      </c>
      <c r="U241" s="5">
        <f t="shared" si="300"/>
        <v>62.096151610324554</v>
      </c>
      <c r="V241" s="5">
        <f t="shared" si="301"/>
        <v>107.42038212625678</v>
      </c>
      <c r="W241" s="15">
        <f t="shared" si="302"/>
        <v>-1.0734613539272964E-2</v>
      </c>
      <c r="X241" s="15">
        <f t="shared" si="303"/>
        <v>-1.217998157191269E-2</v>
      </c>
      <c r="Y241" s="15">
        <f t="shared" si="304"/>
        <v>-9.7425357312937999E-3</v>
      </c>
      <c r="Z241" s="5">
        <f t="shared" si="319"/>
        <v>1586.7711554117891</v>
      </c>
      <c r="AA241" s="5">
        <f t="shared" si="320"/>
        <v>9259.0407016771205</v>
      </c>
      <c r="AB241" s="5">
        <f t="shared" si="321"/>
        <v>45660.86760195758</v>
      </c>
      <c r="AC241" s="16">
        <f t="shared" si="305"/>
        <v>1.092533588211998</v>
      </c>
      <c r="AD241" s="16">
        <f t="shared" si="306"/>
        <v>3.0376819316927874</v>
      </c>
      <c r="AE241" s="16">
        <f t="shared" si="307"/>
        <v>14.245155432581779</v>
      </c>
      <c r="AF241" s="15">
        <f t="shared" si="308"/>
        <v>-4.0504037456468023E-3</v>
      </c>
      <c r="AG241" s="15">
        <f t="shared" si="309"/>
        <v>2.9673830763510267E-4</v>
      </c>
      <c r="AH241" s="15">
        <f t="shared" si="310"/>
        <v>9.7937136394747881E-3</v>
      </c>
      <c r="AI241" s="1">
        <f t="shared" si="274"/>
        <v>280068.92887504579</v>
      </c>
      <c r="AJ241" s="1">
        <f t="shared" si="275"/>
        <v>144667.73926269897</v>
      </c>
      <c r="AK241" s="1">
        <f t="shared" si="276"/>
        <v>59138.033114254329</v>
      </c>
      <c r="AL241" s="14">
        <f t="shared" si="311"/>
        <v>84.641884536162792</v>
      </c>
      <c r="AM241" s="14">
        <f t="shared" si="312"/>
        <v>20.292564701858236</v>
      </c>
      <c r="AN241" s="14">
        <f t="shared" si="313"/>
        <v>6.4160784444398082</v>
      </c>
      <c r="AO241" s="11">
        <f t="shared" si="314"/>
        <v>3.2123530522687174E-3</v>
      </c>
      <c r="AP241" s="11">
        <f t="shared" si="315"/>
        <v>4.0467175988777061E-3</v>
      </c>
      <c r="AQ241" s="11">
        <f t="shared" si="316"/>
        <v>3.6708834538856116E-3</v>
      </c>
      <c r="AR241" s="1">
        <f t="shared" si="322"/>
        <v>130066.55786641437</v>
      </c>
      <c r="AS241" s="1">
        <f t="shared" si="317"/>
        <v>70917.35690920506</v>
      </c>
      <c r="AT241" s="1">
        <f t="shared" si="318"/>
        <v>29531.223240535677</v>
      </c>
      <c r="AU241" s="1">
        <f t="shared" si="277"/>
        <v>26013.311573282874</v>
      </c>
      <c r="AV241" s="1">
        <f t="shared" si="278"/>
        <v>14183.471381841013</v>
      </c>
      <c r="AW241" s="1">
        <f t="shared" si="279"/>
        <v>5906.2446481071356</v>
      </c>
      <c r="AX241" s="1">
        <f t="shared" si="344"/>
        <v>89285.518187745271</v>
      </c>
      <c r="AY241" s="1">
        <f t="shared" si="325"/>
        <v>19140.108470814706</v>
      </c>
      <c r="AZ241" s="1">
        <f t="shared" si="326"/>
        <v>5406.3536638152991</v>
      </c>
      <c r="BA241" s="1">
        <f t="shared" si="345"/>
        <v>13285.075193609408</v>
      </c>
      <c r="BB241" s="1">
        <f t="shared" si="346"/>
        <v>29225.021903484583</v>
      </c>
      <c r="BC241" s="1">
        <f t="shared" si="347"/>
        <v>37560.341647055495</v>
      </c>
      <c r="BD241" s="1">
        <f t="shared" si="348"/>
        <v>391.53605554120054</v>
      </c>
      <c r="BE241" s="2">
        <f t="shared" si="358"/>
        <v>0.42640676327742005</v>
      </c>
      <c r="BF241" s="2">
        <f t="shared" si="359"/>
        <v>0.3180625638800178</v>
      </c>
      <c r="BG241" s="2">
        <f t="shared" si="360"/>
        <v>-5.0634047993166097E-7</v>
      </c>
      <c r="BH241" s="2">
        <f t="shared" si="327"/>
        <v>6.4090494996526776E-2</v>
      </c>
      <c r="BI241" s="2">
        <f t="shared" si="349"/>
        <v>1.8182272776872576E-2</v>
      </c>
      <c r="BJ241" s="2">
        <f t="shared" si="328"/>
        <v>1.0116379454193041E-2</v>
      </c>
      <c r="BK241" s="2">
        <f t="shared" si="329"/>
        <v>2.5638068161742476E-14</v>
      </c>
      <c r="BL241" s="2">
        <f t="shared" si="330"/>
        <v>2364.9056342760277</v>
      </c>
      <c r="BM241" s="2">
        <f t="shared" si="331"/>
        <v>717.42689238195692</v>
      </c>
      <c r="BN241" s="2">
        <f t="shared" si="332"/>
        <v>7.5712351434048725E-10</v>
      </c>
      <c r="BO241" s="2">
        <f t="shared" si="350"/>
        <v>6990.4547686411715</v>
      </c>
      <c r="BP241" s="2">
        <f t="shared" si="351"/>
        <v>487.22447797535631</v>
      </c>
      <c r="BQ241" s="2">
        <f t="shared" si="352"/>
        <v>-6.5495267759392264E-5</v>
      </c>
      <c r="BR241" s="11">
        <f t="shared" si="353"/>
        <v>2.4502128980908394E-2</v>
      </c>
      <c r="BS241" s="17">
        <f t="shared" si="323"/>
        <v>1.405148085524111E-3</v>
      </c>
      <c r="BT241" s="17">
        <f t="shared" si="324"/>
        <v>4.8898952182875217E-3</v>
      </c>
      <c r="BU241" s="12">
        <f>BU$3*temperature!$I351+BU$4*temperature!$I351^2</f>
        <v>-54.571933359372586</v>
      </c>
      <c r="BV241" s="12">
        <f>BV$3*temperature!$I351+BV$4*temperature!$I351^2</f>
        <v>-45.150272593681123</v>
      </c>
      <c r="BW241" s="12">
        <f>BW$3*temperature!$I351+BW$4*temperature!$I351^2</f>
        <v>-37.709057497262954</v>
      </c>
      <c r="BX241" s="12">
        <f>BX$4*temperature!$I351^2</f>
        <v>-44.93372235413554</v>
      </c>
      <c r="BY241" s="12">
        <f>BY$4*temperature!$I351^2</f>
        <v>-39.28896623569085</v>
      </c>
      <c r="BZ241" s="12">
        <f>BZ$4*temperature!$I351^2</f>
        <v>-34.492329278571304</v>
      </c>
      <c r="CA241" s="12">
        <f>CA$3*temperature!$I351</f>
        <v>-34.424185560972965</v>
      </c>
      <c r="CB241" s="12">
        <f>CB$3*temperature!$I351</f>
        <v>-31.816851149242339</v>
      </c>
      <c r="CC241" s="12">
        <f>CC$3*temperature!$I351</f>
        <v>-27.932455539488881</v>
      </c>
      <c r="CD241" s="12">
        <f t="shared" si="354"/>
        <v>-26.434064378329641</v>
      </c>
      <c r="CE241" s="12">
        <f t="shared" si="333"/>
        <v>-19.114693547674683</v>
      </c>
      <c r="CF241" s="12">
        <f t="shared" si="334"/>
        <v>-16.781054956285093</v>
      </c>
      <c r="CG241" s="19">
        <f t="shared" si="355"/>
        <v>0.23210777691431589</v>
      </c>
      <c r="CH241" s="19">
        <f t="shared" si="335"/>
        <v>0.39922736357491917</v>
      </c>
      <c r="CI241" s="19">
        <f t="shared" si="336"/>
        <v>0.39922736357491906</v>
      </c>
      <c r="CJ241" s="12">
        <f t="shared" si="356"/>
        <v>3.9950605913216632</v>
      </c>
      <c r="CK241" s="12">
        <f t="shared" si="337"/>
        <v>6.3510788007838279</v>
      </c>
      <c r="CL241" s="12">
        <f t="shared" si="338"/>
        <v>5.5757002916018941</v>
      </c>
      <c r="CM241" s="17">
        <f t="shared" si="357"/>
        <v>-30.429124969651305</v>
      </c>
      <c r="CN241" s="17">
        <f t="shared" si="339"/>
        <v>-25.465772348458511</v>
      </c>
      <c r="CO241" s="17">
        <f t="shared" si="340"/>
        <v>-22.356755247886987</v>
      </c>
      <c r="CP241" s="12">
        <f t="shared" si="341"/>
        <v>210.38334528598691</v>
      </c>
      <c r="CQ241" s="12">
        <f t="shared" si="342"/>
        <v>191.08068924401749</v>
      </c>
      <c r="CR241" s="12">
        <f t="shared" si="343"/>
        <v>147.2721570542196</v>
      </c>
      <c r="CS241" s="17">
        <f>CS$3*temperature!$I351+CS$4*temperature!$I351^2</f>
        <v>-30.429124969651301</v>
      </c>
      <c r="CT241" s="17">
        <f>CT$3*temperature!$I351+CT$4*temperature!$I351^2</f>
        <v>-25.465811174839921</v>
      </c>
      <c r="CU241" s="17">
        <f>CU$3*temperature!$I351+CU$4*temperature!$I351^2</f>
        <v>-22.356775066047451</v>
      </c>
      <c r="CV241" s="17"/>
      <c r="CW241" s="17"/>
      <c r="CX241" s="17"/>
    </row>
    <row r="242" spans="1:102">
      <c r="A242" s="2">
        <f t="shared" si="280"/>
        <v>2196</v>
      </c>
      <c r="B242" s="5">
        <f t="shared" si="281"/>
        <v>1165.399262152245</v>
      </c>
      <c r="C242" s="5">
        <f t="shared" si="282"/>
        <v>2964.1377746637399</v>
      </c>
      <c r="D242" s="5">
        <f t="shared" si="283"/>
        <v>4369.8596349169975</v>
      </c>
      <c r="E242" s="15">
        <f t="shared" si="284"/>
        <v>2.9526947767936471E-7</v>
      </c>
      <c r="F242" s="15">
        <f t="shared" si="285"/>
        <v>5.8170067046509729E-7</v>
      </c>
      <c r="G242" s="15">
        <f t="shared" si="286"/>
        <v>1.1875212264177856E-6</v>
      </c>
      <c r="H242" s="5">
        <f t="shared" si="287"/>
        <v>128991.49154650561</v>
      </c>
      <c r="I242" s="5">
        <f t="shared" si="288"/>
        <v>70727.088574107067</v>
      </c>
      <c r="J242" s="5">
        <f t="shared" si="289"/>
        <v>29512.518384691743</v>
      </c>
      <c r="K242" s="5">
        <f t="shared" si="290"/>
        <v>110684.3772221768</v>
      </c>
      <c r="L242" s="5">
        <f t="shared" si="291"/>
        <v>23860.93155947535</v>
      </c>
      <c r="M242" s="5">
        <f t="shared" si="292"/>
        <v>6753.6536297125967</v>
      </c>
      <c r="N242" s="15">
        <f t="shared" si="293"/>
        <v>-8.265801946200968E-3</v>
      </c>
      <c r="O242" s="15">
        <f t="shared" si="294"/>
        <v>-2.683538774753913E-3</v>
      </c>
      <c r="P242" s="15">
        <f t="shared" si="295"/>
        <v>-6.3457928551424736E-4</v>
      </c>
      <c r="Q242" s="5">
        <f t="shared" si="296"/>
        <v>2437.4591016996474</v>
      </c>
      <c r="R242" s="5">
        <f t="shared" si="297"/>
        <v>4338.3869974051895</v>
      </c>
      <c r="S242" s="5">
        <f t="shared" si="298"/>
        <v>3139.3597674364728</v>
      </c>
      <c r="T242" s="5">
        <f t="shared" si="299"/>
        <v>18.896278138010867</v>
      </c>
      <c r="U242" s="5">
        <f t="shared" si="300"/>
        <v>61.339821628024104</v>
      </c>
      <c r="V242" s="5">
        <f t="shared" si="301"/>
        <v>106.3738352151225</v>
      </c>
      <c r="W242" s="15">
        <f t="shared" si="302"/>
        <v>-1.0734613539272964E-2</v>
      </c>
      <c r="X242" s="15">
        <f t="shared" si="303"/>
        <v>-1.217998157191269E-2</v>
      </c>
      <c r="Y242" s="15">
        <f t="shared" si="304"/>
        <v>-9.7425357312937999E-3</v>
      </c>
      <c r="Z242" s="5">
        <f t="shared" si="319"/>
        <v>1550.6196578601377</v>
      </c>
      <c r="AA242" s="5">
        <f t="shared" si="320"/>
        <v>9125.0007732246759</v>
      </c>
      <c r="AB242" s="5">
        <f t="shared" si="321"/>
        <v>45631.863480223779</v>
      </c>
      <c r="AC242" s="16">
        <f t="shared" si="305"/>
        <v>1.0881083860740592</v>
      </c>
      <c r="AD242" s="16">
        <f t="shared" si="306"/>
        <v>3.0385833282883317</v>
      </c>
      <c r="AE242" s="16">
        <f t="shared" si="307"/>
        <v>14.384668405638294</v>
      </c>
      <c r="AF242" s="15">
        <f t="shared" si="308"/>
        <v>-4.0504037456468023E-3</v>
      </c>
      <c r="AG242" s="15">
        <f t="shared" si="309"/>
        <v>2.9673830763510267E-4</v>
      </c>
      <c r="AH242" s="15">
        <f t="shared" si="310"/>
        <v>9.7937136394747881E-3</v>
      </c>
      <c r="AI242" s="1">
        <f t="shared" si="274"/>
        <v>278075.34756082413</v>
      </c>
      <c r="AJ242" s="1">
        <f t="shared" si="275"/>
        <v>144384.4367182701</v>
      </c>
      <c r="AK242" s="1">
        <f t="shared" si="276"/>
        <v>59130.474450936039</v>
      </c>
      <c r="AL242" s="14">
        <f t="shared" si="311"/>
        <v>84.911065156140907</v>
      </c>
      <c r="AM242" s="14">
        <f t="shared" si="312"/>
        <v>20.373861797776556</v>
      </c>
      <c r="AN242" s="14">
        <f t="shared" si="313"/>
        <v>6.4393955938783289</v>
      </c>
      <c r="AO242" s="11">
        <f t="shared" si="314"/>
        <v>3.1802295217460302E-3</v>
      </c>
      <c r="AP242" s="11">
        <f t="shared" si="315"/>
        <v>4.006250422888929E-3</v>
      </c>
      <c r="AQ242" s="11">
        <f t="shared" si="316"/>
        <v>3.6341746193467553E-3</v>
      </c>
      <c r="AR242" s="1">
        <f t="shared" si="322"/>
        <v>128991.49154650561</v>
      </c>
      <c r="AS242" s="1">
        <f t="shared" si="317"/>
        <v>70727.088574107067</v>
      </c>
      <c r="AT242" s="1">
        <f t="shared" si="318"/>
        <v>29512.518384691743</v>
      </c>
      <c r="AU242" s="1">
        <f t="shared" si="277"/>
        <v>25798.298309301124</v>
      </c>
      <c r="AV242" s="1">
        <f t="shared" si="278"/>
        <v>14145.417714821415</v>
      </c>
      <c r="AW242" s="1">
        <f t="shared" si="279"/>
        <v>5902.5036769383487</v>
      </c>
      <c r="AX242" s="1">
        <f t="shared" si="344"/>
        <v>88547.501777741447</v>
      </c>
      <c r="AY242" s="1">
        <f t="shared" si="325"/>
        <v>19088.745247580282</v>
      </c>
      <c r="AZ242" s="1">
        <f t="shared" si="326"/>
        <v>5402.9229037700779</v>
      </c>
      <c r="BA242" s="1">
        <f t="shared" si="345"/>
        <v>13275.406123974892</v>
      </c>
      <c r="BB242" s="1">
        <f t="shared" si="346"/>
        <v>29217.073832972943</v>
      </c>
      <c r="BC242" s="1">
        <f t="shared" si="347"/>
        <v>37557.612348129864</v>
      </c>
      <c r="BD242" s="1">
        <f t="shared" si="348"/>
        <v>380.03549862725652</v>
      </c>
      <c r="BE242" s="2">
        <f t="shared" si="358"/>
        <v>0.42640676327742005</v>
      </c>
      <c r="BF242" s="2">
        <f t="shared" si="359"/>
        <v>0.3180625638800178</v>
      </c>
      <c r="BG242" s="2">
        <f t="shared" si="360"/>
        <v>-5.0634047993166097E-7</v>
      </c>
      <c r="BH242" s="2">
        <f t="shared" si="327"/>
        <v>6.3286307572804429E-2</v>
      </c>
      <c r="BI242" s="2">
        <f t="shared" si="349"/>
        <v>1.8182272776872576E-2</v>
      </c>
      <c r="BJ242" s="2">
        <f t="shared" si="328"/>
        <v>1.0116379454193041E-2</v>
      </c>
      <c r="BK242" s="2">
        <f t="shared" si="329"/>
        <v>2.5638068161742476E-14</v>
      </c>
      <c r="BL242" s="2">
        <f t="shared" si="330"/>
        <v>2345.3584851942178</v>
      </c>
      <c r="BM242" s="2">
        <f t="shared" si="331"/>
        <v>715.50206570598812</v>
      </c>
      <c r="BN242" s="2">
        <f t="shared" si="332"/>
        <v>7.5664395797140484E-10</v>
      </c>
      <c r="BO242" s="2">
        <f t="shared" si="350"/>
        <v>7094.3050569314119</v>
      </c>
      <c r="BP242" s="2">
        <f t="shared" si="351"/>
        <v>493.05506238768004</v>
      </c>
      <c r="BQ242" s="2">
        <f t="shared" si="352"/>
        <v>-6.5495386702202251E-5</v>
      </c>
      <c r="BR242" s="11">
        <f t="shared" si="353"/>
        <v>2.4428846354646788E-2</v>
      </c>
      <c r="BS242" s="17">
        <f t="shared" si="323"/>
        <v>1.3715423772928986E-3</v>
      </c>
      <c r="BT242" s="17">
        <f t="shared" si="324"/>
        <v>4.7474710857160407E-3</v>
      </c>
      <c r="BU242" s="12">
        <f>BU$3*temperature!$I352+BU$4*temperature!$I352^2</f>
        <v>-55.010066171303734</v>
      </c>
      <c r="BV242" s="12">
        <f>BV$3*temperature!$I352+BV$4*temperature!$I352^2</f>
        <v>-45.488400892657651</v>
      </c>
      <c r="BW242" s="12">
        <f>BW$3*temperature!$I352+BW$4*temperature!$I352^2</f>
        <v>-37.972104402481669</v>
      </c>
      <c r="BX242" s="12">
        <f>BX$4*temperature!$I352^2</f>
        <v>-45.202970475858692</v>
      </c>
      <c r="BY242" s="12">
        <f>BY$4*temperature!$I352^2</f>
        <v>-39.524390318299282</v>
      </c>
      <c r="BZ242" s="12">
        <f>BZ$4*temperature!$I352^2</f>
        <v>-34.699011351312095</v>
      </c>
      <c r="CA242" s="12">
        <f>CA$3*temperature!$I352</f>
        <v>-34.527168393895984</v>
      </c>
      <c r="CB242" s="12">
        <f>CB$3*temperature!$I352</f>
        <v>-31.912033922999917</v>
      </c>
      <c r="CC242" s="12">
        <f>CC$3*temperature!$I352</f>
        <v>-28.01601781859808</v>
      </c>
      <c r="CD242" s="12">
        <f t="shared" si="354"/>
        <v>-26.48916947025867</v>
      </c>
      <c r="CE242" s="12">
        <f t="shared" si="333"/>
        <v>-19.133763506894013</v>
      </c>
      <c r="CF242" s="12">
        <f t="shared" si="334"/>
        <v>-16.797796738353188</v>
      </c>
      <c r="CG242" s="19">
        <f t="shared" si="355"/>
        <v>0.23280214675983518</v>
      </c>
      <c r="CH242" s="19">
        <f t="shared" si="335"/>
        <v>0.40042168565433373</v>
      </c>
      <c r="CI242" s="19">
        <f t="shared" si="336"/>
        <v>0.40042168565433361</v>
      </c>
      <c r="CJ242" s="12">
        <f t="shared" si="356"/>
        <v>4.018999461818658</v>
      </c>
      <c r="CK242" s="12">
        <f t="shared" si="337"/>
        <v>6.3891352080529549</v>
      </c>
      <c r="CL242" s="12">
        <f t="shared" si="338"/>
        <v>5.6091105401224439</v>
      </c>
      <c r="CM242" s="17">
        <f t="shared" si="357"/>
        <v>-30.508168932077329</v>
      </c>
      <c r="CN242" s="17">
        <f t="shared" si="339"/>
        <v>-25.522898714946969</v>
      </c>
      <c r="CO242" s="17">
        <f t="shared" si="340"/>
        <v>-22.406907278475632</v>
      </c>
      <c r="CP242" s="12">
        <f t="shared" si="341"/>
        <v>215.93719241111913</v>
      </c>
      <c r="CQ242" s="12">
        <f t="shared" si="342"/>
        <v>196.04176711874533</v>
      </c>
      <c r="CR242" s="12">
        <f t="shared" si="343"/>
        <v>151.09582253744276</v>
      </c>
      <c r="CS242" s="17">
        <f>CS$3*temperature!$I352+CS$4*temperature!$I352^2</f>
        <v>-30.508168932077325</v>
      </c>
      <c r="CT242" s="17">
        <f>CT$3*temperature!$I352+CT$4*temperature!$I352^2</f>
        <v>-25.522937580063761</v>
      </c>
      <c r="CU242" s="17">
        <f>CU$3*temperature!$I352+CU$4*temperature!$I352^2</f>
        <v>-22.406927116407839</v>
      </c>
      <c r="CV242" s="17"/>
      <c r="CW242" s="17"/>
      <c r="CX242" s="17"/>
    </row>
    <row r="243" spans="1:102">
      <c r="A243" s="2">
        <f t="shared" si="280"/>
        <v>2197</v>
      </c>
      <c r="B243" s="5">
        <f t="shared" si="281"/>
        <v>1165.3995890537349</v>
      </c>
      <c r="C243" s="5">
        <f t="shared" si="282"/>
        <v>2964.1394126926243</v>
      </c>
      <c r="D243" s="5">
        <f t="shared" si="283"/>
        <v>4369.8645647530166</v>
      </c>
      <c r="E243" s="15">
        <f t="shared" si="284"/>
        <v>2.8050600379539646E-7</v>
      </c>
      <c r="F243" s="15">
        <f t="shared" si="285"/>
        <v>5.5261563694184238E-7</v>
      </c>
      <c r="G243" s="15">
        <f t="shared" si="286"/>
        <v>1.1281451650968962E-6</v>
      </c>
      <c r="H243" s="5">
        <f t="shared" si="287"/>
        <v>127911.97653183584</v>
      </c>
      <c r="I243" s="5">
        <f t="shared" si="288"/>
        <v>70533.01178734086</v>
      </c>
      <c r="J243" s="5">
        <f t="shared" si="289"/>
        <v>29492.598127814897</v>
      </c>
      <c r="K243" s="5">
        <f t="shared" si="290"/>
        <v>109758.04156211867</v>
      </c>
      <c r="L243" s="5">
        <f t="shared" si="291"/>
        <v>23795.443454958371</v>
      </c>
      <c r="M243" s="5">
        <f t="shared" si="292"/>
        <v>6749.0874581559974</v>
      </c>
      <c r="N243" s="15">
        <f t="shared" si="293"/>
        <v>-8.3691635920640772E-3</v>
      </c>
      <c r="O243" s="15">
        <f t="shared" si="294"/>
        <v>-2.7445745089098583E-3</v>
      </c>
      <c r="P243" s="15">
        <f t="shared" si="295"/>
        <v>-6.761038997484814E-4</v>
      </c>
      <c r="Q243" s="5">
        <f t="shared" si="296"/>
        <v>2391.1140776598709</v>
      </c>
      <c r="R243" s="5">
        <f t="shared" si="297"/>
        <v>4273.7858864833843</v>
      </c>
      <c r="S243" s="5">
        <f t="shared" si="298"/>
        <v>3106.6760929823286</v>
      </c>
      <c r="T243" s="5">
        <f t="shared" si="299"/>
        <v>18.693433894868708</v>
      </c>
      <c r="U243" s="5">
        <f t="shared" si="300"/>
        <v>60.592703730970356</v>
      </c>
      <c r="V243" s="5">
        <f t="shared" si="301"/>
        <v>105.3374843246644</v>
      </c>
      <c r="W243" s="15">
        <f t="shared" si="302"/>
        <v>-1.0734613539272964E-2</v>
      </c>
      <c r="X243" s="15">
        <f t="shared" si="303"/>
        <v>-1.217998157191269E-2</v>
      </c>
      <c r="Y243" s="15">
        <f t="shared" si="304"/>
        <v>-9.7425357312937999E-3</v>
      </c>
      <c r="Z243" s="5">
        <f t="shared" si="319"/>
        <v>1515.1334159844175</v>
      </c>
      <c r="AA243" s="5">
        <f t="shared" si="320"/>
        <v>8992.3422034812247</v>
      </c>
      <c r="AB243" s="5">
        <f t="shared" si="321"/>
        <v>45600.943229370758</v>
      </c>
      <c r="AC243" s="16">
        <f t="shared" si="305"/>
        <v>1.0837011077914351</v>
      </c>
      <c r="AD243" s="16">
        <f t="shared" si="306"/>
        <v>3.0394849923627763</v>
      </c>
      <c r="AE243" s="16">
        <f t="shared" si="307"/>
        <v>14.525547728801916</v>
      </c>
      <c r="AF243" s="15">
        <f t="shared" si="308"/>
        <v>-4.0504037456468023E-3</v>
      </c>
      <c r="AG243" s="15">
        <f t="shared" si="309"/>
        <v>2.9673830763510267E-4</v>
      </c>
      <c r="AH243" s="15">
        <f t="shared" si="310"/>
        <v>9.7937136394747881E-3</v>
      </c>
      <c r="AI243" s="1">
        <f t="shared" si="274"/>
        <v>276066.11111404287</v>
      </c>
      <c r="AJ243" s="1">
        <f t="shared" si="275"/>
        <v>144091.4107612645</v>
      </c>
      <c r="AK243" s="1">
        <f t="shared" si="276"/>
        <v>59119.930682780789</v>
      </c>
      <c r="AL243" s="14">
        <f t="shared" si="311"/>
        <v>85.178401465512039</v>
      </c>
      <c r="AM243" s="14">
        <f t="shared" si="312"/>
        <v>20.454668362295347</v>
      </c>
      <c r="AN243" s="14">
        <f t="shared" si="313"/>
        <v>6.4625634630292224</v>
      </c>
      <c r="AO243" s="11">
        <f t="shared" si="314"/>
        <v>3.1484272265285699E-3</v>
      </c>
      <c r="AP243" s="11">
        <f t="shared" si="315"/>
        <v>3.9661879186600399E-3</v>
      </c>
      <c r="AQ243" s="11">
        <f t="shared" si="316"/>
        <v>3.5978328731532875E-3</v>
      </c>
      <c r="AR243" s="1">
        <f t="shared" si="322"/>
        <v>127911.97653183584</v>
      </c>
      <c r="AS243" s="1">
        <f t="shared" si="317"/>
        <v>70533.01178734086</v>
      </c>
      <c r="AT243" s="1">
        <f t="shared" si="318"/>
        <v>29492.598127814897</v>
      </c>
      <c r="AU243" s="1">
        <f t="shared" si="277"/>
        <v>25582.395306367169</v>
      </c>
      <c r="AV243" s="1">
        <f t="shared" si="278"/>
        <v>14106.602357468173</v>
      </c>
      <c r="AW243" s="1">
        <f t="shared" si="279"/>
        <v>5898.5196255629799</v>
      </c>
      <c r="AX243" s="1">
        <f t="shared" si="344"/>
        <v>87806.433249694936</v>
      </c>
      <c r="AY243" s="1">
        <f t="shared" si="325"/>
        <v>19036.354763966694</v>
      </c>
      <c r="AZ243" s="1">
        <f t="shared" si="326"/>
        <v>5399.2699665247974</v>
      </c>
      <c r="BA243" s="1">
        <f t="shared" si="345"/>
        <v>13265.61538485384</v>
      </c>
      <c r="BB243" s="1">
        <f t="shared" si="346"/>
        <v>29208.943492872317</v>
      </c>
      <c r="BC243" s="1">
        <f t="shared" si="347"/>
        <v>37554.699236876069</v>
      </c>
      <c r="BD243" s="1">
        <f t="shared" si="348"/>
        <v>368.87047467027168</v>
      </c>
      <c r="BE243" s="2">
        <f t="shared" si="358"/>
        <v>0.42640676327742005</v>
      </c>
      <c r="BF243" s="2">
        <f t="shared" si="359"/>
        <v>0.3180625638800178</v>
      </c>
      <c r="BG243" s="2">
        <f t="shared" si="360"/>
        <v>-5.0634047993166097E-7</v>
      </c>
      <c r="BH243" s="2">
        <f t="shared" si="327"/>
        <v>6.2489151088212055E-2</v>
      </c>
      <c r="BI243" s="2">
        <f t="shared" si="349"/>
        <v>1.8182272776872576E-2</v>
      </c>
      <c r="BJ243" s="2">
        <f t="shared" si="328"/>
        <v>1.0116379454193041E-2</v>
      </c>
      <c r="BK243" s="2">
        <f t="shared" si="329"/>
        <v>2.5638068161742476E-14</v>
      </c>
      <c r="BL243" s="2">
        <f t="shared" si="330"/>
        <v>2325.7304487307624</v>
      </c>
      <c r="BM243" s="2">
        <f t="shared" si="331"/>
        <v>713.53871128781066</v>
      </c>
      <c r="BN243" s="2">
        <f t="shared" si="332"/>
        <v>7.5613324106779692E-10</v>
      </c>
      <c r="BO243" s="2">
        <f t="shared" si="350"/>
        <v>7199.7002141121529</v>
      </c>
      <c r="BP243" s="2">
        <f t="shared" si="351"/>
        <v>498.95589068165719</v>
      </c>
      <c r="BQ243" s="2">
        <f t="shared" si="352"/>
        <v>-6.5495558788578447E-5</v>
      </c>
      <c r="BR243" s="11">
        <f t="shared" si="353"/>
        <v>2.4356363638854933E-2</v>
      </c>
      <c r="BS243" s="17">
        <f t="shared" si="323"/>
        <v>1.3388361545786508E-3</v>
      </c>
      <c r="BT243" s="17">
        <f t="shared" si="324"/>
        <v>4.6091952288505244E-3</v>
      </c>
      <c r="BU243" s="12">
        <f>BU$3*temperature!$I353+BU$4*temperature!$I353^2</f>
        <v>-55.445979240556227</v>
      </c>
      <c r="BV243" s="12">
        <f>BV$3*temperature!$I353+BV$4*temperature!$I353^2</f>
        <v>-45.824762665814276</v>
      </c>
      <c r="BW243" s="12">
        <f>BW$3*temperature!$I353+BW$4*temperature!$I353^2</f>
        <v>-38.233731522567147</v>
      </c>
      <c r="BX243" s="12">
        <f>BX$4*temperature!$I353^2</f>
        <v>-45.470653757745609</v>
      </c>
      <c r="BY243" s="12">
        <f>BY$4*temperature!$I353^2</f>
        <v>-39.758446142587026</v>
      </c>
      <c r="BZ243" s="12">
        <f>BZ$4*temperature!$I353^2</f>
        <v>-34.904492211064692</v>
      </c>
      <c r="CA243" s="12">
        <f>CA$3*temperature!$I353</f>
        <v>-34.6292491108196</v>
      </c>
      <c r="CB243" s="12">
        <f>CB$3*temperature!$I353</f>
        <v>-32.006382908245016</v>
      </c>
      <c r="CC243" s="12">
        <f>CC$3*temperature!$I353</f>
        <v>-28.098848103191383</v>
      </c>
      <c r="CD243" s="12">
        <f t="shared" si="354"/>
        <v>-26.543650706240392</v>
      </c>
      <c r="CE243" s="12">
        <f t="shared" si="333"/>
        <v>-19.152442036728473</v>
      </c>
      <c r="CF243" s="12">
        <f t="shared" si="334"/>
        <v>-16.814194879127612</v>
      </c>
      <c r="CG243" s="19">
        <f t="shared" si="355"/>
        <v>0.23349043401732145</v>
      </c>
      <c r="CH243" s="19">
        <f t="shared" si="335"/>
        <v>0.40160554563025297</v>
      </c>
      <c r="CI243" s="19">
        <f t="shared" si="336"/>
        <v>0.40160554563025286</v>
      </c>
      <c r="CJ243" s="12">
        <f t="shared" si="356"/>
        <v>4.042799202289606</v>
      </c>
      <c r="CK243" s="12">
        <f t="shared" si="337"/>
        <v>6.4269704357582711</v>
      </c>
      <c r="CL243" s="12">
        <f t="shared" si="338"/>
        <v>5.6423266120318853</v>
      </c>
      <c r="CM243" s="17">
        <f t="shared" si="357"/>
        <v>-30.58644990853</v>
      </c>
      <c r="CN243" s="17">
        <f t="shared" si="339"/>
        <v>-25.579412472486744</v>
      </c>
      <c r="CO243" s="17">
        <f t="shared" si="340"/>
        <v>-22.456521491159499</v>
      </c>
      <c r="CP243" s="12">
        <f t="shared" si="341"/>
        <v>221.53952422500475</v>
      </c>
      <c r="CQ243" s="12">
        <f t="shared" si="342"/>
        <v>201.04499581783745</v>
      </c>
      <c r="CR243" s="12">
        <f t="shared" si="343"/>
        <v>154.95197504361701</v>
      </c>
      <c r="CS243" s="17">
        <f>CS$3*temperature!$I353+CS$4*temperature!$I353^2</f>
        <v>-30.586449908529996</v>
      </c>
      <c r="CT243" s="17">
        <f>CT$3*temperature!$I353+CT$4*temperature!$I353^2</f>
        <v>-25.579451375543837</v>
      </c>
      <c r="CU243" s="17">
        <f>CU$3*temperature!$I353+CU$4*temperature!$I353^2</f>
        <v>-22.456541348457609</v>
      </c>
      <c r="CV243" s="17"/>
      <c r="CW243" s="17"/>
      <c r="CX243" s="17"/>
    </row>
    <row r="244" spans="1:102">
      <c r="A244" s="2">
        <f t="shared" si="280"/>
        <v>2198</v>
      </c>
      <c r="B244" s="5">
        <f t="shared" si="281"/>
        <v>1165.3998996102373</v>
      </c>
      <c r="C244" s="5">
        <f t="shared" si="282"/>
        <v>2964.1409688209246</v>
      </c>
      <c r="D244" s="5">
        <f t="shared" si="283"/>
        <v>4369.8692481025182</v>
      </c>
      <c r="E244" s="15">
        <f t="shared" si="284"/>
        <v>2.6648070360562665E-7</v>
      </c>
      <c r="F244" s="15">
        <f t="shared" si="285"/>
        <v>5.2498485509475023E-7</v>
      </c>
      <c r="G244" s="15">
        <f t="shared" si="286"/>
        <v>1.0717379068420515E-6</v>
      </c>
      <c r="H244" s="5">
        <f t="shared" si="287"/>
        <v>126828.30748081471</v>
      </c>
      <c r="I244" s="5">
        <f t="shared" si="288"/>
        <v>70335.226006991739</v>
      </c>
      <c r="J244" s="5">
        <f t="shared" si="289"/>
        <v>29471.488496511633</v>
      </c>
      <c r="K244" s="5">
        <f t="shared" si="290"/>
        <v>108828.14347524129</v>
      </c>
      <c r="L244" s="5">
        <f t="shared" si="291"/>
        <v>23728.704790639451</v>
      </c>
      <c r="M244" s="5">
        <f t="shared" si="292"/>
        <v>6744.2495011283745</v>
      </c>
      <c r="N244" s="15">
        <f t="shared" si="293"/>
        <v>-8.4722547308854201E-3</v>
      </c>
      <c r="O244" s="15">
        <f t="shared" si="294"/>
        <v>-2.8046825202164838E-3</v>
      </c>
      <c r="P244" s="15">
        <f t="shared" si="295"/>
        <v>-7.1683128387622919E-4</v>
      </c>
      <c r="Q244" s="5">
        <f t="shared" si="296"/>
        <v>2345.4063527270537</v>
      </c>
      <c r="R244" s="5">
        <f t="shared" si="297"/>
        <v>4209.8928474218001</v>
      </c>
      <c r="S244" s="5">
        <f t="shared" si="298"/>
        <v>3074.2072185322731</v>
      </c>
      <c r="T244" s="5">
        <f t="shared" si="299"/>
        <v>18.492767106285346</v>
      </c>
      <c r="U244" s="5">
        <f t="shared" si="300"/>
        <v>59.854685716134775</v>
      </c>
      <c r="V244" s="5">
        <f t="shared" si="301"/>
        <v>104.31123011978676</v>
      </c>
      <c r="W244" s="15">
        <f t="shared" si="302"/>
        <v>-1.0734613539272964E-2</v>
      </c>
      <c r="X244" s="15">
        <f t="shared" si="303"/>
        <v>-1.217998157191269E-2</v>
      </c>
      <c r="Y244" s="15">
        <f t="shared" si="304"/>
        <v>-9.7425357312937999E-3</v>
      </c>
      <c r="Z244" s="5">
        <f t="shared" si="319"/>
        <v>1480.3049639112128</v>
      </c>
      <c r="AA244" s="5">
        <f t="shared" si="320"/>
        <v>8861.069625875527</v>
      </c>
      <c r="AB244" s="5">
        <f t="shared" si="321"/>
        <v>45568.147744435439</v>
      </c>
      <c r="AC244" s="16">
        <f t="shared" si="305"/>
        <v>1.0793116807652752</v>
      </c>
      <c r="AD244" s="16">
        <f t="shared" si="306"/>
        <v>3.0403869239954924</v>
      </c>
      <c r="AE244" s="16">
        <f t="shared" si="307"/>
        <v>14.667806783714326</v>
      </c>
      <c r="AF244" s="15">
        <f t="shared" si="308"/>
        <v>-4.0504037456468023E-3</v>
      </c>
      <c r="AG244" s="15">
        <f t="shared" si="309"/>
        <v>2.9673830763510267E-4</v>
      </c>
      <c r="AH244" s="15">
        <f t="shared" si="310"/>
        <v>9.7937136394747881E-3</v>
      </c>
      <c r="AI244" s="1">
        <f t="shared" si="274"/>
        <v>274041.89530900575</v>
      </c>
      <c r="AJ244" s="1">
        <f t="shared" si="275"/>
        <v>143788.87204260624</v>
      </c>
      <c r="AK244" s="1">
        <f t="shared" si="276"/>
        <v>59106.457240065691</v>
      </c>
      <c r="AL244" s="14">
        <f t="shared" si="311"/>
        <v>85.443897683815365</v>
      </c>
      <c r="AM244" s="14">
        <f t="shared" si="312"/>
        <v>20.534984150248693</v>
      </c>
      <c r="AN244" s="14">
        <f t="shared" si="313"/>
        <v>6.485582174068627</v>
      </c>
      <c r="AO244" s="11">
        <f t="shared" si="314"/>
        <v>3.116942954263284E-3</v>
      </c>
      <c r="AP244" s="11">
        <f t="shared" si="315"/>
        <v>3.9265260394734398E-3</v>
      </c>
      <c r="AQ244" s="11">
        <f t="shared" si="316"/>
        <v>3.5618545444217548E-3</v>
      </c>
      <c r="AR244" s="1">
        <f t="shared" si="322"/>
        <v>126828.30748081471</v>
      </c>
      <c r="AS244" s="1">
        <f t="shared" si="317"/>
        <v>70335.226006991739</v>
      </c>
      <c r="AT244" s="1">
        <f t="shared" si="318"/>
        <v>29471.488496511633</v>
      </c>
      <c r="AU244" s="1">
        <f t="shared" si="277"/>
        <v>25365.661496162942</v>
      </c>
      <c r="AV244" s="1">
        <f t="shared" si="278"/>
        <v>14067.045201398349</v>
      </c>
      <c r="AW244" s="1">
        <f t="shared" si="279"/>
        <v>5894.2976993023267</v>
      </c>
      <c r="AX244" s="1">
        <f t="shared" si="344"/>
        <v>87062.514780193043</v>
      </c>
      <c r="AY244" s="1">
        <f t="shared" si="325"/>
        <v>18982.963832511563</v>
      </c>
      <c r="AZ244" s="1">
        <f t="shared" si="326"/>
        <v>5395.3996009026996</v>
      </c>
      <c r="BA244" s="1">
        <f t="shared" si="345"/>
        <v>13255.703291643533</v>
      </c>
      <c r="BB244" s="1">
        <f t="shared" si="346"/>
        <v>29200.633672589898</v>
      </c>
      <c r="BC244" s="1">
        <f t="shared" si="347"/>
        <v>37551.605903428208</v>
      </c>
      <c r="BD244" s="1">
        <f t="shared" si="348"/>
        <v>358.03128984055468</v>
      </c>
      <c r="BE244" s="2">
        <f t="shared" si="358"/>
        <v>0.42640676327742005</v>
      </c>
      <c r="BF244" s="2">
        <f t="shared" si="359"/>
        <v>0.3180625638800178</v>
      </c>
      <c r="BG244" s="2">
        <f t="shared" si="360"/>
        <v>-5.0634047993166097E-7</v>
      </c>
      <c r="BH244" s="2">
        <f t="shared" si="327"/>
        <v>6.169903363922901E-2</v>
      </c>
      <c r="BI244" s="2">
        <f t="shared" si="349"/>
        <v>1.8182272776872576E-2</v>
      </c>
      <c r="BJ244" s="2">
        <f t="shared" si="328"/>
        <v>1.0116379454193041E-2</v>
      </c>
      <c r="BK244" s="2">
        <f t="shared" si="329"/>
        <v>2.5638068161742476E-14</v>
      </c>
      <c r="BL244" s="2">
        <f t="shared" si="330"/>
        <v>2306.0268824452419</v>
      </c>
      <c r="BM244" s="2">
        <f t="shared" si="331"/>
        <v>711.53783528315523</v>
      </c>
      <c r="BN244" s="2">
        <f t="shared" si="332"/>
        <v>7.5559203090157457E-10</v>
      </c>
      <c r="BO244" s="2">
        <f t="shared" si="350"/>
        <v>7306.6630732572876</v>
      </c>
      <c r="BP244" s="2">
        <f t="shared" si="351"/>
        <v>504.92780802755311</v>
      </c>
      <c r="BQ244" s="2">
        <f t="shared" si="352"/>
        <v>-6.5495783209430113E-5</v>
      </c>
      <c r="BR244" s="11">
        <f t="shared" si="353"/>
        <v>2.4284667402611454E-2</v>
      </c>
      <c r="BS244" s="17">
        <f t="shared" si="323"/>
        <v>1.3070023305392071E-3</v>
      </c>
      <c r="BT244" s="17">
        <f t="shared" si="324"/>
        <v>4.4749468241267222E-3</v>
      </c>
      <c r="BU244" s="12">
        <f>BU$3*temperature!$I354+BU$4*temperature!$I354^2</f>
        <v>-55.879657720878029</v>
      </c>
      <c r="BV244" s="12">
        <f>BV$3*temperature!$I354+BV$4*temperature!$I354^2</f>
        <v>-46.159347857775202</v>
      </c>
      <c r="BW244" s="12">
        <f>BW$3*temperature!$I354+BW$4*temperature!$I354^2</f>
        <v>-38.49393222916472</v>
      </c>
      <c r="BX244" s="12">
        <f>BX$4*temperature!$I354^2</f>
        <v>-45.736768342834473</v>
      </c>
      <c r="BY244" s="12">
        <f>BY$4*temperature!$I354^2</f>
        <v>-39.99113033611944</v>
      </c>
      <c r="BZ244" s="12">
        <f>BZ$4*temperature!$I354^2</f>
        <v>-35.108768897121855</v>
      </c>
      <c r="CA244" s="12">
        <f>CA$3*temperature!$I354</f>
        <v>-34.730434201921092</v>
      </c>
      <c r="CB244" s="12">
        <f>CB$3*temperature!$I354</f>
        <v>-32.099904103580094</v>
      </c>
      <c r="CC244" s="12">
        <f>CC$3*temperature!$I354</f>
        <v>-28.180951659525217</v>
      </c>
      <c r="CD244" s="12">
        <f t="shared" si="354"/>
        <v>-26.597515262297598</v>
      </c>
      <c r="CE244" s="12">
        <f t="shared" si="333"/>
        <v>-19.170736226091645</v>
      </c>
      <c r="CF244" s="12">
        <f t="shared" si="334"/>
        <v>-16.830255602064046</v>
      </c>
      <c r="CG244" s="19">
        <f t="shared" si="355"/>
        <v>0.2341726824473051</v>
      </c>
      <c r="CH244" s="19">
        <f t="shared" si="335"/>
        <v>0.40277901877116395</v>
      </c>
      <c r="CI244" s="19">
        <f t="shared" si="336"/>
        <v>0.4027790187711639</v>
      </c>
      <c r="CJ244" s="12">
        <f t="shared" si="356"/>
        <v>4.066459469811746</v>
      </c>
      <c r="CK244" s="12">
        <f t="shared" si="337"/>
        <v>6.4645839387442248</v>
      </c>
      <c r="CL244" s="12">
        <f t="shared" si="338"/>
        <v>5.6753480287305846</v>
      </c>
      <c r="CM244" s="17">
        <f t="shared" si="357"/>
        <v>-30.663974732109345</v>
      </c>
      <c r="CN244" s="17">
        <f t="shared" si="339"/>
        <v>-25.635320164835868</v>
      </c>
      <c r="CO244" s="17">
        <f t="shared" si="340"/>
        <v>-22.505603630794631</v>
      </c>
      <c r="CP244" s="12">
        <f t="shared" si="341"/>
        <v>227.18910723151623</v>
      </c>
      <c r="CQ244" s="12">
        <f t="shared" si="342"/>
        <v>206.08928567392886</v>
      </c>
      <c r="CR244" s="12">
        <f t="shared" si="343"/>
        <v>158.83977473035696</v>
      </c>
      <c r="CS244" s="17">
        <f>CS$3*temperature!$I354+CS$4*temperature!$I354^2</f>
        <v>-30.663974732109345</v>
      </c>
      <c r="CT244" s="17">
        <f>CT$3*temperature!$I354+CT$4*temperature!$I354^2</f>
        <v>-25.635359105052579</v>
      </c>
      <c r="CU244" s="17">
        <f>CU$3*temperature!$I354+CU$4*temperature!$I354^2</f>
        <v>-22.505623507060164</v>
      </c>
      <c r="CV244" s="17"/>
      <c r="CW244" s="17"/>
      <c r="CX244" s="17"/>
    </row>
    <row r="245" spans="1:102">
      <c r="A245" s="2">
        <f t="shared" si="280"/>
        <v>2199</v>
      </c>
      <c r="B245" s="5">
        <f t="shared" si="281"/>
        <v>1165.4001946389933</v>
      </c>
      <c r="C245" s="5">
        <f t="shared" si="282"/>
        <v>2964.1424471435857</v>
      </c>
      <c r="D245" s="5">
        <f t="shared" si="283"/>
        <v>4369.873697289313</v>
      </c>
      <c r="E245" s="15">
        <f t="shared" si="284"/>
        <v>2.5315666842534528E-7</v>
      </c>
      <c r="F245" s="15">
        <f t="shared" si="285"/>
        <v>4.9873561234001268E-7</v>
      </c>
      <c r="G245" s="15">
        <f t="shared" si="286"/>
        <v>1.0181510114999488E-6</v>
      </c>
      <c r="H245" s="5">
        <f t="shared" si="287"/>
        <v>125740.77389365474</v>
      </c>
      <c r="I245" s="5">
        <f t="shared" si="288"/>
        <v>70133.829617353666</v>
      </c>
      <c r="J245" s="5">
        <f t="shared" si="289"/>
        <v>29449.215234412266</v>
      </c>
      <c r="K245" s="5">
        <f t="shared" si="290"/>
        <v>107894.93126230816</v>
      </c>
      <c r="L245" s="5">
        <f t="shared" si="291"/>
        <v>23660.748721755452</v>
      </c>
      <c r="M245" s="5">
        <f t="shared" si="292"/>
        <v>6739.1456308405386</v>
      </c>
      <c r="N245" s="15">
        <f t="shared" si="293"/>
        <v>-8.5750999983330578E-3</v>
      </c>
      <c r="O245" s="15">
        <f t="shared" si="294"/>
        <v>-2.8638760304695587E-3</v>
      </c>
      <c r="P245" s="15">
        <f t="shared" si="295"/>
        <v>-7.5677364649429091E-4</v>
      </c>
      <c r="Q245" s="5">
        <f t="shared" si="296"/>
        <v>2300.3337058279603</v>
      </c>
      <c r="R245" s="5">
        <f t="shared" si="297"/>
        <v>4146.7087363166247</v>
      </c>
      <c r="S245" s="5">
        <f t="shared" si="298"/>
        <v>3041.9559288256783</v>
      </c>
      <c r="T245" s="5">
        <f t="shared" si="299"/>
        <v>18.294254398127592</v>
      </c>
      <c r="U245" s="5">
        <f t="shared" si="300"/>
        <v>59.125656747119628</v>
      </c>
      <c r="V245" s="5">
        <f t="shared" si="301"/>
        <v>103.29497423316953</v>
      </c>
      <c r="W245" s="15">
        <f t="shared" si="302"/>
        <v>-1.0734613539272964E-2</v>
      </c>
      <c r="X245" s="15">
        <f t="shared" si="303"/>
        <v>-1.217998157191269E-2</v>
      </c>
      <c r="Y245" s="15">
        <f t="shared" si="304"/>
        <v>-9.7425357312937999E-3</v>
      </c>
      <c r="Z245" s="5">
        <f t="shared" si="319"/>
        <v>1446.1267383131274</v>
      </c>
      <c r="AA245" s="5">
        <f t="shared" si="320"/>
        <v>8731.1868682786589</v>
      </c>
      <c r="AB245" s="5">
        <f t="shared" si="321"/>
        <v>45533.517485630364</v>
      </c>
      <c r="AC245" s="16">
        <f t="shared" si="305"/>
        <v>1.0749400326907832</v>
      </c>
      <c r="AD245" s="16">
        <f t="shared" si="306"/>
        <v>3.0412891232658747</v>
      </c>
      <c r="AE245" s="16">
        <f t="shared" si="307"/>
        <v>14.811459083073169</v>
      </c>
      <c r="AF245" s="15">
        <f t="shared" si="308"/>
        <v>-4.0504037456468023E-3</v>
      </c>
      <c r="AG245" s="15">
        <f t="shared" si="309"/>
        <v>2.9673830763510267E-4</v>
      </c>
      <c r="AH245" s="15">
        <f t="shared" si="310"/>
        <v>9.7937136394747881E-3</v>
      </c>
      <c r="AI245" s="1">
        <f t="shared" si="274"/>
        <v>272003.36727426812</v>
      </c>
      <c r="AJ245" s="1">
        <f t="shared" si="275"/>
        <v>143477.03003974396</v>
      </c>
      <c r="AK245" s="1">
        <f t="shared" si="276"/>
        <v>59090.109215361452</v>
      </c>
      <c r="AL245" s="14">
        <f t="shared" si="311"/>
        <v>85.707558201137033</v>
      </c>
      <c r="AM245" s="14">
        <f t="shared" si="312"/>
        <v>20.614808988734957</v>
      </c>
      <c r="AN245" s="14">
        <f t="shared" si="313"/>
        <v>6.5084518674051557</v>
      </c>
      <c r="AO245" s="11">
        <f t="shared" si="314"/>
        <v>3.085773524720651E-3</v>
      </c>
      <c r="AP245" s="11">
        <f t="shared" si="315"/>
        <v>3.8872607790787052E-3</v>
      </c>
      <c r="AQ245" s="11">
        <f t="shared" si="316"/>
        <v>3.5262359989775374E-3</v>
      </c>
      <c r="AR245" s="1">
        <f t="shared" si="322"/>
        <v>125740.77389365474</v>
      </c>
      <c r="AS245" s="1">
        <f t="shared" si="317"/>
        <v>70133.829617353666</v>
      </c>
      <c r="AT245" s="1">
        <f t="shared" si="318"/>
        <v>29449.215234412266</v>
      </c>
      <c r="AU245" s="1">
        <f t="shared" si="277"/>
        <v>25148.15477873095</v>
      </c>
      <c r="AV245" s="1">
        <f t="shared" si="278"/>
        <v>14026.765923470733</v>
      </c>
      <c r="AW245" s="1">
        <f t="shared" si="279"/>
        <v>5889.8430468824536</v>
      </c>
      <c r="AX245" s="1">
        <f t="shared" si="344"/>
        <v>86315.945009846531</v>
      </c>
      <c r="AY245" s="1">
        <f t="shared" si="325"/>
        <v>18928.598977404359</v>
      </c>
      <c r="AZ245" s="1">
        <f t="shared" si="326"/>
        <v>5391.3165046724316</v>
      </c>
      <c r="BA245" s="1">
        <f t="shared" si="345"/>
        <v>13245.670130371633</v>
      </c>
      <c r="BB245" s="1">
        <f t="shared" si="346"/>
        <v>29192.14712059154</v>
      </c>
      <c r="BC245" s="1">
        <f t="shared" si="347"/>
        <v>37548.335879422244</v>
      </c>
      <c r="BD245" s="1">
        <f t="shared" si="348"/>
        <v>347.50852614071056</v>
      </c>
      <c r="BE245" s="2">
        <f t="shared" si="358"/>
        <v>0.42640676327742005</v>
      </c>
      <c r="BF245" s="2">
        <f t="shared" si="359"/>
        <v>0.3180625638800178</v>
      </c>
      <c r="BG245" s="2">
        <f t="shared" si="360"/>
        <v>-5.0634047993166097E-7</v>
      </c>
      <c r="BH245" s="2">
        <f t="shared" si="327"/>
        <v>6.0915961596989809E-2</v>
      </c>
      <c r="BI245" s="2">
        <f t="shared" si="349"/>
        <v>1.8182272776872576E-2</v>
      </c>
      <c r="BJ245" s="2">
        <f t="shared" si="328"/>
        <v>1.0116379454193041E-2</v>
      </c>
      <c r="BK245" s="2">
        <f t="shared" si="329"/>
        <v>2.5638068161742476E-14</v>
      </c>
      <c r="BL245" s="2">
        <f t="shared" si="330"/>
        <v>2286.2530501094884</v>
      </c>
      <c r="BM245" s="2">
        <f t="shared" si="331"/>
        <v>709.50043298487196</v>
      </c>
      <c r="BN245" s="2">
        <f t="shared" si="332"/>
        <v>7.5502098748968666E-10</v>
      </c>
      <c r="BO245" s="2">
        <f t="shared" si="350"/>
        <v>7415.2167977384715</v>
      </c>
      <c r="BP245" s="2">
        <f t="shared" si="351"/>
        <v>510.97166970193632</v>
      </c>
      <c r="BQ245" s="2">
        <f t="shared" si="352"/>
        <v>-6.5496059161732287E-5</v>
      </c>
      <c r="BR245" s="11">
        <f t="shared" si="353"/>
        <v>2.4213744239325402E-2</v>
      </c>
      <c r="BS245" s="17">
        <f t="shared" si="323"/>
        <v>1.2760147370491383E-3</v>
      </c>
      <c r="BT245" s="17">
        <f t="shared" si="324"/>
        <v>4.3446085671133223E-3</v>
      </c>
      <c r="BU245" s="12">
        <f>BU$3*temperature!$I355+BU$4*temperature!$I355^2</f>
        <v>-56.311087785302732</v>
      </c>
      <c r="BV245" s="12">
        <f>BV$3*temperature!$I355+BV$4*temperature!$I355^2</f>
        <v>-46.492147173936154</v>
      </c>
      <c r="BW245" s="12">
        <f>BW$3*temperature!$I355+BW$4*temperature!$I355^2</f>
        <v>-38.752700463736872</v>
      </c>
      <c r="BX245" s="12">
        <f>BX$4*temperature!$I355^2</f>
        <v>-46.001310903419359</v>
      </c>
      <c r="BY245" s="12">
        <f>BY$4*temperature!$I355^2</f>
        <v>-40.22243998923048</v>
      </c>
      <c r="BZ245" s="12">
        <f>BZ$4*temperature!$I355^2</f>
        <v>-35.311838855047348</v>
      </c>
      <c r="CA245" s="12">
        <f>CA$3*temperature!$I355</f>
        <v>-34.83073021290393</v>
      </c>
      <c r="CB245" s="12">
        <f>CB$3*temperature!$I355</f>
        <v>-32.192603558928177</v>
      </c>
      <c r="CC245" s="12">
        <f>CC$3*temperature!$I355</f>
        <v>-28.262333798911026</v>
      </c>
      <c r="CD245" s="12">
        <f t="shared" si="354"/>
        <v>-26.650770275866936</v>
      </c>
      <c r="CE245" s="12">
        <f t="shared" si="333"/>
        <v>-19.188653065604161</v>
      </c>
      <c r="CF245" s="12">
        <f t="shared" si="334"/>
        <v>-16.845985044325445</v>
      </c>
      <c r="CG245" s="19">
        <f t="shared" si="355"/>
        <v>0.23484893618470629</v>
      </c>
      <c r="CH245" s="19">
        <f t="shared" si="335"/>
        <v>0.40394218098950707</v>
      </c>
      <c r="CI245" s="19">
        <f t="shared" si="336"/>
        <v>0.40394218098950707</v>
      </c>
      <c r="CJ245" s="12">
        <f t="shared" si="356"/>
        <v>4.0899799685184979</v>
      </c>
      <c r="CK245" s="12">
        <f t="shared" si="337"/>
        <v>6.5019752466620071</v>
      </c>
      <c r="CL245" s="12">
        <f t="shared" si="338"/>
        <v>5.7081743772927904</v>
      </c>
      <c r="CM245" s="17">
        <f t="shared" si="357"/>
        <v>-30.740750244385435</v>
      </c>
      <c r="CN245" s="17">
        <f t="shared" si="339"/>
        <v>-25.690628312266167</v>
      </c>
      <c r="CO245" s="17">
        <f t="shared" si="340"/>
        <v>-22.554159421618238</v>
      </c>
      <c r="CP245" s="12">
        <f t="shared" si="341"/>
        <v>232.88471162805391</v>
      </c>
      <c r="CQ245" s="12">
        <f t="shared" si="342"/>
        <v>211.17355061475638</v>
      </c>
      <c r="CR245" s="12">
        <f t="shared" si="343"/>
        <v>162.75838452614011</v>
      </c>
      <c r="CS245" s="17">
        <f>CS$3*temperature!$I355+CS$4*temperature!$I355^2</f>
        <v>-30.740750244385431</v>
      </c>
      <c r="CT245" s="17">
        <f>CT$3*temperature!$I355+CT$4*temperature!$I355^2</f>
        <v>-25.690667288876014</v>
      </c>
      <c r="CU245" s="17">
        <f>CU$3*temperature!$I355+CU$4*temperature!$I355^2</f>
        <v>-22.554179316459951</v>
      </c>
      <c r="CV245" s="17"/>
      <c r="CW245" s="17"/>
      <c r="CX245" s="17"/>
    </row>
    <row r="246" spans="1:102">
      <c r="A246" s="2">
        <f t="shared" si="280"/>
        <v>2200</v>
      </c>
      <c r="B246" s="5">
        <f t="shared" si="281"/>
        <v>1165.4004749163826</v>
      </c>
      <c r="C246" s="5">
        <f t="shared" si="282"/>
        <v>2964.1438515508144</v>
      </c>
      <c r="D246" s="5">
        <f t="shared" si="283"/>
        <v>4369.8779240210715</v>
      </c>
      <c r="E246" s="15">
        <f t="shared" si="284"/>
        <v>2.4049883500407801E-7</v>
      </c>
      <c r="F246" s="15">
        <f t="shared" si="285"/>
        <v>4.7379883172301204E-7</v>
      </c>
      <c r="G246" s="15">
        <f t="shared" si="286"/>
        <v>9.6724346092495143E-7</v>
      </c>
      <c r="H246" s="5">
        <f t="shared" si="287"/>
        <v>124649.66009803243</v>
      </c>
      <c r="I246" s="5">
        <f t="shared" si="288"/>
        <v>69928.919902952257</v>
      </c>
      <c r="J246" s="5">
        <f t="shared" si="289"/>
        <v>29425.80379645107</v>
      </c>
      <c r="K246" s="5">
        <f t="shared" si="290"/>
        <v>106958.64879150322</v>
      </c>
      <c r="L246" s="5">
        <f t="shared" si="291"/>
        <v>23591.60803426124</v>
      </c>
      <c r="M246" s="5">
        <f t="shared" si="292"/>
        <v>6733.7816543337321</v>
      </c>
      <c r="N246" s="15">
        <f t="shared" si="293"/>
        <v>-8.6777243365465662E-3</v>
      </c>
      <c r="O246" s="15">
        <f t="shared" si="294"/>
        <v>-2.9221681996326465E-3</v>
      </c>
      <c r="P246" s="15">
        <f t="shared" si="295"/>
        <v>-7.9594310623876119E-4</v>
      </c>
      <c r="Q246" s="5">
        <f t="shared" si="296"/>
        <v>2255.8936739677856</v>
      </c>
      <c r="R246" s="5">
        <f t="shared" si="297"/>
        <v>4084.2340444962001</v>
      </c>
      <c r="S246" s="5">
        <f t="shared" si="298"/>
        <v>3009.9248408322287</v>
      </c>
      <c r="T246" s="5">
        <f t="shared" si="299"/>
        <v>18.097872647174547</v>
      </c>
      <c r="U246" s="5">
        <f t="shared" si="300"/>
        <v>58.405507337512475</v>
      </c>
      <c r="V246" s="5">
        <f t="shared" si="301"/>
        <v>102.28861925583981</v>
      </c>
      <c r="W246" s="15">
        <f t="shared" si="302"/>
        <v>-1.0734613539272964E-2</v>
      </c>
      <c r="X246" s="15">
        <f t="shared" si="303"/>
        <v>-1.217998157191269E-2</v>
      </c>
      <c r="Y246" s="15">
        <f t="shared" si="304"/>
        <v>-9.7425357312937999E-3</v>
      </c>
      <c r="Z246" s="5">
        <f t="shared" si="319"/>
        <v>1412.5910877143347</v>
      </c>
      <c r="AA246" s="5">
        <f t="shared" si="320"/>
        <v>8602.6969788849074</v>
      </c>
      <c r="AB246" s="5">
        <f t="shared" si="321"/>
        <v>45497.09246885118</v>
      </c>
      <c r="AC246" s="16">
        <f t="shared" si="305"/>
        <v>1.0705860915560268</v>
      </c>
      <c r="AD246" s="16">
        <f t="shared" si="306"/>
        <v>3.0421915902533416</v>
      </c>
      <c r="AE246" s="16">
        <f t="shared" si="307"/>
        <v>14.956518271915586</v>
      </c>
      <c r="AF246" s="15">
        <f t="shared" si="308"/>
        <v>-4.0504037456468023E-3</v>
      </c>
      <c r="AG246" s="15">
        <f t="shared" si="309"/>
        <v>2.9673830763510267E-4</v>
      </c>
      <c r="AH246" s="15">
        <f t="shared" si="310"/>
        <v>9.7937136394747881E-3</v>
      </c>
      <c r="AI246" s="1">
        <f t="shared" si="274"/>
        <v>269951.18532557227</v>
      </c>
      <c r="AJ246" s="1">
        <f t="shared" si="275"/>
        <v>143156.09295924028</v>
      </c>
      <c r="AK246" s="1">
        <f t="shared" si="276"/>
        <v>59070.941340707759</v>
      </c>
      <c r="AL246" s="14">
        <f t="shared" si="311"/>
        <v>85.969387573962905</v>
      </c>
      <c r="AM246" s="14">
        <f t="shared" si="312"/>
        <v>20.694142775800564</v>
      </c>
      <c r="AN246" s="14">
        <f t="shared" si="313"/>
        <v>6.5311727013048886</v>
      </c>
      <c r="AO246" s="11">
        <f t="shared" si="314"/>
        <v>3.0549157894734446E-3</v>
      </c>
      <c r="AP246" s="11">
        <f t="shared" si="315"/>
        <v>3.8483881712879182E-3</v>
      </c>
      <c r="AQ246" s="11">
        <f t="shared" si="316"/>
        <v>3.4909736389877621E-3</v>
      </c>
      <c r="AR246" s="1">
        <f t="shared" si="322"/>
        <v>124649.66009803243</v>
      </c>
      <c r="AS246" s="1">
        <f t="shared" si="317"/>
        <v>69928.919902952257</v>
      </c>
      <c r="AT246" s="1">
        <f t="shared" si="318"/>
        <v>29425.80379645107</v>
      </c>
      <c r="AU246" s="1">
        <f t="shared" si="277"/>
        <v>24929.932019606487</v>
      </c>
      <c r="AV246" s="1">
        <f t="shared" si="278"/>
        <v>13985.783980590451</v>
      </c>
      <c r="AW246" s="1">
        <f t="shared" si="279"/>
        <v>5885.1607592902146</v>
      </c>
      <c r="AX246" s="1">
        <f t="shared" si="344"/>
        <v>85566.919033202576</v>
      </c>
      <c r="AY246" s="1">
        <f t="shared" si="325"/>
        <v>18873.286427408995</v>
      </c>
      <c r="AZ246" s="1">
        <f t="shared" si="326"/>
        <v>5387.0253234669863</v>
      </c>
      <c r="BA246" s="1">
        <f t="shared" si="345"/>
        <v>13235.516157349011</v>
      </c>
      <c r="BB246" s="1">
        <f t="shared" si="346"/>
        <v>29183.486544674641</v>
      </c>
      <c r="BC246" s="1">
        <f t="shared" si="347"/>
        <v>37544.892638646517</v>
      </c>
      <c r="BD246" s="1">
        <f t="shared" si="348"/>
        <v>337.29303374449381</v>
      </c>
      <c r="BE246" s="2">
        <f t="shared" si="358"/>
        <v>0.42640676327742005</v>
      </c>
      <c r="BF246" s="2">
        <f t="shared" si="359"/>
        <v>0.3180625638800178</v>
      </c>
      <c r="BG246" s="2">
        <f t="shared" si="360"/>
        <v>-5.0634047993166097E-7</v>
      </c>
      <c r="BH246" s="2">
        <f t="shared" si="327"/>
        <v>6.0139939626300008E-2</v>
      </c>
      <c r="BI246" s="2">
        <f t="shared" si="349"/>
        <v>1.8182272776872576E-2</v>
      </c>
      <c r="BJ246" s="2">
        <f t="shared" si="328"/>
        <v>1.0116379454193041E-2</v>
      </c>
      <c r="BK246" s="2">
        <f t="shared" si="329"/>
        <v>2.5638068161742476E-14</v>
      </c>
      <c r="BL246" s="2">
        <f t="shared" si="330"/>
        <v>2266.414121446875</v>
      </c>
      <c r="BM246" s="2">
        <f t="shared" si="331"/>
        <v>707.42748856013702</v>
      </c>
      <c r="BN246" s="2">
        <f t="shared" si="332"/>
        <v>7.5442076344747304E-10</v>
      </c>
      <c r="BO246" s="2">
        <f t="shared" si="350"/>
        <v>7525.3848857329476</v>
      </c>
      <c r="BP246" s="2">
        <f t="shared" si="351"/>
        <v>517.08834120939616</v>
      </c>
      <c r="BQ246" s="2">
        <f t="shared" si="352"/>
        <v>-6.5496385848702772E-5</v>
      </c>
      <c r="BR246" s="11">
        <f t="shared" si="353"/>
        <v>2.4143580771093881E-2</v>
      </c>
      <c r="BS246" s="17">
        <f t="shared" si="323"/>
        <v>1.2458480900359558E-3</v>
      </c>
      <c r="BT246" s="17">
        <f t="shared" si="324"/>
        <v>4.2180665700129339E-3</v>
      </c>
      <c r="BU246" s="12">
        <f>BU$3*temperature!$I356+BU$4*temperature!$I356^2</f>
        <v>-56.740256602977126</v>
      </c>
      <c r="BV246" s="12">
        <f>BV$3*temperature!$I356+BV$4*temperature!$I356^2</f>
        <v>-46.823152062745741</v>
      </c>
      <c r="BW246" s="12">
        <f>BW$3*temperature!$I356+BW$4*temperature!$I356^2</f>
        <v>-39.010030723919414</v>
      </c>
      <c r="BX246" s="12">
        <f>BX$4*temperature!$I356^2</f>
        <v>-46.264278627428659</v>
      </c>
      <c r="BY246" s="12">
        <f>BY$4*temperature!$I356^2</f>
        <v>-40.452372643112355</v>
      </c>
      <c r="BZ246" s="12">
        <f>BZ$4*temperature!$I356^2</f>
        <v>-35.513699926219665</v>
      </c>
      <c r="CA246" s="12">
        <f>CA$3*temperature!$I356</f>
        <v>-34.930143740723473</v>
      </c>
      <c r="CB246" s="12">
        <f>CB$3*temperature!$I356</f>
        <v>-32.284487371582308</v>
      </c>
      <c r="CC246" s="12">
        <f>CC$3*temperature!$I356</f>
        <v>-28.342999874247059</v>
      </c>
      <c r="CD246" s="12">
        <f t="shared" si="354"/>
        <v>-26.703422843946736</v>
      </c>
      <c r="CE246" s="12">
        <f t="shared" si="333"/>
        <v>-19.206199447493795</v>
      </c>
      <c r="CF246" s="12">
        <f t="shared" si="334"/>
        <v>-16.861389256694295</v>
      </c>
      <c r="CG246" s="19">
        <f t="shared" si="355"/>
        <v>0.23551923971001507</v>
      </c>
      <c r="CH246" s="19">
        <f t="shared" si="335"/>
        <v>0.40509510879210625</v>
      </c>
      <c r="CI246" s="19">
        <f t="shared" si="336"/>
        <v>0.40509510879210614</v>
      </c>
      <c r="CJ246" s="12">
        <f t="shared" si="356"/>
        <v>4.1133604483883666</v>
      </c>
      <c r="CK246" s="12">
        <f t="shared" si="337"/>
        <v>6.5391439620442577</v>
      </c>
      <c r="CL246" s="12">
        <f t="shared" si="338"/>
        <v>5.7408053087763822</v>
      </c>
      <c r="CM246" s="17">
        <f t="shared" si="357"/>
        <v>-30.816783292335103</v>
      </c>
      <c r="CN246" s="17">
        <f t="shared" si="339"/>
        <v>-25.745343409538052</v>
      </c>
      <c r="CO246" s="17">
        <f t="shared" si="340"/>
        <v>-22.602194565470676</v>
      </c>
      <c r="CP246" s="12">
        <f t="shared" si="341"/>
        <v>238.6251121277372</v>
      </c>
      <c r="CQ246" s="12">
        <f t="shared" si="342"/>
        <v>216.29670887720917</v>
      </c>
      <c r="CR246" s="12">
        <f t="shared" si="343"/>
        <v>166.7069706806499</v>
      </c>
      <c r="CS246" s="17">
        <f>CS$3*temperature!$I356+CS$4*temperature!$I356^2</f>
        <v>-30.816783292335106</v>
      </c>
      <c r="CT246" s="17">
        <f>CT$3*temperature!$I356+CT$4*temperature!$I356^2</f>
        <v>-25.745382421788541</v>
      </c>
      <c r="CU246" s="17">
        <f>CU$3*temperature!$I356+CU$4*temperature!$I356^2</f>
        <v>-22.602214478504486</v>
      </c>
      <c r="CV246" s="17"/>
      <c r="CW246" s="17"/>
      <c r="CX246" s="17"/>
    </row>
    <row r="247" spans="1:102">
      <c r="A247" s="2">
        <f t="shared" si="280"/>
        <v>2201</v>
      </c>
      <c r="B247" s="5">
        <f t="shared" si="281"/>
        <v>1165.4007411799664</v>
      </c>
      <c r="C247" s="5">
        <f t="shared" si="282"/>
        <v>2964.1451857383136</v>
      </c>
      <c r="D247" s="5">
        <f t="shared" si="283"/>
        <v>4369.8819394201264</v>
      </c>
      <c r="E247" s="15">
        <f t="shared" si="284"/>
        <v>2.2847389325387411E-7</v>
      </c>
      <c r="F247" s="15">
        <f t="shared" si="285"/>
        <v>4.5010889013686141E-7</v>
      </c>
      <c r="G247" s="15">
        <f t="shared" si="286"/>
        <v>9.1888128787870382E-7</v>
      </c>
      <c r="H247" s="5">
        <f t="shared" si="287"/>
        <v>123555.24523995951</v>
      </c>
      <c r="I247" s="5">
        <f t="shared" si="288"/>
        <v>69720.593024520102</v>
      </c>
      <c r="J247" s="5">
        <f t="shared" si="289"/>
        <v>29401.279343619488</v>
      </c>
      <c r="K247" s="5">
        <f t="shared" si="290"/>
        <v>106019.53549030698</v>
      </c>
      <c r="L247" s="5">
        <f t="shared" si="291"/>
        <v>23521.315136645037</v>
      </c>
      <c r="M247" s="5">
        <f t="shared" si="292"/>
        <v>6728.1633122383555</v>
      </c>
      <c r="N247" s="15">
        <f t="shared" si="293"/>
        <v>-8.7801530012487916E-3</v>
      </c>
      <c r="O247" s="15">
        <f t="shared" si="294"/>
        <v>-2.9795721221766991E-3</v>
      </c>
      <c r="P247" s="15">
        <f t="shared" si="295"/>
        <v>-8.3435168881085264E-4</v>
      </c>
      <c r="Q247" s="5">
        <f t="shared" si="296"/>
        <v>2212.0835624570841</v>
      </c>
      <c r="R247" s="5">
        <f t="shared" si="297"/>
        <v>4022.4689112307524</v>
      </c>
      <c r="S247" s="5">
        <f t="shared" si="298"/>
        <v>2978.1164079601831</v>
      </c>
      <c r="T247" s="5">
        <f t="shared" si="299"/>
        <v>17.903598978424149</v>
      </c>
      <c r="U247" s="5">
        <f t="shared" si="300"/>
        <v>57.69412933444336</v>
      </c>
      <c r="V247" s="5">
        <f t="shared" si="301"/>
        <v>101.29206872783507</v>
      </c>
      <c r="W247" s="15">
        <f t="shared" si="302"/>
        <v>-1.0734613539272964E-2</v>
      </c>
      <c r="X247" s="15">
        <f t="shared" si="303"/>
        <v>-1.217998157191269E-2</v>
      </c>
      <c r="Y247" s="15">
        <f t="shared" si="304"/>
        <v>-9.7425357312937999E-3</v>
      </c>
      <c r="Z247" s="5">
        <f t="shared" si="319"/>
        <v>1379.690281492381</v>
      </c>
      <c r="AA247" s="5">
        <f t="shared" si="320"/>
        <v>8475.6022517923539</v>
      </c>
      <c r="AB247" s="5">
        <f t="shared" si="321"/>
        <v>45458.91225693762</v>
      </c>
      <c r="AC247" s="16">
        <f t="shared" si="305"/>
        <v>1.0662497856407509</v>
      </c>
      <c r="AD247" s="16">
        <f t="shared" si="306"/>
        <v>3.0430943250373352</v>
      </c>
      <c r="AE247" s="16">
        <f t="shared" si="307"/>
        <v>15.102998128914299</v>
      </c>
      <c r="AF247" s="15">
        <f t="shared" si="308"/>
        <v>-4.0504037456468023E-3</v>
      </c>
      <c r="AG247" s="15">
        <f t="shared" si="309"/>
        <v>2.9673830763510267E-4</v>
      </c>
      <c r="AH247" s="15">
        <f t="shared" si="310"/>
        <v>9.7937136394747881E-3</v>
      </c>
      <c r="AI247" s="1">
        <f t="shared" si="274"/>
        <v>267885.99881262152</v>
      </c>
      <c r="AJ247" s="1">
        <f t="shared" si="275"/>
        <v>142826.2676439067</v>
      </c>
      <c r="AK247" s="1">
        <f t="shared" si="276"/>
        <v>59049.007965927201</v>
      </c>
      <c r="AL247" s="14">
        <f t="shared" si="311"/>
        <v>86.229390521078869</v>
      </c>
      <c r="AM247" s="14">
        <f t="shared" si="312"/>
        <v>20.772985479131165</v>
      </c>
      <c r="AN247" s="14">
        <f t="shared" si="313"/>
        <v>6.5537448515195003</v>
      </c>
      <c r="AO247" s="11">
        <f t="shared" si="314"/>
        <v>3.02436663157871E-3</v>
      </c>
      <c r="AP247" s="11">
        <f t="shared" si="315"/>
        <v>3.8099042895750391E-3</v>
      </c>
      <c r="AQ247" s="11">
        <f t="shared" si="316"/>
        <v>3.4560639025978846E-3</v>
      </c>
      <c r="AR247" s="1">
        <f t="shared" si="322"/>
        <v>123555.24523995951</v>
      </c>
      <c r="AS247" s="1">
        <f t="shared" si="317"/>
        <v>69720.593024520102</v>
      </c>
      <c r="AT247" s="1">
        <f t="shared" si="318"/>
        <v>29401.279343619488</v>
      </c>
      <c r="AU247" s="1">
        <f t="shared" si="277"/>
        <v>24711.049047991903</v>
      </c>
      <c r="AV247" s="1">
        <f t="shared" si="278"/>
        <v>13944.118604904021</v>
      </c>
      <c r="AW247" s="1">
        <f t="shared" si="279"/>
        <v>5880.2558687238979</v>
      </c>
      <c r="AX247" s="1">
        <f t="shared" si="344"/>
        <v>84815.628392245591</v>
      </c>
      <c r="AY247" s="1">
        <f t="shared" si="325"/>
        <v>18817.052109316028</v>
      </c>
      <c r="AZ247" s="1">
        <f t="shared" si="326"/>
        <v>5382.5306497906849</v>
      </c>
      <c r="BA247" s="1">
        <f t="shared" si="345"/>
        <v>13225.241598812832</v>
      </c>
      <c r="BB247" s="1">
        <f t="shared" si="346"/>
        <v>29174.654612247057</v>
      </c>
      <c r="BC247" s="1">
        <f t="shared" si="347"/>
        <v>37541.279597692388</v>
      </c>
      <c r="BD247" s="1">
        <f t="shared" si="348"/>
        <v>327.37592354021808</v>
      </c>
      <c r="BE247" s="2">
        <f t="shared" si="358"/>
        <v>0.42640676327742005</v>
      </c>
      <c r="BF247" s="2">
        <f t="shared" si="359"/>
        <v>0.3180625638800178</v>
      </c>
      <c r="BG247" s="2">
        <f t="shared" si="360"/>
        <v>-5.0634047993166097E-7</v>
      </c>
      <c r="BH247" s="2">
        <f t="shared" si="327"/>
        <v>5.9370970705554929E-2</v>
      </c>
      <c r="BI247" s="2">
        <f t="shared" si="349"/>
        <v>1.8182272776872576E-2</v>
      </c>
      <c r="BJ247" s="2">
        <f t="shared" si="328"/>
        <v>1.0116379454193041E-2</v>
      </c>
      <c r="BK247" s="2">
        <f t="shared" si="329"/>
        <v>2.5638068161742476E-14</v>
      </c>
      <c r="BL247" s="2">
        <f t="shared" si="330"/>
        <v>2246.5151719663309</v>
      </c>
      <c r="BM247" s="2">
        <f t="shared" si="331"/>
        <v>705.31997480740984</v>
      </c>
      <c r="BN247" s="2">
        <f t="shared" si="332"/>
        <v>7.5379200385414752E-10</v>
      </c>
      <c r="BO247" s="2">
        <f t="shared" si="350"/>
        <v>7637.1911747803288</v>
      </c>
      <c r="BP247" s="2">
        <f t="shared" si="351"/>
        <v>523.27869840575977</v>
      </c>
      <c r="BQ247" s="2">
        <f t="shared" si="352"/>
        <v>-6.5496762479974054E-5</v>
      </c>
      <c r="BR247" s="11">
        <f t="shared" si="353"/>
        <v>2.4074163652994057E-2</v>
      </c>
      <c r="BS247" s="17">
        <f t="shared" si="323"/>
        <v>1.2164779562431442E-3</v>
      </c>
      <c r="BT247" s="17">
        <f t="shared" si="324"/>
        <v>4.0952102621484793E-3</v>
      </c>
      <c r="BU247" s="12">
        <f>BU$3*temperature!$I357+BU$4*temperature!$I357^2</f>
        <v>-57.167152316032869</v>
      </c>
      <c r="BV247" s="12">
        <f>BV$3*temperature!$I357+BV$4*temperature!$I357^2</f>
        <v>-47.152354698035126</v>
      </c>
      <c r="BW247" s="12">
        <f>BW$3*temperature!$I357+BW$4*temperature!$I357^2</f>
        <v>-39.265918049927137</v>
      </c>
      <c r="BX247" s="12">
        <f>BX$4*temperature!$I357^2</f>
        <v>-46.525669204883755</v>
      </c>
      <c r="BY247" s="12">
        <f>BY$4*temperature!$I357^2</f>
        <v>-40.680926277975317</v>
      </c>
      <c r="BZ247" s="12">
        <f>BZ$4*temperature!$I357^2</f>
        <v>-35.714350337437317</v>
      </c>
      <c r="CA247" s="12">
        <f>CA$3*temperature!$I357</f>
        <v>-35.028681429423806</v>
      </c>
      <c r="CB247" s="12">
        <f>CB$3*temperature!$I357</f>
        <v>-32.37556168235767</v>
      </c>
      <c r="CC247" s="12">
        <f>CC$3*temperature!$I357</f>
        <v>-28.422955276640273</v>
      </c>
      <c r="CD247" s="12">
        <f t="shared" si="354"/>
        <v>-26.75548002134185</v>
      </c>
      <c r="CE247" s="12">
        <f t="shared" si="333"/>
        <v>-19.223382165575554</v>
      </c>
      <c r="CF247" s="12">
        <f t="shared" si="334"/>
        <v>-16.876474203555162</v>
      </c>
      <c r="CG247" s="19">
        <f t="shared" si="355"/>
        <v>0.2361836378212209</v>
      </c>
      <c r="CH247" s="19">
        <f t="shared" si="335"/>
        <v>0.40623787923188676</v>
      </c>
      <c r="CI247" s="19">
        <f t="shared" si="336"/>
        <v>0.40623787923188681</v>
      </c>
      <c r="CJ247" s="12">
        <f t="shared" si="356"/>
        <v>4.1366007040409789</v>
      </c>
      <c r="CK247" s="12">
        <f t="shared" si="337"/>
        <v>6.576089758391058</v>
      </c>
      <c r="CL247" s="12">
        <f t="shared" si="338"/>
        <v>5.7732405365425556</v>
      </c>
      <c r="CM247" s="17">
        <f t="shared" si="357"/>
        <v>-30.892080725382829</v>
      </c>
      <c r="CN247" s="17">
        <f t="shared" si="339"/>
        <v>-25.799471923966614</v>
      </c>
      <c r="CO247" s="17">
        <f t="shared" si="340"/>
        <v>-22.649714740097718</v>
      </c>
      <c r="CP247" s="12">
        <f t="shared" si="341"/>
        <v>244.40908874638407</v>
      </c>
      <c r="CQ247" s="12">
        <f t="shared" si="342"/>
        <v>221.45768369044458</v>
      </c>
      <c r="CR247" s="12">
        <f t="shared" si="343"/>
        <v>170.68470329127302</v>
      </c>
      <c r="CS247" s="17">
        <f>CS$3*temperature!$I357+CS$4*temperature!$I357^2</f>
        <v>-30.892080725382826</v>
      </c>
      <c r="CT247" s="17">
        <f>CT$3*temperature!$I357+CT$4*temperature!$I357^2</f>
        <v>-25.799510971119069</v>
      </c>
      <c r="CU247" s="17">
        <f>CU$3*temperature!$I357+CU$4*temperature!$I357^2</f>
        <v>-22.649734670946568</v>
      </c>
      <c r="CV247" s="17"/>
      <c r="CW247" s="17"/>
      <c r="CX247" s="17"/>
    </row>
    <row r="248" spans="1:102">
      <c r="A248" s="2">
        <f t="shared" si="280"/>
        <v>2202</v>
      </c>
      <c r="B248" s="5">
        <f t="shared" si="281"/>
        <v>1165.4009941304287</v>
      </c>
      <c r="C248" s="5">
        <f t="shared" si="282"/>
        <v>2964.146453217008</v>
      </c>
      <c r="D248" s="5">
        <f t="shared" si="283"/>
        <v>4369.8857540527333</v>
      </c>
      <c r="E248" s="15">
        <f t="shared" si="284"/>
        <v>2.170501985911804E-7</v>
      </c>
      <c r="F248" s="15">
        <f t="shared" si="285"/>
        <v>4.2760344563001834E-7</v>
      </c>
      <c r="G248" s="15">
        <f t="shared" si="286"/>
        <v>8.7293722348476857E-7</v>
      </c>
      <c r="H248" s="5">
        <f t="shared" si="287"/>
        <v>122457.80327966013</v>
      </c>
      <c r="I248" s="5">
        <f t="shared" si="288"/>
        <v>69508.943996870978</v>
      </c>
      <c r="J248" s="5">
        <f t="shared" si="289"/>
        <v>29375.666738177886</v>
      </c>
      <c r="K248" s="5">
        <f t="shared" si="290"/>
        <v>105077.82634168147</v>
      </c>
      <c r="L248" s="5">
        <f t="shared" si="291"/>
        <v>23449.902052387613</v>
      </c>
      <c r="M248" s="5">
        <f t="shared" si="292"/>
        <v>6722.2962776393433</v>
      </c>
      <c r="N248" s="15">
        <f t="shared" si="293"/>
        <v>-8.8824115694376982E-3</v>
      </c>
      <c r="O248" s="15">
        <f t="shared" si="294"/>
        <v>-3.0361008235532116E-3</v>
      </c>
      <c r="P248" s="15">
        <f t="shared" si="295"/>
        <v>-8.720113241514893E-4</v>
      </c>
      <c r="Q248" s="5">
        <f t="shared" si="296"/>
        <v>2168.9004549507426</v>
      </c>
      <c r="R248" s="5">
        <f t="shared" si="297"/>
        <v>3961.4131362582925</v>
      </c>
      <c r="S248" s="5">
        <f t="shared" si="298"/>
        <v>2946.5329242374937</v>
      </c>
      <c r="T248" s="5">
        <f t="shared" si="299"/>
        <v>17.711410762428645</v>
      </c>
      <c r="U248" s="5">
        <f t="shared" si="300"/>
        <v>56.99141590234229</v>
      </c>
      <c r="V248" s="5">
        <f t="shared" si="301"/>
        <v>100.30522712895747</v>
      </c>
      <c r="W248" s="15">
        <f t="shared" si="302"/>
        <v>-1.0734613539272964E-2</v>
      </c>
      <c r="X248" s="15">
        <f t="shared" si="303"/>
        <v>-1.217998157191269E-2</v>
      </c>
      <c r="Y248" s="15">
        <f t="shared" si="304"/>
        <v>-9.7425357312937999E-3</v>
      </c>
      <c r="Z248" s="5">
        <f t="shared" si="319"/>
        <v>1347.4165185788813</v>
      </c>
      <c r="AA248" s="5">
        <f t="shared" si="320"/>
        <v>8349.9042522647578</v>
      </c>
      <c r="AB248" s="5">
        <f t="shared" si="321"/>
        <v>45419.015951667752</v>
      </c>
      <c r="AC248" s="16">
        <f t="shared" si="305"/>
        <v>1.0619310435151965</v>
      </c>
      <c r="AD248" s="16">
        <f t="shared" si="306"/>
        <v>3.0439973276973209</v>
      </c>
      <c r="AE248" s="16">
        <f t="shared" si="307"/>
        <v>15.250912567686409</v>
      </c>
      <c r="AF248" s="15">
        <f t="shared" si="308"/>
        <v>-4.0504037456468023E-3</v>
      </c>
      <c r="AG248" s="15">
        <f t="shared" si="309"/>
        <v>2.9673830763510267E-4</v>
      </c>
      <c r="AH248" s="15">
        <f t="shared" si="310"/>
        <v>9.7937136394747881E-3</v>
      </c>
      <c r="AI248" s="1">
        <f t="shared" si="274"/>
        <v>265808.44797935127</v>
      </c>
      <c r="AJ248" s="1">
        <f t="shared" si="275"/>
        <v>142487.75948442006</v>
      </c>
      <c r="AK248" s="1">
        <f t="shared" si="276"/>
        <v>59024.363038058385</v>
      </c>
      <c r="AL248" s="14">
        <f t="shared" si="311"/>
        <v>86.487571919518672</v>
      </c>
      <c r="AM248" s="14">
        <f t="shared" si="312"/>
        <v>20.851337134750544</v>
      </c>
      <c r="AN248" s="14">
        <f t="shared" si="313"/>
        <v>6.5761685109175909</v>
      </c>
      <c r="AO248" s="11">
        <f t="shared" si="314"/>
        <v>2.9941229652629231E-3</v>
      </c>
      <c r="AP248" s="11">
        <f t="shared" si="315"/>
        <v>3.7718052466792886E-3</v>
      </c>
      <c r="AQ248" s="11">
        <f t="shared" si="316"/>
        <v>3.4215032635719058E-3</v>
      </c>
      <c r="AR248" s="1">
        <f t="shared" si="322"/>
        <v>122457.80327966013</v>
      </c>
      <c r="AS248" s="1">
        <f t="shared" si="317"/>
        <v>69508.943996870978</v>
      </c>
      <c r="AT248" s="1">
        <f t="shared" si="318"/>
        <v>29375.666738177886</v>
      </c>
      <c r="AU248" s="1">
        <f t="shared" si="277"/>
        <v>24491.560655932029</v>
      </c>
      <c r="AV248" s="1">
        <f t="shared" si="278"/>
        <v>13901.788799374197</v>
      </c>
      <c r="AW248" s="1">
        <f t="shared" si="279"/>
        <v>5875.1333476355776</v>
      </c>
      <c r="AX248" s="1">
        <f t="shared" si="344"/>
        <v>84062.261073345173</v>
      </c>
      <c r="AY248" s="1">
        <f t="shared" si="325"/>
        <v>18759.921641910089</v>
      </c>
      <c r="AZ248" s="1">
        <f t="shared" si="326"/>
        <v>5377.8370221114756</v>
      </c>
      <c r="BA248" s="1">
        <f t="shared" si="345"/>
        <v>13214.846650559271</v>
      </c>
      <c r="BB248" s="1">
        <f t="shared" si="346"/>
        <v>29165.653950612039</v>
      </c>
      <c r="BC248" s="1">
        <f t="shared" si="347"/>
        <v>37537.500116604737</v>
      </c>
      <c r="BD248" s="1">
        <f t="shared" si="348"/>
        <v>317.74855987361747</v>
      </c>
      <c r="BE248" s="2">
        <f t="shared" si="358"/>
        <v>0.42640676327742005</v>
      </c>
      <c r="BF248" s="2">
        <f t="shared" si="359"/>
        <v>0.3180625638800178</v>
      </c>
      <c r="BG248" s="2">
        <f t="shared" si="360"/>
        <v>-5.0634047993166097E-7</v>
      </c>
      <c r="BH248" s="2">
        <f t="shared" si="327"/>
        <v>5.8609056147522154E-2</v>
      </c>
      <c r="BI248" s="2">
        <f t="shared" si="349"/>
        <v>1.8182272776872576E-2</v>
      </c>
      <c r="BJ248" s="2">
        <f t="shared" si="328"/>
        <v>1.0116379454193041E-2</v>
      </c>
      <c r="BK248" s="2">
        <f t="shared" si="329"/>
        <v>2.5638068161742476E-14</v>
      </c>
      <c r="BL248" s="2">
        <f t="shared" si="330"/>
        <v>2226.5611828873816</v>
      </c>
      <c r="BM248" s="2">
        <f t="shared" si="331"/>
        <v>703.17885293260031</v>
      </c>
      <c r="BN248" s="2">
        <f t="shared" si="332"/>
        <v>7.5313534613003593E-10</v>
      </c>
      <c r="BO248" s="2">
        <f t="shared" si="350"/>
        <v>7750.659846387508</v>
      </c>
      <c r="BP248" s="2">
        <f t="shared" si="351"/>
        <v>529.54362762281767</v>
      </c>
      <c r="BQ248" s="2">
        <f t="shared" si="352"/>
        <v>-6.5497188271756719E-5</v>
      </c>
      <c r="BR248" s="11">
        <f t="shared" si="353"/>
        <v>2.4005479577262484E-2</v>
      </c>
      <c r="BS248" s="17">
        <f t="shared" si="323"/>
        <v>1.1878807213569602E-3</v>
      </c>
      <c r="BT248" s="17">
        <f t="shared" si="324"/>
        <v>3.9759322933480383E-3</v>
      </c>
      <c r="BU248" s="12">
        <f>BU$3*temperature!$I358+BU$4*temperature!$I358^2</f>
        <v>-57.591764016522937</v>
      </c>
      <c r="BV248" s="12">
        <f>BV$3*temperature!$I358+BV$4*temperature!$I358^2</f>
        <v>-47.479747961411</v>
      </c>
      <c r="BW248" s="12">
        <f>BW$3*temperature!$I358+BW$4*temperature!$I358^2</f>
        <v>-39.520358011020107</v>
      </c>
      <c r="BX248" s="12">
        <f>BX$4*temperature!$I358^2</f>
        <v>-46.785480814447574</v>
      </c>
      <c r="BY248" s="12">
        <f>BY$4*temperature!$I358^2</f>
        <v>-40.908099301286036</v>
      </c>
      <c r="BZ248" s="12">
        <f>BZ$4*temperature!$I358^2</f>
        <v>-35.913788690593165</v>
      </c>
      <c r="CA248" s="12">
        <f>CA$3*temperature!$I358</f>
        <v>-35.126349966084653</v>
      </c>
      <c r="CB248" s="12">
        <f>CB$3*temperature!$I358</f>
        <v>-32.465832671845526</v>
      </c>
      <c r="CC248" s="12">
        <f>CC$3*temperature!$I358</f>
        <v>-28.502205432117556</v>
      </c>
      <c r="CD248" s="12">
        <f t="shared" si="354"/>
        <v>-26.806948819002404</v>
      </c>
      <c r="CE248" s="12">
        <f t="shared" si="333"/>
        <v>-19.240207915308126</v>
      </c>
      <c r="CF248" s="12">
        <f t="shared" si="334"/>
        <v>-16.891245762944212</v>
      </c>
      <c r="CG248" s="19">
        <f t="shared" si="355"/>
        <v>0.23684217560648441</v>
      </c>
      <c r="CH248" s="19">
        <f t="shared" si="335"/>
        <v>0.40737056986087111</v>
      </c>
      <c r="CI248" s="19">
        <f t="shared" si="336"/>
        <v>0.40737056986087106</v>
      </c>
      <c r="CJ248" s="12">
        <f t="shared" si="356"/>
        <v>4.1597005735411239</v>
      </c>
      <c r="CK248" s="12">
        <f t="shared" si="337"/>
        <v>6.6128123782687007</v>
      </c>
      <c r="CL248" s="12">
        <f t="shared" si="338"/>
        <v>5.8054798345866718</v>
      </c>
      <c r="CM248" s="17">
        <f t="shared" si="357"/>
        <v>-30.966649392543527</v>
      </c>
      <c r="CN248" s="17">
        <f t="shared" si="339"/>
        <v>-25.853020293576826</v>
      </c>
      <c r="CO248" s="17">
        <f t="shared" si="340"/>
        <v>-22.696725597530886</v>
      </c>
      <c r="CP248" s="12">
        <f t="shared" si="341"/>
        <v>250.23542755461881</v>
      </c>
      <c r="CQ248" s="12">
        <f t="shared" si="342"/>
        <v>226.65540392836655</v>
      </c>
      <c r="CR248" s="12">
        <f t="shared" si="343"/>
        <v>174.69075680598903</v>
      </c>
      <c r="CS248" s="17">
        <f>CS$3*temperature!$I358+CS$4*temperature!$I358^2</f>
        <v>-30.96664939254353</v>
      </c>
      <c r="CT248" s="17">
        <f>CT$3*temperature!$I358+CT$4*temperature!$I358^2</f>
        <v>-25.853059374906152</v>
      </c>
      <c r="CU248" s="17">
        <f>CU$3*temperature!$I358+CU$4*temperature!$I358^2</f>
        <v>-22.696745545824676</v>
      </c>
      <c r="CV248" s="17"/>
      <c r="CW248" s="17"/>
      <c r="CX248" s="17"/>
    </row>
    <row r="249" spans="1:102">
      <c r="A249" s="2">
        <f t="shared" si="280"/>
        <v>2203</v>
      </c>
      <c r="B249" s="5">
        <f t="shared" si="281"/>
        <v>1165.4012344334201</v>
      </c>
      <c r="C249" s="5">
        <f t="shared" si="282"/>
        <v>2964.1476573222826</v>
      </c>
      <c r="D249" s="5">
        <f t="shared" si="283"/>
        <v>4369.8893779568734</v>
      </c>
      <c r="E249" s="15">
        <f t="shared" si="284"/>
        <v>2.0619768866162136E-7</v>
      </c>
      <c r="F249" s="15">
        <f t="shared" si="285"/>
        <v>4.0622327334851738E-7</v>
      </c>
      <c r="G249" s="15">
        <f t="shared" si="286"/>
        <v>8.2929036231053014E-7</v>
      </c>
      <c r="H249" s="5">
        <f t="shared" si="287"/>
        <v>121357.60299225779</v>
      </c>
      <c r="I249" s="5">
        <f t="shared" si="288"/>
        <v>69294.066668619969</v>
      </c>
      <c r="J249" s="5">
        <f t="shared" si="289"/>
        <v>29348.990539312414</v>
      </c>
      <c r="K249" s="5">
        <f t="shared" si="290"/>
        <v>104133.75188439533</v>
      </c>
      <c r="L249" s="5">
        <f t="shared" si="291"/>
        <v>23377.400413047588</v>
      </c>
      <c r="M249" s="5">
        <f t="shared" si="292"/>
        <v>6716.1861550450585</v>
      </c>
      <c r="N249" s="15">
        <f t="shared" si="293"/>
        <v>-8.9845259476181161E-3</v>
      </c>
      <c r="O249" s="15">
        <f t="shared" si="294"/>
        <v>-3.0917672567695176E-3</v>
      </c>
      <c r="P249" s="15">
        <f t="shared" si="295"/>
        <v>-9.0893384372381369E-4</v>
      </c>
      <c r="Q249" s="5">
        <f t="shared" si="296"/>
        <v>2126.3412232949872</v>
      </c>
      <c r="R249" s="5">
        <f t="shared" si="297"/>
        <v>3901.0661921194837</v>
      </c>
      <c r="S249" s="5">
        <f t="shared" si="298"/>
        <v>2915.1765284622452</v>
      </c>
      <c r="T249" s="5">
        <f t="shared" si="299"/>
        <v>17.521285612658655</v>
      </c>
      <c r="U249" s="5">
        <f t="shared" si="300"/>
        <v>56.29726150689455</v>
      </c>
      <c r="V249" s="5">
        <f t="shared" si="301"/>
        <v>99.327999869618054</v>
      </c>
      <c r="W249" s="15">
        <f t="shared" si="302"/>
        <v>-1.0734613539272964E-2</v>
      </c>
      <c r="X249" s="15">
        <f t="shared" si="303"/>
        <v>-1.217998157191269E-2</v>
      </c>
      <c r="Y249" s="15">
        <f t="shared" si="304"/>
        <v>-9.7425357312937999E-3</v>
      </c>
      <c r="Z249" s="5">
        <f t="shared" si="319"/>
        <v>1315.761935861987</v>
      </c>
      <c r="AA249" s="5">
        <f t="shared" si="320"/>
        <v>8225.6038416577303</v>
      </c>
      <c r="AB249" s="5">
        <f t="shared" si="321"/>
        <v>45377.442186462642</v>
      </c>
      <c r="AC249" s="16">
        <f t="shared" si="305"/>
        <v>1.0576297940389239</v>
      </c>
      <c r="AD249" s="16">
        <f t="shared" si="306"/>
        <v>3.0449005983127875</v>
      </c>
      <c r="AE249" s="16">
        <f t="shared" si="307"/>
        <v>15.400275638114998</v>
      </c>
      <c r="AF249" s="15">
        <f t="shared" si="308"/>
        <v>-4.0504037456468023E-3</v>
      </c>
      <c r="AG249" s="15">
        <f t="shared" si="309"/>
        <v>2.9673830763510267E-4</v>
      </c>
      <c r="AH249" s="15">
        <f t="shared" si="310"/>
        <v>9.7937136394747881E-3</v>
      </c>
      <c r="AI249" s="1">
        <f t="shared" ref="AI249:AI312" si="361">(1-$AI$5)*AI248+AU248</f>
        <v>263719.16383734817</v>
      </c>
      <c r="AJ249" s="1">
        <f t="shared" ref="AJ249:AJ312" si="362">(1-$AI$5)*AJ248+AV248</f>
        <v>142140.77233535226</v>
      </c>
      <c r="AK249" s="1">
        <f t="shared" ref="AK249:AK312" si="363">(1-$AI$5)*AK248+AW248</f>
        <v>58997.060081888128</v>
      </c>
      <c r="AL249" s="14">
        <f t="shared" si="311"/>
        <v>86.743936800559794</v>
      </c>
      <c r="AM249" s="14">
        <f t="shared" si="312"/>
        <v>20.929197845727622</v>
      </c>
      <c r="AN249" s="14">
        <f t="shared" si="313"/>
        <v>6.5984438891192756</v>
      </c>
      <c r="AO249" s="11">
        <f t="shared" si="314"/>
        <v>2.9641817356102938E-3</v>
      </c>
      <c r="AP249" s="11">
        <f t="shared" si="315"/>
        <v>3.7340871942124956E-3</v>
      </c>
      <c r="AQ249" s="11">
        <f t="shared" si="316"/>
        <v>3.3872882309361869E-3</v>
      </c>
      <c r="AR249" s="1">
        <f t="shared" si="322"/>
        <v>121357.60299225779</v>
      </c>
      <c r="AS249" s="1">
        <f t="shared" si="317"/>
        <v>69294.066668619969</v>
      </c>
      <c r="AT249" s="1">
        <f t="shared" si="318"/>
        <v>29348.990539312414</v>
      </c>
      <c r="AU249" s="1">
        <f t="shared" ref="AU249:AU312" si="364">$AU$5*AR249</f>
        <v>24271.52059845156</v>
      </c>
      <c r="AV249" s="1">
        <f t="shared" ref="AV249:AV312" si="365">$AU$5*AS249</f>
        <v>13858.813333723994</v>
      </c>
      <c r="AW249" s="1">
        <f t="shared" ref="AW249:AW312" si="366">$AU$5*AT249</f>
        <v>5869.7981078624834</v>
      </c>
      <c r="AX249" s="1">
        <f t="shared" si="344"/>
        <v>83307.001507516252</v>
      </c>
      <c r="AY249" s="1">
        <f t="shared" si="325"/>
        <v>18701.920330438072</v>
      </c>
      <c r="AZ249" s="1">
        <f t="shared" si="326"/>
        <v>5372.9489240360463</v>
      </c>
      <c r="BA249" s="1">
        <f t="shared" si="345"/>
        <v>13204.331477565269</v>
      </c>
      <c r="BB249" s="1">
        <f t="shared" si="346"/>
        <v>29156.487147258911</v>
      </c>
      <c r="BC249" s="1">
        <f t="shared" si="347"/>
        <v>37533.557499532777</v>
      </c>
      <c r="BD249" s="1">
        <f t="shared" si="348"/>
        <v>308.40255348517024</v>
      </c>
      <c r="BE249" s="2">
        <f t="shared" si="358"/>
        <v>0.42640676327742005</v>
      </c>
      <c r="BF249" s="2">
        <f t="shared" si="359"/>
        <v>0.3180625638800178</v>
      </c>
      <c r="BG249" s="2">
        <f t="shared" si="360"/>
        <v>-5.0634047993166097E-7</v>
      </c>
      <c r="BH249" s="2">
        <f t="shared" si="327"/>
        <v>5.7854195620950857E-2</v>
      </c>
      <c r="BI249" s="2">
        <f t="shared" si="349"/>
        <v>1.8182272776872576E-2</v>
      </c>
      <c r="BJ249" s="2">
        <f t="shared" si="328"/>
        <v>1.0116379454193041E-2</v>
      </c>
      <c r="BK249" s="2">
        <f t="shared" si="329"/>
        <v>2.5638068161742476E-14</v>
      </c>
      <c r="BL249" s="2">
        <f t="shared" si="330"/>
        <v>2206.5570411526387</v>
      </c>
      <c r="BM249" s="2">
        <f t="shared" si="331"/>
        <v>701.00507234390989</v>
      </c>
      <c r="BN249" s="2">
        <f t="shared" si="332"/>
        <v>7.5245141992522674E-10</v>
      </c>
      <c r="BO249" s="2">
        <f t="shared" si="350"/>
        <v>7865.8154306817878</v>
      </c>
      <c r="BP249" s="2">
        <f t="shared" si="351"/>
        <v>535.88402579457056</v>
      </c>
      <c r="BQ249" s="2">
        <f t="shared" si="352"/>
        <v>-6.5497662446996861E-5</v>
      </c>
      <c r="BR249" s="11">
        <f t="shared" si="353"/>
        <v>2.3937515277376614E-2</v>
      </c>
      <c r="BS249" s="17">
        <f t="shared" si="323"/>
        <v>1.1600335594369572E-3</v>
      </c>
      <c r="BT249" s="17">
        <f t="shared" si="324"/>
        <v>3.8601284401437266E-3</v>
      </c>
      <c r="BU249" s="12">
        <f>BU$3*temperature!$I359+BU$4*temperature!$I359^2</f>
        <v>-58.014081723444093</v>
      </c>
      <c r="BV249" s="12">
        <f>BV$3*temperature!$I359+BV$4*temperature!$I359^2</f>
        <v>-47.8053254247273</v>
      </c>
      <c r="BW249" s="12">
        <f>BW$3*temperature!$I359+BW$4*temperature!$I359^2</f>
        <v>-39.773346692041997</v>
      </c>
      <c r="BX249" s="12">
        <f>BX$4*temperature!$I359^2</f>
        <v>-47.043712110072882</v>
      </c>
      <c r="BY249" s="12">
        <f>BY$4*temperature!$I359^2</f>
        <v>-41.133890536093183</v>
      </c>
      <c r="BZ249" s="12">
        <f>BZ$4*temperature!$I359^2</f>
        <v>-36.112013952425279</v>
      </c>
      <c r="CA249" s="12">
        <f>CA$3*temperature!$I359</f>
        <v>-35.223156076877309</v>
      </c>
      <c r="CB249" s="12">
        <f>CB$3*temperature!$I359</f>
        <v>-32.555306556767839</v>
      </c>
      <c r="CC249" s="12">
        <f>CC$3*temperature!$I359</f>
        <v>-28.580755798425489</v>
      </c>
      <c r="CD249" s="12">
        <f t="shared" si="354"/>
        <v>-26.857836202454028</v>
      </c>
      <c r="CE249" s="12">
        <f t="shared" si="333"/>
        <v>-19.256683293922897</v>
      </c>
      <c r="CF249" s="12">
        <f t="shared" si="334"/>
        <v>-16.905709726662518</v>
      </c>
      <c r="CG249" s="19">
        <f t="shared" si="355"/>
        <v>0.23749489841754426</v>
      </c>
      <c r="CH249" s="19">
        <f t="shared" si="335"/>
        <v>0.40849325868443781</v>
      </c>
      <c r="CI249" s="19">
        <f t="shared" si="336"/>
        <v>0.40849325868443781</v>
      </c>
      <c r="CJ249" s="12">
        <f t="shared" si="356"/>
        <v>4.1826599372116418</v>
      </c>
      <c r="CK249" s="12">
        <f t="shared" si="337"/>
        <v>6.6493116314224698</v>
      </c>
      <c r="CL249" s="12">
        <f t="shared" si="338"/>
        <v>5.8375230358814854</v>
      </c>
      <c r="CM249" s="17">
        <f t="shared" si="357"/>
        <v>-31.04049613966567</v>
      </c>
      <c r="CN249" s="17">
        <f t="shared" si="339"/>
        <v>-25.905994925345368</v>
      </c>
      <c r="CO249" s="17">
        <f t="shared" si="340"/>
        <v>-22.743232762544004</v>
      </c>
      <c r="CP249" s="12">
        <f t="shared" si="341"/>
        <v>256.10292139549642</v>
      </c>
      <c r="CQ249" s="12">
        <f t="shared" si="342"/>
        <v>231.88880473183258</v>
      </c>
      <c r="CR249" s="12">
        <f t="shared" si="343"/>
        <v>178.7243105029234</v>
      </c>
      <c r="CS249" s="17">
        <f>CS$3*temperature!$I359+CS$4*temperature!$I359^2</f>
        <v>-31.04049613966567</v>
      </c>
      <c r="CT249" s="17">
        <f>CT$3*temperature!$I359+CT$4*temperature!$I359^2</f>
        <v>-25.906034040139893</v>
      </c>
      <c r="CU249" s="17">
        <f>CU$3*temperature!$I359+CU$4*temperature!$I359^2</f>
        <v>-22.743252727919472</v>
      </c>
      <c r="CV249" s="17"/>
      <c r="CW249" s="17"/>
      <c r="CX249" s="17"/>
    </row>
    <row r="250" spans="1:102">
      <c r="A250" s="2">
        <f t="shared" ref="A250:A313" si="367">1+A249</f>
        <v>2204</v>
      </c>
      <c r="B250" s="5">
        <f t="shared" ref="B250:B313" si="368">B249*(1+E250)</f>
        <v>1165.4014627213089</v>
      </c>
      <c r="C250" s="5">
        <f t="shared" ref="C250:C313" si="369">C249*(1+F250)</f>
        <v>2964.1488012227583</v>
      </c>
      <c r="D250" s="5">
        <f t="shared" ref="D250:D313" si="370">D249*(1+G250)</f>
        <v>4369.8928206686614</v>
      </c>
      <c r="E250" s="15">
        <f t="shared" ref="E250:E313" si="371">E249*$E$5</f>
        <v>1.9588780422854028E-7</v>
      </c>
      <c r="F250" s="15">
        <f t="shared" ref="F250:F313" si="372">F249*$E$5</f>
        <v>3.8591210968109148E-7</v>
      </c>
      <c r="G250" s="15">
        <f t="shared" ref="G250:G313" si="373">G249*$E$5</f>
        <v>7.8782584419500355E-7</v>
      </c>
      <c r="H250" s="5">
        <f t="shared" ref="H250:H313" si="374">AR250</f>
        <v>120254.90797307438</v>
      </c>
      <c r="I250" s="5">
        <f t="shared" ref="I250:I313" si="375">AS250</f>
        <v>69076.053703695608</v>
      </c>
      <c r="J250" s="5">
        <f t="shared" ref="J250:J313" si="376">AT250</f>
        <v>29321.274999222725</v>
      </c>
      <c r="K250" s="5">
        <f t="shared" ref="K250:K313" si="377">H250/B250*1000</f>
        <v>103187.53821731887</v>
      </c>
      <c r="L250" s="5">
        <f t="shared" ref="L250:L313" si="378">I250/C250*1000</f>
        <v>23303.841451954315</v>
      </c>
      <c r="M250" s="5">
        <f t="shared" ref="M250:M313" si="379">J250/D250*1000</f>
        <v>6709.8384794563717</v>
      </c>
      <c r="N250" s="15">
        <f t="shared" ref="N250:N313" si="380">K250/K249-1</f>
        <v>-9.0865223806293471E-3</v>
      </c>
      <c r="O250" s="15">
        <f t="shared" ref="O250:O313" si="381">L250/L249-1</f>
        <v>-3.1465842990916482E-3</v>
      </c>
      <c r="P250" s="15">
        <f t="shared" ref="P250:P313" si="382">M250/M249-1</f>
        <v>-9.4513097793136325E-4</v>
      </c>
      <c r="Q250" s="5">
        <f t="shared" ref="Q250:Q313" si="383">T250*H250/1000</f>
        <v>2084.4025371788694</v>
      </c>
      <c r="R250" s="5">
        <f t="shared" ref="R250:R313" si="384">U250*I250/1000</f>
        <v>3841.4272362949391</v>
      </c>
      <c r="S250" s="5">
        <f t="shared" ref="S250:S313" si="385">V250*J250/1000</f>
        <v>2884.0492083189879</v>
      </c>
      <c r="T250" s="5">
        <f t="shared" ref="T250:T313" si="386">T249*(1+W250)</f>
        <v>17.333201382895542</v>
      </c>
      <c r="U250" s="5">
        <f t="shared" ref="U250:U313" si="387">U249*(1+X250)</f>
        <v>55.611561899191422</v>
      </c>
      <c r="V250" s="5">
        <f t="shared" ref="V250:V313" si="388">V249*(1+Y250)</f>
        <v>98.360293281770353</v>
      </c>
      <c r="W250" s="15">
        <f t="shared" ref="W250:W313" si="389">T$5-1</f>
        <v>-1.0734613539272964E-2</v>
      </c>
      <c r="X250" s="15">
        <f t="shared" ref="X250:X313" si="390">U$5-1</f>
        <v>-1.217998157191269E-2</v>
      </c>
      <c r="Y250" s="15">
        <f t="shared" ref="Y250:Y313" si="391">V$5-1</f>
        <v>-9.7425357312937999E-3</v>
      </c>
      <c r="Z250" s="5">
        <f t="shared" si="319"/>
        <v>1284.7186162938997</v>
      </c>
      <c r="AA250" s="5">
        <f t="shared" si="320"/>
        <v>8102.70120199345</v>
      </c>
      <c r="AB250" s="5">
        <f t="shared" si="321"/>
        <v>45334.229119780524</v>
      </c>
      <c r="AC250" s="16">
        <f t="shared" ref="AC250:AC313" si="392">AC249*(1+AF250)</f>
        <v>1.053345966359641</v>
      </c>
      <c r="AD250" s="16">
        <f t="shared" ref="AD250:AD313" si="393">AD249*(1+AG250)</f>
        <v>3.0458041369632478</v>
      </c>
      <c r="AE250" s="16">
        <f t="shared" ref="AE250:AE313" si="394">AE249*(1+AH250)</f>
        <v>15.551101527683675</v>
      </c>
      <c r="AF250" s="15">
        <f t="shared" ref="AF250:AF313" si="395">AC$5-1</f>
        <v>-4.0504037456468023E-3</v>
      </c>
      <c r="AG250" s="15">
        <f t="shared" ref="AG250:AG313" si="396">AD$5-1</f>
        <v>2.9673830763510267E-4</v>
      </c>
      <c r="AH250" s="15">
        <f t="shared" ref="AH250:AH313" si="397">AE$5-1</f>
        <v>9.7937136394747881E-3</v>
      </c>
      <c r="AI250" s="1">
        <f t="shared" si="361"/>
        <v>261618.7680520649</v>
      </c>
      <c r="AJ250" s="1">
        <f t="shared" si="362"/>
        <v>141785.50843554104</v>
      </c>
      <c r="AK250" s="1">
        <f t="shared" si="363"/>
        <v>58967.152181561803</v>
      </c>
      <c r="AL250" s="14">
        <f t="shared" ref="AL250:AL313" si="398">AL249*(1+AO250)</f>
        <v>86.99849034576755</v>
      </c>
      <c r="AM250" s="14">
        <f t="shared" ref="AM250:AM313" si="399">AM249*(1+AP250)</f>
        <v>21.006567780891885</v>
      </c>
      <c r="AN250" s="14">
        <f t="shared" ref="AN250:AN313" si="400">AN249*(1+AQ250)</f>
        <v>6.6205712121341005</v>
      </c>
      <c r="AO250" s="11">
        <f t="shared" ref="AO250:AO313" si="401">AO$5*AO249</f>
        <v>2.9345399182541909E-3</v>
      </c>
      <c r="AP250" s="11">
        <f t="shared" ref="AP250:AP313" si="402">AP$5*AP249</f>
        <v>3.6967463222703704E-3</v>
      </c>
      <c r="AQ250" s="11">
        <f t="shared" ref="AQ250:AQ313" si="403">AQ$5*AQ249</f>
        <v>3.3534153486268251E-3</v>
      </c>
      <c r="AR250" s="1">
        <f t="shared" si="322"/>
        <v>120254.90797307438</v>
      </c>
      <c r="AS250" s="1">
        <f t="shared" si="317"/>
        <v>69076.053703695608</v>
      </c>
      <c r="AT250" s="1">
        <f t="shared" si="318"/>
        <v>29321.274999222725</v>
      </c>
      <c r="AU250" s="1">
        <f t="shared" si="364"/>
        <v>24050.981594614877</v>
      </c>
      <c r="AV250" s="1">
        <f t="shared" si="365"/>
        <v>13815.210740739123</v>
      </c>
      <c r="AW250" s="1">
        <f t="shared" si="366"/>
        <v>5864.2549998445456</v>
      </c>
      <c r="AX250" s="1">
        <f t="shared" si="344"/>
        <v>82550.030573855096</v>
      </c>
      <c r="AY250" s="1">
        <f t="shared" si="325"/>
        <v>18643.073161563454</v>
      </c>
      <c r="AZ250" s="1">
        <f t="shared" si="326"/>
        <v>5367.8707835650976</v>
      </c>
      <c r="BA250" s="1">
        <f t="shared" si="345"/>
        <v>13193.696213598647</v>
      </c>
      <c r="BB250" s="1">
        <f t="shared" si="346"/>
        <v>29147.156750159549</v>
      </c>
      <c r="BC250" s="1">
        <f t="shared" si="347"/>
        <v>37529.45499538102</v>
      </c>
      <c r="BD250" s="1">
        <f t="shared" si="348"/>
        <v>299.32975463700109</v>
      </c>
      <c r="BE250" s="2">
        <f t="shared" si="358"/>
        <v>0.42640676327742005</v>
      </c>
      <c r="BF250" s="2">
        <f t="shared" si="359"/>
        <v>0.3180625638800178</v>
      </c>
      <c r="BG250" s="2">
        <f t="shared" si="360"/>
        <v>-5.0634047993166097E-7</v>
      </c>
      <c r="BH250" s="2">
        <f t="shared" si="327"/>
        <v>5.7106387172967982E-2</v>
      </c>
      <c r="BI250" s="2">
        <f t="shared" si="349"/>
        <v>1.8182272776872576E-2</v>
      </c>
      <c r="BJ250" s="2">
        <f t="shared" si="328"/>
        <v>1.0116379454193041E-2</v>
      </c>
      <c r="BK250" s="2">
        <f t="shared" si="329"/>
        <v>2.5638068161742476E-14</v>
      </c>
      <c r="BL250" s="2">
        <f t="shared" si="330"/>
        <v>2186.5075395241474</v>
      </c>
      <c r="BM250" s="2">
        <f t="shared" si="331"/>
        <v>698.79957046480138</v>
      </c>
      <c r="BN250" s="2">
        <f t="shared" si="332"/>
        <v>7.5174084701926779E-10</v>
      </c>
      <c r="BO250" s="2">
        <f t="shared" si="350"/>
        <v>7982.6828111117093</v>
      </c>
      <c r="BP250" s="2">
        <f t="shared" si="351"/>
        <v>542.30080058501915</v>
      </c>
      <c r="BQ250" s="2">
        <f t="shared" si="352"/>
        <v>-6.5498184235525939E-5</v>
      </c>
      <c r="BR250" s="11">
        <f t="shared" si="353"/>
        <v>2.3870257532051936E-2</v>
      </c>
      <c r="BS250" s="17">
        <f t="shared" si="323"/>
        <v>1.13291440359299E-3</v>
      </c>
      <c r="BT250" s="17">
        <f t="shared" si="324"/>
        <v>3.7476975147026472E-3</v>
      </c>
      <c r="BU250" s="12">
        <f>BU$3*temperature!$I360+BU$4*temperature!$I360^2</f>
        <v>-58.434096359864228</v>
      </c>
      <c r="BV250" s="12">
        <f>BV$3*temperature!$I360+BV$4*temperature!$I360^2</f>
        <v>-48.129081332649776</v>
      </c>
      <c r="BW250" s="12">
        <f>BW$3*temperature!$I360+BW$4*temperature!$I360^2</f>
        <v>-40.024880680040297</v>
      </c>
      <c r="BX250" s="12">
        <f>BX$4*temperature!$I360^2</f>
        <v>-47.30036220775898</v>
      </c>
      <c r="BY250" s="12">
        <f>BY$4*temperature!$I360^2</f>
        <v>-41.358299209447786</v>
      </c>
      <c r="BZ250" s="12">
        <f>BZ$4*temperature!$I360^2</f>
        <v>-36.30902544435105</v>
      </c>
      <c r="CA250" s="12">
        <f>CA$3*temperature!$I360</f>
        <v>-35.319106523228555</v>
      </c>
      <c r="CB250" s="12">
        <f>CB$3*temperature!$I360</f>
        <v>-32.643989586431793</v>
      </c>
      <c r="CC250" s="12">
        <f>CC$3*temperature!$I360</f>
        <v>-28.658611861917631</v>
      </c>
      <c r="CD250" s="12">
        <f t="shared" si="354"/>
        <v>-26.908149090316634</v>
      </c>
      <c r="CE250" s="12">
        <f t="shared" si="333"/>
        <v>-19.272814800622125</v>
      </c>
      <c r="CF250" s="12">
        <f t="shared" si="334"/>
        <v>-16.919871800450011</v>
      </c>
      <c r="CG250" s="19">
        <f t="shared" si="355"/>
        <v>0.23814185184385198</v>
      </c>
      <c r="CH250" s="19">
        <f t="shared" si="335"/>
        <v>0.40960602411683417</v>
      </c>
      <c r="CI250" s="19">
        <f t="shared" si="336"/>
        <v>0.40960602411683411</v>
      </c>
      <c r="CJ250" s="12">
        <f t="shared" si="356"/>
        <v>4.2054787164559597</v>
      </c>
      <c r="CK250" s="12">
        <f t="shared" si="337"/>
        <v>6.6855873929048322</v>
      </c>
      <c r="CL250" s="12">
        <f t="shared" si="338"/>
        <v>5.869370030733811</v>
      </c>
      <c r="CM250" s="17">
        <f t="shared" si="357"/>
        <v>-31.113627806772595</v>
      </c>
      <c r="CN250" s="17">
        <f t="shared" si="339"/>
        <v>-25.958402193526958</v>
      </c>
      <c r="CO250" s="17">
        <f t="shared" si="340"/>
        <v>-22.789241831183823</v>
      </c>
      <c r="CP250" s="12">
        <f t="shared" si="341"/>
        <v>262.01037056807604</v>
      </c>
      <c r="CQ250" s="12">
        <f t="shared" si="342"/>
        <v>237.15682810096723</v>
      </c>
      <c r="CR250" s="12">
        <f t="shared" si="343"/>
        <v>182.7845489468651</v>
      </c>
      <c r="CS250" s="17">
        <f>CS$3*temperature!$I360+CS$4*temperature!$I360^2</f>
        <v>-31.113627806772595</v>
      </c>
      <c r="CT250" s="17">
        <f>CT$3*temperature!$I360+CT$4*temperature!$I360^2</f>
        <v>-25.958441341088186</v>
      </c>
      <c r="CU250" s="17">
        <f>CU$3*temperature!$I360+CU$4*temperature!$I360^2</f>
        <v>-22.789261813284433</v>
      </c>
      <c r="CV250" s="17"/>
      <c r="CW250" s="17"/>
      <c r="CX250" s="17"/>
    </row>
    <row r="251" spans="1:102">
      <c r="A251" s="2">
        <f t="shared" si="367"/>
        <v>2205</v>
      </c>
      <c r="B251" s="5">
        <f t="shared" si="368"/>
        <v>1165.4016795948457</v>
      </c>
      <c r="C251" s="5">
        <f t="shared" si="369"/>
        <v>2964.1498879286301</v>
      </c>
      <c r="D251" s="5">
        <f t="shared" si="370"/>
        <v>4369.8960912474367</v>
      </c>
      <c r="E251" s="15">
        <f t="shared" si="371"/>
        <v>1.8609341401711326E-7</v>
      </c>
      <c r="F251" s="15">
        <f t="shared" si="372"/>
        <v>3.6661650419703692E-7</v>
      </c>
      <c r="G251" s="15">
        <f t="shared" si="373"/>
        <v>7.4843455198525335E-7</v>
      </c>
      <c r="H251" s="5">
        <f t="shared" si="374"/>
        <v>119149.97664734733</v>
      </c>
      <c r="I251" s="5">
        <f t="shared" si="375"/>
        <v>68854.996564590881</v>
      </c>
      <c r="J251" s="5">
        <f t="shared" si="376"/>
        <v>29292.544059626824</v>
      </c>
      <c r="K251" s="5">
        <f t="shared" si="377"/>
        <v>102239.40700752214</v>
      </c>
      <c r="L251" s="5">
        <f t="shared" si="378"/>
        <v>23229.255998490433</v>
      </c>
      <c r="M251" s="5">
        <f t="shared" si="379"/>
        <v>6703.2587155327383</v>
      </c>
      <c r="N251" s="15">
        <f t="shared" si="380"/>
        <v>-9.188427461074955E-3</v>
      </c>
      <c r="O251" s="15">
        <f t="shared" si="381"/>
        <v>-3.2005647488485556E-3</v>
      </c>
      <c r="P251" s="15">
        <f t="shared" si="382"/>
        <v>-9.8061435365082161E-4</v>
      </c>
      <c r="Q251" s="5">
        <f t="shared" si="383"/>
        <v>2043.0808735871426</v>
      </c>
      <c r="R251" s="5">
        <f t="shared" si="384"/>
        <v>3782.4951231390946</v>
      </c>
      <c r="S251" s="5">
        <f t="shared" si="385"/>
        <v>2853.1528044578536</v>
      </c>
      <c r="T251" s="5">
        <f t="shared" si="386"/>
        <v>17.147136164651766</v>
      </c>
      <c r="U251" s="5">
        <f t="shared" si="387"/>
        <v>54.934214100073987</v>
      </c>
      <c r="V251" s="5">
        <f t="shared" si="388"/>
        <v>97.402014609932166</v>
      </c>
      <c r="W251" s="15">
        <f t="shared" si="389"/>
        <v>-1.0734613539272964E-2</v>
      </c>
      <c r="X251" s="15">
        <f t="shared" si="390"/>
        <v>-1.217998157191269E-2</v>
      </c>
      <c r="Y251" s="15">
        <f t="shared" si="391"/>
        <v>-9.7425357312937999E-3</v>
      </c>
      <c r="Z251" s="5">
        <f t="shared" si="319"/>
        <v>1254.2785967069856</v>
      </c>
      <c r="AA251" s="5">
        <f t="shared" si="320"/>
        <v>7981.1958601695751</v>
      </c>
      <c r="AB251" s="5">
        <f t="shared" si="321"/>
        <v>45289.41442917817</v>
      </c>
      <c r="AC251" s="16">
        <f t="shared" si="392"/>
        <v>1.0490794899120359</v>
      </c>
      <c r="AD251" s="16">
        <f t="shared" si="393"/>
        <v>3.0467079437282383</v>
      </c>
      <c r="AE251" s="16">
        <f t="shared" si="394"/>
        <v>15.703404562824208</v>
      </c>
      <c r="AF251" s="15">
        <f t="shared" si="395"/>
        <v>-4.0504037456468023E-3</v>
      </c>
      <c r="AG251" s="15">
        <f t="shared" si="396"/>
        <v>2.9673830763510267E-4</v>
      </c>
      <c r="AH251" s="15">
        <f t="shared" si="397"/>
        <v>9.7937136394747881E-3</v>
      </c>
      <c r="AI251" s="1">
        <f t="shared" si="361"/>
        <v>259507.87284147329</v>
      </c>
      <c r="AJ251" s="1">
        <f t="shared" si="362"/>
        <v>141422.16833272605</v>
      </c>
      <c r="AK251" s="1">
        <f t="shared" si="363"/>
        <v>58934.691963250174</v>
      </c>
      <c r="AL251" s="14">
        <f t="shared" si="398"/>
        <v>87.251237883087583</v>
      </c>
      <c r="AM251" s="14">
        <f t="shared" si="399"/>
        <v>21.083447173557541</v>
      </c>
      <c r="AN251" s="14">
        <f t="shared" si="400"/>
        <v>6.642550722002353</v>
      </c>
      <c r="AO251" s="11">
        <f t="shared" si="401"/>
        <v>2.9051945190716488E-3</v>
      </c>
      <c r="AP251" s="11">
        <f t="shared" si="402"/>
        <v>3.6597788590476666E-3</v>
      </c>
      <c r="AQ251" s="11">
        <f t="shared" si="403"/>
        <v>3.3198811951405567E-3</v>
      </c>
      <c r="AR251" s="1">
        <f t="shared" si="322"/>
        <v>119149.97664734733</v>
      </c>
      <c r="AS251" s="1">
        <f t="shared" si="317"/>
        <v>68854.996564590881</v>
      </c>
      <c r="AT251" s="1">
        <f t="shared" si="318"/>
        <v>29292.544059626824</v>
      </c>
      <c r="AU251" s="1">
        <f t="shared" si="364"/>
        <v>23829.995329469468</v>
      </c>
      <c r="AV251" s="1">
        <f t="shared" si="365"/>
        <v>13770.999312918177</v>
      </c>
      <c r="AW251" s="1">
        <f t="shared" si="366"/>
        <v>5858.5088119253651</v>
      </c>
      <c r="AX251" s="1">
        <f t="shared" si="344"/>
        <v>81791.525606017705</v>
      </c>
      <c r="AY251" s="1">
        <f t="shared" si="325"/>
        <v>18583.404798792348</v>
      </c>
      <c r="AZ251" s="1">
        <f t="shared" si="326"/>
        <v>5362.6069724261906</v>
      </c>
      <c r="BA251" s="1">
        <f t="shared" si="345"/>
        <v>13182.940960815959</v>
      </c>
      <c r="BB251" s="1">
        <f t="shared" si="346"/>
        <v>29137.665268070439</v>
      </c>
      <c r="BC251" s="1">
        <f t="shared" si="347"/>
        <v>37525.19579846035</v>
      </c>
      <c r="BD251" s="1">
        <f t="shared" si="348"/>
        <v>290.52224642458924</v>
      </c>
      <c r="BE251" s="2">
        <f t="shared" si="358"/>
        <v>0.42640676327742005</v>
      </c>
      <c r="BF251" s="2">
        <f t="shared" si="359"/>
        <v>0.3180625638800178</v>
      </c>
      <c r="BG251" s="2">
        <f t="shared" si="360"/>
        <v>-5.0634047993166097E-7</v>
      </c>
      <c r="BH251" s="2">
        <f t="shared" si="327"/>
        <v>5.6365627252223251E-2</v>
      </c>
      <c r="BI251" s="2">
        <f t="shared" si="349"/>
        <v>1.8182272776872576E-2</v>
      </c>
      <c r="BJ251" s="2">
        <f t="shared" si="328"/>
        <v>1.0116379454193041E-2</v>
      </c>
      <c r="BK251" s="2">
        <f t="shared" si="329"/>
        <v>2.5638068161742476E-14</v>
      </c>
      <c r="BL251" s="2">
        <f t="shared" si="330"/>
        <v>2166.4173767600664</v>
      </c>
      <c r="BM251" s="2">
        <f t="shared" si="331"/>
        <v>696.56327256455961</v>
      </c>
      <c r="BN251" s="2">
        <f t="shared" si="332"/>
        <v>7.5100424123155712E-10</v>
      </c>
      <c r="BO251" s="2">
        <f t="shared" si="350"/>
        <v>8101.2872291951471</v>
      </c>
      <c r="BP251" s="2">
        <f t="shared" si="351"/>
        <v>548.7948705175188</v>
      </c>
      <c r="BQ251" s="2">
        <f t="shared" si="352"/>
        <v>-6.5498752874204103E-5</v>
      </c>
      <c r="BR251" s="11">
        <f t="shared" si="353"/>
        <v>2.3803693169134971E-2</v>
      </c>
      <c r="BS251" s="17">
        <f t="shared" si="323"/>
        <v>1.1065019178541032E-3</v>
      </c>
      <c r="BT251" s="17">
        <f t="shared" si="324"/>
        <v>3.6385412764103368E-3</v>
      </c>
      <c r="BU251" s="12">
        <f>BU$3*temperature!$I361+BU$4*temperature!$I361^2</f>
        <v>-58.851799730173227</v>
      </c>
      <c r="BV251" s="12">
        <f>BV$3*temperature!$I361+BV$4*temperature!$I361^2</f>
        <v>-48.451010585326657</v>
      </c>
      <c r="BW251" s="12">
        <f>BW$3*temperature!$I361+BW$4*temperature!$I361^2</f>
        <v>-40.274957050978685</v>
      </c>
      <c r="BX251" s="12">
        <f>BX$4*temperature!$I361^2</f>
        <v>-47.555430672425317</v>
      </c>
      <c r="BY251" s="12">
        <f>BY$4*temperature!$I361^2</f>
        <v>-41.581324940925896</v>
      </c>
      <c r="BZ251" s="12">
        <f>BZ$4*temperature!$I361^2</f>
        <v>-36.504822832390978</v>
      </c>
      <c r="CA251" s="12">
        <f>CA$3*temperature!$I361</f>
        <v>-35.414208098091351</v>
      </c>
      <c r="CB251" s="12">
        <f>CB$3*temperature!$I361</f>
        <v>-32.731888039282872</v>
      </c>
      <c r="CC251" s="12">
        <f>CC$3*temperature!$I361</f>
        <v>-28.735779134528492</v>
      </c>
      <c r="CD251" s="12">
        <f t="shared" si="354"/>
        <v>-26.957894352909271</v>
      </c>
      <c r="CE251" s="12">
        <f t="shared" si="333"/>
        <v>-19.288608836842712</v>
      </c>
      <c r="CF251" s="12">
        <f t="shared" si="334"/>
        <v>-16.933737604217054</v>
      </c>
      <c r="CG251" s="19">
        <f t="shared" si="355"/>
        <v>0.23878308168742682</v>
      </c>
      <c r="CH251" s="19">
        <f t="shared" si="335"/>
        <v>0.41070894493792509</v>
      </c>
      <c r="CI251" s="19">
        <f t="shared" si="336"/>
        <v>0.41070894493792509</v>
      </c>
      <c r="CJ251" s="12">
        <f t="shared" si="356"/>
        <v>4.2281568725910397</v>
      </c>
      <c r="CK251" s="12">
        <f t="shared" si="337"/>
        <v>6.7216396012200788</v>
      </c>
      <c r="CL251" s="12">
        <f t="shared" si="338"/>
        <v>5.9010207651557192</v>
      </c>
      <c r="CM251" s="17">
        <f t="shared" si="357"/>
        <v>-31.186051225500311</v>
      </c>
      <c r="CN251" s="17">
        <f t="shared" si="339"/>
        <v>-26.010248438062792</v>
      </c>
      <c r="CO251" s="17">
        <f t="shared" si="340"/>
        <v>-22.834758369372771</v>
      </c>
      <c r="CP251" s="12">
        <f t="shared" si="341"/>
        <v>267.95658347741079</v>
      </c>
      <c r="CQ251" s="12">
        <f t="shared" si="342"/>
        <v>242.45842345801546</v>
      </c>
      <c r="CR251" s="12">
        <f t="shared" si="343"/>
        <v>186.87066242307327</v>
      </c>
      <c r="CS251" s="17">
        <f>CS$3*temperature!$I361+CS$4*temperature!$I361^2</f>
        <v>-31.186051225500311</v>
      </c>
      <c r="CT251" s="17">
        <f>CT$3*temperature!$I361+CT$4*temperature!$I361^2</f>
        <v>-26.010287617705252</v>
      </c>
      <c r="CU251" s="17">
        <f>CU$3*temperature!$I361+CU$4*temperature!$I361^2</f>
        <v>-22.834778367848642</v>
      </c>
      <c r="CV251" s="17"/>
      <c r="CW251" s="17"/>
      <c r="CX251" s="17"/>
    </row>
    <row r="252" spans="1:102">
      <c r="A252" s="2">
        <f t="shared" si="367"/>
        <v>2206</v>
      </c>
      <c r="B252" s="5">
        <f t="shared" si="368"/>
        <v>1165.4018856247442</v>
      </c>
      <c r="C252" s="5">
        <f t="shared" si="369"/>
        <v>2964.1509202995862</v>
      </c>
      <c r="D252" s="5">
        <f t="shared" si="370"/>
        <v>4369.8991982995985</v>
      </c>
      <c r="E252" s="15">
        <f t="shared" si="371"/>
        <v>1.7678874331625759E-7</v>
      </c>
      <c r="F252" s="15">
        <f t="shared" si="372"/>
        <v>3.4828567898718508E-7</v>
      </c>
      <c r="G252" s="15">
        <f t="shared" si="373"/>
        <v>7.1101282438599068E-7</v>
      </c>
      <c r="H252" s="5">
        <f t="shared" si="374"/>
        <v>118043.06228417344</v>
      </c>
      <c r="I252" s="5">
        <f t="shared" si="375"/>
        <v>68630.985497299887</v>
      </c>
      <c r="J252" s="5">
        <f t="shared" si="376"/>
        <v>29262.821348669415</v>
      </c>
      <c r="K252" s="5">
        <f t="shared" si="377"/>
        <v>101289.57550201094</v>
      </c>
      <c r="L252" s="5">
        <f t="shared" si="378"/>
        <v>23153.674472945986</v>
      </c>
      <c r="M252" s="5">
        <f t="shared" si="379"/>
        <v>6696.4522568520733</v>
      </c>
      <c r="N252" s="15">
        <f t="shared" si="380"/>
        <v>-9.2902681393811637E-3</v>
      </c>
      <c r="O252" s="15">
        <f t="shared" si="381"/>
        <v>-3.2537213223428063E-3</v>
      </c>
      <c r="P252" s="15">
        <f t="shared" si="382"/>
        <v>-1.0153954918811214E-3</v>
      </c>
      <c r="Q252" s="5">
        <f t="shared" si="383"/>
        <v>2002.3725260519604</v>
      </c>
      <c r="R252" s="5">
        <f t="shared" si="384"/>
        <v>3724.2684156054111</v>
      </c>
      <c r="S252" s="5">
        <f t="shared" si="385"/>
        <v>2822.4890145335035</v>
      </c>
      <c r="T252" s="5">
        <f t="shared" si="386"/>
        <v>16.963068284618938</v>
      </c>
      <c r="U252" s="5">
        <f t="shared" si="387"/>
        <v>54.265116384667579</v>
      </c>
      <c r="V252" s="5">
        <f t="shared" si="388"/>
        <v>96.453072002294903</v>
      </c>
      <c r="W252" s="15">
        <f t="shared" si="389"/>
        <v>-1.0734613539272964E-2</v>
      </c>
      <c r="X252" s="15">
        <f t="shared" si="390"/>
        <v>-1.217998157191269E-2</v>
      </c>
      <c r="Y252" s="15">
        <f t="shared" si="391"/>
        <v>-9.7425357312937999E-3</v>
      </c>
      <c r="Z252" s="5">
        <f t="shared" si="319"/>
        <v>1224.4338753423124</v>
      </c>
      <c r="AA252" s="5">
        <f t="shared" si="320"/>
        <v>7861.0867117893922</v>
      </c>
      <c r="AB252" s="5">
        <f t="shared" si="321"/>
        <v>45243.035306018239</v>
      </c>
      <c r="AC252" s="16">
        <f t="shared" si="392"/>
        <v>1.044830294416615</v>
      </c>
      <c r="AD252" s="16">
        <f t="shared" si="393"/>
        <v>3.0476120186873188</v>
      </c>
      <c r="AE252" s="16">
        <f t="shared" si="394"/>
        <v>15.857199210277329</v>
      </c>
      <c r="AF252" s="15">
        <f t="shared" si="395"/>
        <v>-4.0504037456468023E-3</v>
      </c>
      <c r="AG252" s="15">
        <f t="shared" si="396"/>
        <v>2.9673830763510267E-4</v>
      </c>
      <c r="AH252" s="15">
        <f t="shared" si="397"/>
        <v>9.7937136394747881E-3</v>
      </c>
      <c r="AI252" s="1">
        <f t="shared" si="361"/>
        <v>257387.08088679545</v>
      </c>
      <c r="AJ252" s="1">
        <f t="shared" si="362"/>
        <v>141050.95081237162</v>
      </c>
      <c r="AK252" s="1">
        <f t="shared" si="363"/>
        <v>58899.731578850522</v>
      </c>
      <c r="AL252" s="14">
        <f t="shared" si="398"/>
        <v>87.502184882986953</v>
      </c>
      <c r="AM252" s="14">
        <f t="shared" si="399"/>
        <v>21.159836320256758</v>
      </c>
      <c r="AN252" s="14">
        <f t="shared" si="400"/>
        <v>6.6643826764397991</v>
      </c>
      <c r="AO252" s="11">
        <f t="shared" si="401"/>
        <v>2.8761425738809323E-3</v>
      </c>
      <c r="AP252" s="11">
        <f t="shared" si="402"/>
        <v>3.6231810704571901E-3</v>
      </c>
      <c r="AQ252" s="11">
        <f t="shared" si="403"/>
        <v>3.286682383189151E-3</v>
      </c>
      <c r="AR252" s="1">
        <f t="shared" si="322"/>
        <v>118043.06228417344</v>
      </c>
      <c r="AS252" s="1">
        <f t="shared" si="317"/>
        <v>68630.985497299887</v>
      </c>
      <c r="AT252" s="1">
        <f t="shared" si="318"/>
        <v>29262.821348669415</v>
      </c>
      <c r="AU252" s="1">
        <f t="shared" si="364"/>
        <v>23608.61245683469</v>
      </c>
      <c r="AV252" s="1">
        <f t="shared" si="365"/>
        <v>13726.197099459978</v>
      </c>
      <c r="AW252" s="1">
        <f t="shared" si="366"/>
        <v>5852.5642697338835</v>
      </c>
      <c r="AX252" s="1">
        <f t="shared" si="344"/>
        <v>81031.660401608766</v>
      </c>
      <c r="AY252" s="1">
        <f t="shared" si="325"/>
        <v>18522.939578356792</v>
      </c>
      <c r="AZ252" s="1">
        <f t="shared" si="326"/>
        <v>5357.161805481659</v>
      </c>
      <c r="BA252" s="1">
        <f t="shared" si="345"/>
        <v>13172.065789347331</v>
      </c>
      <c r="BB252" s="1">
        <f t="shared" si="346"/>
        <v>29128.015170840219</v>
      </c>
      <c r="BC252" s="1">
        <f t="shared" si="347"/>
        <v>37520.783049139529</v>
      </c>
      <c r="BD252" s="1">
        <f t="shared" si="348"/>
        <v>281.97233826861441</v>
      </c>
      <c r="BE252" s="2">
        <f t="shared" si="358"/>
        <v>0.42640676327742005</v>
      </c>
      <c r="BF252" s="2">
        <f t="shared" si="359"/>
        <v>0.3180625638800178</v>
      </c>
      <c r="BG252" s="2">
        <f t="shared" si="360"/>
        <v>-5.0634047993166097E-7</v>
      </c>
      <c r="BH252" s="2">
        <f t="shared" si="327"/>
        <v>5.5631910732743914E-2</v>
      </c>
      <c r="BI252" s="2">
        <f t="shared" si="349"/>
        <v>1.8182272776872576E-2</v>
      </c>
      <c r="BJ252" s="2">
        <f t="shared" si="328"/>
        <v>1.0116379454193041E-2</v>
      </c>
      <c r="BK252" s="2">
        <f t="shared" si="329"/>
        <v>2.5638068161742476E-14</v>
      </c>
      <c r="BL252" s="2">
        <f t="shared" si="330"/>
        <v>2146.2911578682006</v>
      </c>
      <c r="BM252" s="2">
        <f t="shared" si="331"/>
        <v>694.29709160590517</v>
      </c>
      <c r="BN252" s="2">
        <f t="shared" si="332"/>
        <v>7.5024220834207932E-10</v>
      </c>
      <c r="BO252" s="2">
        <f t="shared" si="350"/>
        <v>8221.6542893143051</v>
      </c>
      <c r="BP252" s="2">
        <f t="shared" si="351"/>
        <v>555.36716510571796</v>
      </c>
      <c r="BQ252" s="2">
        <f t="shared" si="352"/>
        <v>-6.5499367607056968E-5</v>
      </c>
      <c r="BR252" s="11">
        <f t="shared" si="353"/>
        <v>2.3737809069422328E-2</v>
      </c>
      <c r="BS252" s="17">
        <f t="shared" si="323"/>
        <v>1.0807754701772758E-3</v>
      </c>
      <c r="BT252" s="17">
        <f t="shared" si="324"/>
        <v>3.5325643460294531E-3</v>
      </c>
      <c r="BU252" s="12">
        <f>BU$3*temperature!$I362+BU$4*temperature!$I362^2</f>
        <v>-59.26718449747532</v>
      </c>
      <c r="BV252" s="12">
        <f>BV$3*temperature!$I362+BV$4*temperature!$I362^2</f>
        <v>-48.771108721178614</v>
      </c>
      <c r="BW252" s="12">
        <f>BW$3*temperature!$I362+BW$4*temperature!$I362^2</f>
        <v>-40.523573356550763</v>
      </c>
      <c r="BX252" s="12">
        <f>BX$4*temperature!$I362^2</f>
        <v>-47.808917504910291</v>
      </c>
      <c r="BY252" s="12">
        <f>BY$4*temperature!$I362^2</f>
        <v>-41.802967731260573</v>
      </c>
      <c r="BZ252" s="12">
        <f>BZ$4*temperature!$I362^2</f>
        <v>-36.699406117188637</v>
      </c>
      <c r="CA252" s="12">
        <f>CA$3*temperature!$I362</f>
        <v>-35.508467622321149</v>
      </c>
      <c r="CB252" s="12">
        <f>CB$3*temperature!$I362</f>
        <v>-32.81900821955572</v>
      </c>
      <c r="CC252" s="12">
        <f>CC$3*temperature!$I362</f>
        <v>-28.812263150833211</v>
      </c>
      <c r="CD252" s="12">
        <f t="shared" si="354"/>
        <v>-27.007078810938303</v>
      </c>
      <c r="CE252" s="12">
        <f t="shared" si="333"/>
        <v>-19.304071706582278</v>
      </c>
      <c r="CF252" s="12">
        <f t="shared" si="334"/>
        <v>-16.947312672330717</v>
      </c>
      <c r="CG252" s="19">
        <f t="shared" si="355"/>
        <v>0.2394186339384228</v>
      </c>
      <c r="CH252" s="19">
        <f t="shared" si="335"/>
        <v>0.41180210025116953</v>
      </c>
      <c r="CI252" s="19">
        <f t="shared" si="336"/>
        <v>0.41180210025116948</v>
      </c>
      <c r="CJ252" s="12">
        <f t="shared" si="356"/>
        <v>4.2506944056914229</v>
      </c>
      <c r="CK252" s="12">
        <f t="shared" si="337"/>
        <v>6.757468256486721</v>
      </c>
      <c r="CL252" s="12">
        <f t="shared" si="338"/>
        <v>5.9324752392512474</v>
      </c>
      <c r="CM252" s="17">
        <f t="shared" si="357"/>
        <v>-31.257773216629726</v>
      </c>
      <c r="CN252" s="17">
        <f t="shared" si="339"/>
        <v>-26.061539963068999</v>
      </c>
      <c r="CO252" s="17">
        <f t="shared" si="340"/>
        <v>-22.879787911581964</v>
      </c>
      <c r="CP252" s="12">
        <f t="shared" si="341"/>
        <v>273.94037725148235</v>
      </c>
      <c r="CQ252" s="12">
        <f t="shared" si="342"/>
        <v>247.79254818119276</v>
      </c>
      <c r="CR252" s="12">
        <f t="shared" si="343"/>
        <v>190.98184734873541</v>
      </c>
      <c r="CS252" s="17">
        <f>CS$3*temperature!$I362+CS$4*temperature!$I362^2</f>
        <v>-31.257773216629726</v>
      </c>
      <c r="CT252" s="17">
        <f>CT$3*temperature!$I362+CT$4*temperature!$I362^2</f>
        <v>-26.061579174120009</v>
      </c>
      <c r="CU252" s="17">
        <f>CU$3*temperature!$I362+CU$4*temperature!$I362^2</f>
        <v>-22.879807926089736</v>
      </c>
      <c r="CV252" s="17"/>
      <c r="CW252" s="17"/>
      <c r="CX252" s="17"/>
    </row>
    <row r="253" spans="1:102">
      <c r="A253" s="2">
        <f t="shared" si="367"/>
        <v>2207</v>
      </c>
      <c r="B253" s="5">
        <f t="shared" si="368"/>
        <v>1165.4020813531824</v>
      </c>
      <c r="C253" s="5">
        <f t="shared" si="369"/>
        <v>2964.1519010523361</v>
      </c>
      <c r="D253" s="5">
        <f t="shared" si="370"/>
        <v>4369.9021500012504</v>
      </c>
      <c r="E253" s="15">
        <f t="shared" si="371"/>
        <v>1.6794930615044471E-7</v>
      </c>
      <c r="F253" s="15">
        <f t="shared" si="372"/>
        <v>3.3087139503782582E-7</v>
      </c>
      <c r="G253" s="15">
        <f t="shared" si="373"/>
        <v>6.7546218316669107E-7</v>
      </c>
      <c r="H253" s="5">
        <f t="shared" si="374"/>
        <v>116934.41301448982</v>
      </c>
      <c r="I253" s="5">
        <f t="shared" si="375"/>
        <v>68404.109517884077</v>
      </c>
      <c r="J253" s="5">
        <f t="shared" si="376"/>
        <v>29232.130178219308</v>
      </c>
      <c r="K253" s="5">
        <f t="shared" si="377"/>
        <v>100338.25654293825</v>
      </c>
      <c r="L253" s="5">
        <f t="shared" si="378"/>
        <v>23077.12688192504</v>
      </c>
      <c r="M253" s="5">
        <f t="shared" si="379"/>
        <v>6689.4244252610888</v>
      </c>
      <c r="N253" s="15">
        <f t="shared" si="380"/>
        <v>-9.3920717345072902E-3</v>
      </c>
      <c r="O253" s="15">
        <f t="shared" si="381"/>
        <v>-3.3060666509062697E-3</v>
      </c>
      <c r="P253" s="15">
        <f t="shared" si="382"/>
        <v>-1.049485805531325E-3</v>
      </c>
      <c r="Q253" s="5">
        <f t="shared" si="383"/>
        <v>1962.2736137011855</v>
      </c>
      <c r="R253" s="5">
        <f t="shared" si="384"/>
        <v>3666.7453967581118</v>
      </c>
      <c r="S253" s="5">
        <f t="shared" si="385"/>
        <v>2792.0593972011234</v>
      </c>
      <c r="T253" s="5">
        <f t="shared" si="386"/>
        <v>16.780976302143255</v>
      </c>
      <c r="U253" s="5">
        <f t="shared" si="387"/>
        <v>53.604168267104633</v>
      </c>
      <c r="V253" s="5">
        <f t="shared" si="388"/>
        <v>95.513374501919486</v>
      </c>
      <c r="W253" s="15">
        <f t="shared" si="389"/>
        <v>-1.0734613539272964E-2</v>
      </c>
      <c r="X253" s="15">
        <f t="shared" si="390"/>
        <v>-1.217998157191269E-2</v>
      </c>
      <c r="Y253" s="15">
        <f t="shared" si="391"/>
        <v>-9.7425357312937999E-3</v>
      </c>
      <c r="Z253" s="5">
        <f t="shared" si="319"/>
        <v>1195.1764190947199</v>
      </c>
      <c r="AA253" s="5">
        <f t="shared" si="320"/>
        <v>7742.3720446014522</v>
      </c>
      <c r="AB253" s="5">
        <f t="shared" si="321"/>
        <v>45195.128450801109</v>
      </c>
      <c r="AC253" s="16">
        <f t="shared" si="392"/>
        <v>1.0405983098785447</v>
      </c>
      <c r="AD253" s="16">
        <f t="shared" si="393"/>
        <v>3.0485163619200724</v>
      </c>
      <c r="AE253" s="16">
        <f t="shared" si="394"/>
        <v>16.012500078466893</v>
      </c>
      <c r="AF253" s="15">
        <f t="shared" si="395"/>
        <v>-4.0504037456468023E-3</v>
      </c>
      <c r="AG253" s="15">
        <f t="shared" si="396"/>
        <v>2.9673830763510267E-4</v>
      </c>
      <c r="AH253" s="15">
        <f t="shared" si="397"/>
        <v>9.7937136394747881E-3</v>
      </c>
      <c r="AI253" s="1">
        <f t="shared" si="361"/>
        <v>255256.98525495062</v>
      </c>
      <c r="AJ253" s="1">
        <f t="shared" si="362"/>
        <v>140672.05283059445</v>
      </c>
      <c r="AK253" s="1">
        <f t="shared" si="363"/>
        <v>58862.322690699359</v>
      </c>
      <c r="AL253" s="14">
        <f t="shared" si="398"/>
        <v>87.751336954644017</v>
      </c>
      <c r="AM253" s="14">
        <f t="shared" si="399"/>
        <v>21.235735579482192</v>
      </c>
      <c r="AN253" s="14">
        <f t="shared" si="400"/>
        <v>6.6860673484859108</v>
      </c>
      <c r="AO253" s="11">
        <f t="shared" si="401"/>
        <v>2.8473811481421231E-3</v>
      </c>
      <c r="AP253" s="11">
        <f t="shared" si="402"/>
        <v>3.5869492597526182E-3</v>
      </c>
      <c r="AQ253" s="11">
        <f t="shared" si="403"/>
        <v>3.2538155593572595E-3</v>
      </c>
      <c r="AR253" s="1">
        <f t="shared" si="322"/>
        <v>116934.41301448982</v>
      </c>
      <c r="AS253" s="1">
        <f t="shared" ref="AS253:AS316" si="404">MAX(0.3*C253,AM253*AJ253^$AR$5*C253^(1-$AR$5)*(1-BJ252+BV252/100))</f>
        <v>68404.109517884077</v>
      </c>
      <c r="AT253" s="1">
        <f t="shared" ref="AT253:AT316" si="405">MAX(0.3*D253,AN253*AK253^$AR$5*D253^(1-$AR$5)*(1-BK252+BW252/100))</f>
        <v>29232.130178219308</v>
      </c>
      <c r="AU253" s="1">
        <f t="shared" si="364"/>
        <v>23386.882602897967</v>
      </c>
      <c r="AV253" s="1">
        <f t="shared" si="365"/>
        <v>13680.821903576816</v>
      </c>
      <c r="AW253" s="1">
        <f t="shared" si="366"/>
        <v>5846.4260356438617</v>
      </c>
      <c r="AX253" s="1">
        <f t="shared" si="344"/>
        <v>80270.605234350602</v>
      </c>
      <c r="AY253" s="1">
        <f t="shared" si="325"/>
        <v>18461.701505540033</v>
      </c>
      <c r="AZ253" s="1">
        <f t="shared" si="326"/>
        <v>5351.5395402088707</v>
      </c>
      <c r="BA253" s="1">
        <f t="shared" si="345"/>
        <v>13161.070736867578</v>
      </c>
      <c r="BB253" s="1">
        <f t="shared" si="346"/>
        <v>29118.208889722602</v>
      </c>
      <c r="BC253" s="1">
        <f t="shared" si="347"/>
        <v>37516.219834496667</v>
      </c>
      <c r="BD253" s="1">
        <f t="shared" si="348"/>
        <v>273.67255958237655</v>
      </c>
      <c r="BE253" s="2">
        <f t="shared" si="358"/>
        <v>0.42640676327742005</v>
      </c>
      <c r="BF253" s="2">
        <f t="shared" si="359"/>
        <v>0.3180625638800178</v>
      </c>
      <c r="BG253" s="2">
        <f t="shared" si="360"/>
        <v>-5.0634047993166097E-7</v>
      </c>
      <c r="BH253" s="2">
        <f t="shared" si="327"/>
        <v>5.4905230938460822E-2</v>
      </c>
      <c r="BI253" s="2">
        <f t="shared" si="349"/>
        <v>1.8182272776872576E-2</v>
      </c>
      <c r="BJ253" s="2">
        <f t="shared" si="328"/>
        <v>1.0116379454193041E-2</v>
      </c>
      <c r="BK253" s="2">
        <f t="shared" si="329"/>
        <v>2.5638068161742476E-14</v>
      </c>
      <c r="BL253" s="2">
        <f t="shared" si="330"/>
        <v>2126.1333944329326</v>
      </c>
      <c r="BM253" s="2">
        <f t="shared" si="331"/>
        <v>692.00192810909311</v>
      </c>
      <c r="BN253" s="2">
        <f t="shared" si="332"/>
        <v>7.4945534602211582E-10</v>
      </c>
      <c r="BO253" s="2">
        <f t="shared" si="350"/>
        <v>8343.8099635568542</v>
      </c>
      <c r="BP253" s="2">
        <f t="shared" si="351"/>
        <v>562.0186249860767</v>
      </c>
      <c r="BQ253" s="2">
        <f t="shared" si="352"/>
        <v>-6.5500027685404201E-5</v>
      </c>
      <c r="BR253" s="11">
        <f t="shared" si="353"/>
        <v>2.3672592170370849E-2</v>
      </c>
      <c r="BS253" s="17">
        <f t="shared" si="323"/>
        <v>1.0557151065463731E-3</v>
      </c>
      <c r="BT253" s="17">
        <f t="shared" si="324"/>
        <v>3.4296741223586924E-3</v>
      </c>
      <c r="BU253" s="12">
        <f>BU$3*temperature!$I363+BU$4*temperature!$I363^2</f>
        <v>-59.680244161138681</v>
      </c>
      <c r="BV253" s="12">
        <f>BV$3*temperature!$I363+BV$4*temperature!$I363^2</f>
        <v>-49.089371899819824</v>
      </c>
      <c r="BW253" s="12">
        <f>BW$3*temperature!$I363+BW$4*temperature!$I363^2</f>
        <v>-40.77072761110368</v>
      </c>
      <c r="BX253" s="12">
        <f>BX$4*temperature!$I363^2</f>
        <v>-48.060823129102182</v>
      </c>
      <c r="BY253" s="12">
        <f>BY$4*temperature!$I363^2</f>
        <v>-42.023227951089545</v>
      </c>
      <c r="BZ253" s="12">
        <f>BZ$4*temperature!$I363^2</f>
        <v>-36.892775624132035</v>
      </c>
      <c r="CA253" s="12">
        <f>CA$3*temperature!$I363</f>
        <v>-35.601891941156488</v>
      </c>
      <c r="CB253" s="12">
        <f>CB$3*temperature!$I363</f>
        <v>-32.905356454021238</v>
      </c>
      <c r="CC253" s="12">
        <f>CC$3*temperature!$I363</f>
        <v>-28.888069465191847</v>
      </c>
      <c r="CD253" s="12">
        <f t="shared" si="354"/>
        <v>-27.055709234266399</v>
      </c>
      <c r="CE253" s="12">
        <f t="shared" si="333"/>
        <v>-19.319209616784242</v>
      </c>
      <c r="CF253" s="12">
        <f t="shared" si="334"/>
        <v>-16.960602453952841</v>
      </c>
      <c r="CG253" s="19">
        <f t="shared" si="355"/>
        <v>0.2400485547513988</v>
      </c>
      <c r="CH253" s="19">
        <f t="shared" si="335"/>
        <v>0.4128855694428038</v>
      </c>
      <c r="CI253" s="19">
        <f t="shared" si="336"/>
        <v>0.41288556944280375</v>
      </c>
      <c r="CJ253" s="12">
        <f t="shared" si="356"/>
        <v>4.2730913534450439</v>
      </c>
      <c r="CK253" s="12">
        <f t="shared" si="337"/>
        <v>6.7930734186184996</v>
      </c>
      <c r="CL253" s="12">
        <f t="shared" si="338"/>
        <v>5.963733505619504</v>
      </c>
      <c r="CM253" s="17">
        <f t="shared" si="357"/>
        <v>-31.328800587711441</v>
      </c>
      <c r="CN253" s="17">
        <f t="shared" si="339"/>
        <v>-26.11228303540274</v>
      </c>
      <c r="CO253" s="17">
        <f t="shared" si="340"/>
        <v>-22.924335959572346</v>
      </c>
      <c r="CP253" s="12">
        <f t="shared" si="341"/>
        <v>279.96057832560786</v>
      </c>
      <c r="CQ253" s="12">
        <f t="shared" si="342"/>
        <v>253.1581681100198</v>
      </c>
      <c r="CR253" s="12">
        <f t="shared" si="343"/>
        <v>195.11730666244441</v>
      </c>
      <c r="CS253" s="17">
        <f>CS$3*temperature!$I363+CS$4*temperature!$I363^2</f>
        <v>-31.328800587711445</v>
      </c>
      <c r="CT253" s="17">
        <f>CT$3*temperature!$I363+CT$4*temperature!$I363^2</f>
        <v>-26.112322277202235</v>
      </c>
      <c r="CU253" s="17">
        <f>CU$3*temperature!$I363+CU$4*temperature!$I363^2</f>
        <v>-22.924355989775105</v>
      </c>
      <c r="CV253" s="17"/>
      <c r="CW253" s="17"/>
      <c r="CX253" s="17"/>
    </row>
    <row r="254" spans="1:102">
      <c r="A254" s="2">
        <f t="shared" si="367"/>
        <v>2208</v>
      </c>
      <c r="B254" s="5">
        <f t="shared" si="368"/>
        <v>1165.4022672952299</v>
      </c>
      <c r="C254" s="5">
        <f t="shared" si="369"/>
        <v>2964.152832767757</v>
      </c>
      <c r="D254" s="5">
        <f t="shared" si="370"/>
        <v>4369.9049541197146</v>
      </c>
      <c r="E254" s="15">
        <f t="shared" si="371"/>
        <v>1.5955184084292248E-7</v>
      </c>
      <c r="F254" s="15">
        <f t="shared" si="372"/>
        <v>3.1432782528593453E-7</v>
      </c>
      <c r="G254" s="15">
        <f t="shared" si="373"/>
        <v>6.4168907400835651E-7</v>
      </c>
      <c r="H254" s="5">
        <f t="shared" si="374"/>
        <v>115824.27185290575</v>
      </c>
      <c r="I254" s="5">
        <f t="shared" si="375"/>
        <v>68174.456400616749</v>
      </c>
      <c r="J254" s="5">
        <f t="shared" si="376"/>
        <v>29200.493541542884</v>
      </c>
      <c r="K254" s="5">
        <f t="shared" si="377"/>
        <v>99385.658586130172</v>
      </c>
      <c r="L254" s="5">
        <f t="shared" si="378"/>
        <v>22999.642814287454</v>
      </c>
      <c r="M254" s="5">
        <f t="shared" si="379"/>
        <v>6682.1804703130229</v>
      </c>
      <c r="N254" s="15">
        <f t="shared" si="380"/>
        <v>-9.4938659453428498E-3</v>
      </c>
      <c r="O254" s="15">
        <f t="shared" si="381"/>
        <v>-3.3576132780321899E-3</v>
      </c>
      <c r="P254" s="15">
        <f t="shared" si="382"/>
        <v>-1.0828965973082028E-3</v>
      </c>
      <c r="Q254" s="5">
        <f t="shared" si="383"/>
        <v>1922.7800901015912</v>
      </c>
      <c r="R254" s="5">
        <f t="shared" si="384"/>
        <v>3609.9240810664564</v>
      </c>
      <c r="S254" s="5">
        <f t="shared" si="385"/>
        <v>2761.8653760669822</v>
      </c>
      <c r="T254" s="5">
        <f t="shared" si="386"/>
        <v>16.600839006728048</v>
      </c>
      <c r="U254" s="5">
        <f t="shared" si="387"/>
        <v>52.951270485433589</v>
      </c>
      <c r="V254" s="5">
        <f t="shared" si="388"/>
        <v>94.582832038018083</v>
      </c>
      <c r="W254" s="15">
        <f t="shared" si="389"/>
        <v>-1.0734613539272964E-2</v>
      </c>
      <c r="X254" s="15">
        <f t="shared" si="390"/>
        <v>-1.217998157191269E-2</v>
      </c>
      <c r="Y254" s="15">
        <f t="shared" si="391"/>
        <v>-9.7425357312937999E-3</v>
      </c>
      <c r="Z254" s="5">
        <f t="shared" ref="Z254:Z317" si="406">Q253*AC254*(1-BE253)</f>
        <v>1166.4981704787253</v>
      </c>
      <c r="AA254" s="5">
        <f t="shared" ref="AA254:AA317" si="407">R253*AD254*(1-BF253)</f>
        <v>7625.0495615378659</v>
      </c>
      <c r="AB254" s="5">
        <f t="shared" ref="AB254:AB317" si="408">S253*AE254*(1-BG253)</f>
        <v>45145.730069098907</v>
      </c>
      <c r="AC254" s="16">
        <f t="shared" si="392"/>
        <v>1.036383466586499</v>
      </c>
      <c r="AD254" s="16">
        <f t="shared" si="393"/>
        <v>3.0494209735061064</v>
      </c>
      <c r="AE254" s="16">
        <f t="shared" si="394"/>
        <v>16.169321918887466</v>
      </c>
      <c r="AF254" s="15">
        <f t="shared" si="395"/>
        <v>-4.0504037456468023E-3</v>
      </c>
      <c r="AG254" s="15">
        <f t="shared" si="396"/>
        <v>2.9673830763510267E-4</v>
      </c>
      <c r="AH254" s="15">
        <f t="shared" si="397"/>
        <v>9.7937136394747881E-3</v>
      </c>
      <c r="AI254" s="1">
        <f t="shared" si="361"/>
        <v>253118.16933235351</v>
      </c>
      <c r="AJ254" s="1">
        <f t="shared" si="362"/>
        <v>140285.66945111181</v>
      </c>
      <c r="AK254" s="1">
        <f t="shared" si="363"/>
        <v>58822.516457273283</v>
      </c>
      <c r="AL254" s="14">
        <f t="shared" si="398"/>
        <v>87.99869984218725</v>
      </c>
      <c r="AM254" s="14">
        <f t="shared" si="399"/>
        <v>21.311145370439149</v>
      </c>
      <c r="AN254" s="14">
        <f t="shared" si="400"/>
        <v>6.7076050261556306</v>
      </c>
      <c r="AO254" s="11">
        <f t="shared" si="401"/>
        <v>2.8189073366607018E-3</v>
      </c>
      <c r="AP254" s="11">
        <f t="shared" si="402"/>
        <v>3.551079767155092E-3</v>
      </c>
      <c r="AQ254" s="11">
        <f t="shared" si="403"/>
        <v>3.2212774037636868E-3</v>
      </c>
      <c r="AR254" s="1">
        <f t="shared" ref="AR254:AR317" si="409">MAX(0.3*B254,AL254*AI254^$AR$5*B254^(1-$AR$5)*(1-BI253+BU253/100))</f>
        <v>115824.27185290575</v>
      </c>
      <c r="AS254" s="1">
        <f t="shared" si="404"/>
        <v>68174.456400616749</v>
      </c>
      <c r="AT254" s="1">
        <f t="shared" si="405"/>
        <v>29200.493541542884</v>
      </c>
      <c r="AU254" s="1">
        <f t="shared" si="364"/>
        <v>23164.85437058115</v>
      </c>
      <c r="AV254" s="1">
        <f t="shared" si="365"/>
        <v>13634.891280123351</v>
      </c>
      <c r="AW254" s="1">
        <f t="shared" si="366"/>
        <v>5840.0987083085774</v>
      </c>
      <c r="AX254" s="1">
        <f t="shared" si="344"/>
        <v>79508.526868904155</v>
      </c>
      <c r="AY254" s="1">
        <f t="shared" si="325"/>
        <v>18399.714251429963</v>
      </c>
      <c r="AZ254" s="1">
        <f t="shared" si="326"/>
        <v>5345.7443762504181</v>
      </c>
      <c r="BA254" s="1">
        <f t="shared" si="345"/>
        <v>13149.955808152825</v>
      </c>
      <c r="BB254" s="1">
        <f t="shared" si="346"/>
        <v>29108.248817694381</v>
      </c>
      <c r="BC254" s="1">
        <f t="shared" si="347"/>
        <v>37511.509188971031</v>
      </c>
      <c r="BD254" s="1">
        <f t="shared" si="348"/>
        <v>265.61565361033087</v>
      </c>
      <c r="BE254" s="2">
        <f t="shared" si="358"/>
        <v>0.42640676327742005</v>
      </c>
      <c r="BF254" s="2">
        <f t="shared" si="359"/>
        <v>0.3180625638800178</v>
      </c>
      <c r="BG254" s="2">
        <f t="shared" si="360"/>
        <v>-5.0634047993166097E-7</v>
      </c>
      <c r="BH254" s="2">
        <f t="shared" si="327"/>
        <v>5.4185579668366776E-2</v>
      </c>
      <c r="BI254" s="2">
        <f t="shared" si="349"/>
        <v>1.8182272776872576E-2</v>
      </c>
      <c r="BJ254" s="2">
        <f t="shared" si="328"/>
        <v>1.0116379454193041E-2</v>
      </c>
      <c r="BK254" s="2">
        <f t="shared" si="329"/>
        <v>2.5638068161742476E-14</v>
      </c>
      <c r="BL254" s="2">
        <f t="shared" si="330"/>
        <v>2105.9485050121766</v>
      </c>
      <c r="BM254" s="2">
        <f t="shared" si="331"/>
        <v>689.67867003197853</v>
      </c>
      <c r="BN254" s="2">
        <f t="shared" si="332"/>
        <v>7.4864424377459748E-10</v>
      </c>
      <c r="BO254" s="2">
        <f t="shared" si="350"/>
        <v>8467.7805966027063</v>
      </c>
      <c r="BP254" s="2">
        <f t="shared" si="351"/>
        <v>568.75020205202043</v>
      </c>
      <c r="BQ254" s="2">
        <f t="shared" si="352"/>
        <v>-6.5500732367982739E-5</v>
      </c>
      <c r="BR254" s="11">
        <f t="shared" si="353"/>
        <v>2.3608029469734698E-2</v>
      </c>
      <c r="BS254" s="17">
        <f t="shared" si="323"/>
        <v>1.0313015261139953E-3</v>
      </c>
      <c r="BT254" s="17">
        <f t="shared" si="324"/>
        <v>3.3297807013191187E-3</v>
      </c>
      <c r="BU254" s="12">
        <f>BU$3*temperature!$I364+BU$4*temperature!$I364^2</f>
        <v>-60.090973034518314</v>
      </c>
      <c r="BV254" s="12">
        <f>BV$3*temperature!$I364+BV$4*temperature!$I364^2</f>
        <v>-49.405796885121234</v>
      </c>
      <c r="BW254" s="12">
        <f>BW$3*temperature!$I364+BW$4*temperature!$I364^2</f>
        <v>-41.016418278680135</v>
      </c>
      <c r="BX254" s="12">
        <f>BX$4*temperature!$I364^2</f>
        <v>-48.311148379209527</v>
      </c>
      <c r="BY254" s="12">
        <f>BY$4*temperature!$I364^2</f>
        <v>-42.242106329824693</v>
      </c>
      <c r="BZ254" s="12">
        <f>BZ$4*temperature!$I364^2</f>
        <v>-37.084931993581996</v>
      </c>
      <c r="CA254" s="12">
        <f>CA$3*temperature!$I364</f>
        <v>-35.694487920802722</v>
      </c>
      <c r="CB254" s="12">
        <f>CB$3*temperature!$I364</f>
        <v>-32.990939088829087</v>
      </c>
      <c r="CC254" s="12">
        <f>CC$3*temperature!$I364</f>
        <v>-28.963203648977334</v>
      </c>
      <c r="CD254" s="12">
        <f t="shared" si="354"/>
        <v>-27.103792340759824</v>
      </c>
      <c r="CE254" s="12">
        <f t="shared" si="333"/>
        <v>-19.334028677778743</v>
      </c>
      <c r="CF254" s="12">
        <f t="shared" si="334"/>
        <v>-16.973612313427125</v>
      </c>
      <c r="CG254" s="19">
        <f t="shared" si="355"/>
        <v>0.2406728904222841</v>
      </c>
      <c r="CH254" s="19">
        <f t="shared" si="335"/>
        <v>0.41395943214222264</v>
      </c>
      <c r="CI254" s="19">
        <f t="shared" si="336"/>
        <v>0.41395943214222258</v>
      </c>
      <c r="CJ254" s="12">
        <f t="shared" si="356"/>
        <v>4.2953477900214478</v>
      </c>
      <c r="CK254" s="12">
        <f t="shared" si="337"/>
        <v>6.8284552055251719</v>
      </c>
      <c r="CL254" s="12">
        <f t="shared" si="338"/>
        <v>5.9947956677751035</v>
      </c>
      <c r="CM254" s="17">
        <f t="shared" si="357"/>
        <v>-31.399140130781273</v>
      </c>
      <c r="CN254" s="17">
        <f t="shared" si="339"/>
        <v>-26.162483883303914</v>
      </c>
      <c r="CO254" s="17">
        <f t="shared" si="340"/>
        <v>-22.96840798120223</v>
      </c>
      <c r="CP254" s="12">
        <f t="shared" si="341"/>
        <v>286.01602299490531</v>
      </c>
      <c r="CQ254" s="12">
        <f t="shared" si="342"/>
        <v>258.55425802265489</v>
      </c>
      <c r="CR254" s="12">
        <f t="shared" si="343"/>
        <v>199.27625019209455</v>
      </c>
      <c r="CS254" s="17">
        <f>CS$3*temperature!$I364+CS$4*temperature!$I364^2</f>
        <v>-31.399140130781273</v>
      </c>
      <c r="CT254" s="17">
        <f>CT$3*temperature!$I364+CT$4*temperature!$I364^2</f>
        <v>-26.162523155204241</v>
      </c>
      <c r="CU254" s="17">
        <f>CU$3*temperature!$I364+CU$4*temperature!$I364^2</f>
        <v>-22.968428026769388</v>
      </c>
      <c r="CV254" s="17"/>
      <c r="CW254" s="17"/>
      <c r="CX254" s="17"/>
    </row>
    <row r="255" spans="1:102">
      <c r="A255" s="2">
        <f t="shared" si="367"/>
        <v>2209</v>
      </c>
      <c r="B255" s="5">
        <f t="shared" si="368"/>
        <v>1165.4024439402031</v>
      </c>
      <c r="C255" s="5">
        <f t="shared" si="369"/>
        <v>2964.1537178976851</v>
      </c>
      <c r="D255" s="5">
        <f t="shared" si="370"/>
        <v>4369.9076180339653</v>
      </c>
      <c r="E255" s="15">
        <f t="shared" si="371"/>
        <v>1.5157424880077635E-7</v>
      </c>
      <c r="F255" s="15">
        <f t="shared" si="372"/>
        <v>2.9861143402163779E-7</v>
      </c>
      <c r="G255" s="15">
        <f t="shared" si="373"/>
        <v>6.0960462030793871E-7</v>
      </c>
      <c r="H255" s="5">
        <f t="shared" si="374"/>
        <v>114712.87672320471</v>
      </c>
      <c r="I255" s="5">
        <f t="shared" si="375"/>
        <v>67942.112667652036</v>
      </c>
      <c r="J255" s="5">
        <f t="shared" si="376"/>
        <v>29167.934111339579</v>
      </c>
      <c r="K255" s="5">
        <f t="shared" si="377"/>
        <v>98431.985722771191</v>
      </c>
      <c r="L255" s="5">
        <f t="shared" si="378"/>
        <v>22921.251437607538</v>
      </c>
      <c r="M255" s="5">
        <f t="shared" si="379"/>
        <v>6674.7255687895577</v>
      </c>
      <c r="N255" s="15">
        <f t="shared" si="380"/>
        <v>-9.5956788627858947E-3</v>
      </c>
      <c r="O255" s="15">
        <f t="shared" si="381"/>
        <v>-3.4083736566212774E-3</v>
      </c>
      <c r="P255" s="15">
        <f t="shared" si="382"/>
        <v>-1.1156390577274911E-3</v>
      </c>
      <c r="Q255" s="5">
        <f t="shared" si="383"/>
        <v>1883.8877518956299</v>
      </c>
      <c r="R255" s="5">
        <f t="shared" si="384"/>
        <v>3553.8022254779858</v>
      </c>
      <c r="S255" s="5">
        <f t="shared" si="385"/>
        <v>2731.9082435911691</v>
      </c>
      <c r="T255" s="5">
        <f t="shared" si="386"/>
        <v>16.422635415563136</v>
      </c>
      <c r="U255" s="5">
        <f t="shared" si="387"/>
        <v>52.306324986711644</v>
      </c>
      <c r="V255" s="5">
        <f t="shared" si="388"/>
        <v>93.661355417320735</v>
      </c>
      <c r="W255" s="15">
        <f t="shared" si="389"/>
        <v>-1.0734613539272964E-2</v>
      </c>
      <c r="X255" s="15">
        <f t="shared" si="390"/>
        <v>-1.217998157191269E-2</v>
      </c>
      <c r="Y255" s="15">
        <f t="shared" si="391"/>
        <v>-9.7425357312937999E-3</v>
      </c>
      <c r="Z255" s="5">
        <f t="shared" si="406"/>
        <v>1138.3910543198147</v>
      </c>
      <c r="AA255" s="5">
        <f t="shared" si="407"/>
        <v>7509.1164033420628</v>
      </c>
      <c r="AB255" s="5">
        <f t="shared" si="408"/>
        <v>45094.8758680713</v>
      </c>
      <c r="AC255" s="16">
        <f t="shared" si="392"/>
        <v>1.0321856951115107</v>
      </c>
      <c r="AD255" s="16">
        <f t="shared" si="393"/>
        <v>3.0503258535250515</v>
      </c>
      <c r="AE255" s="16">
        <f t="shared" si="394"/>
        <v>16.327679627505532</v>
      </c>
      <c r="AF255" s="15">
        <f t="shared" si="395"/>
        <v>-4.0504037456468023E-3</v>
      </c>
      <c r="AG255" s="15">
        <f t="shared" si="396"/>
        <v>2.9673830763510267E-4</v>
      </c>
      <c r="AH255" s="15">
        <f t="shared" si="397"/>
        <v>9.7937136394747881E-3</v>
      </c>
      <c r="AI255" s="1">
        <f t="shared" si="361"/>
        <v>250971.20676969932</v>
      </c>
      <c r="AJ255" s="1">
        <f t="shared" si="362"/>
        <v>139891.99378612399</v>
      </c>
      <c r="AK255" s="1">
        <f t="shared" si="363"/>
        <v>58780.363519854531</v>
      </c>
      <c r="AL255" s="14">
        <f t="shared" si="398"/>
        <v>88.244279420982977</v>
      </c>
      <c r="AM255" s="14">
        <f t="shared" si="399"/>
        <v>21.386066171807617</v>
      </c>
      <c r="AN255" s="14">
        <f t="shared" si="400"/>
        <v>6.7289960120947168</v>
      </c>
      <c r="AO255" s="11">
        <f t="shared" si="401"/>
        <v>2.7907182632940946E-3</v>
      </c>
      <c r="AP255" s="11">
        <f t="shared" si="402"/>
        <v>3.5155689694835409E-3</v>
      </c>
      <c r="AQ255" s="11">
        <f t="shared" si="403"/>
        <v>3.1890646297260501E-3</v>
      </c>
      <c r="AR255" s="1">
        <f t="shared" si="409"/>
        <v>114712.87672320471</v>
      </c>
      <c r="AS255" s="1">
        <f t="shared" si="404"/>
        <v>67942.112667652036</v>
      </c>
      <c r="AT255" s="1">
        <f t="shared" si="405"/>
        <v>29167.934111339579</v>
      </c>
      <c r="AU255" s="1">
        <f t="shared" si="364"/>
        <v>22942.575344640944</v>
      </c>
      <c r="AV255" s="1">
        <f t="shared" si="365"/>
        <v>13588.422533530407</v>
      </c>
      <c r="AW255" s="1">
        <f t="shared" si="366"/>
        <v>5833.5868222679164</v>
      </c>
      <c r="AX255" s="1">
        <f t="shared" si="344"/>
        <v>78745.58857821695</v>
      </c>
      <c r="AY255" s="1">
        <f t="shared" si="325"/>
        <v>18337.001150086027</v>
      </c>
      <c r="AZ255" s="1">
        <f t="shared" si="326"/>
        <v>5339.780455031645</v>
      </c>
      <c r="BA255" s="1">
        <f t="shared" si="345"/>
        <v>13138.720974621829</v>
      </c>
      <c r="BB255" s="1">
        <f t="shared" si="346"/>
        <v>29098.137309778605</v>
      </c>
      <c r="BC255" s="1">
        <f t="shared" si="347"/>
        <v>37506.65409501479</v>
      </c>
      <c r="BD255" s="1">
        <f t="shared" si="348"/>
        <v>257.79457143337771</v>
      </c>
      <c r="BE255" s="2">
        <f t="shared" si="358"/>
        <v>0.42640676327742005</v>
      </c>
      <c r="BF255" s="2">
        <f t="shared" si="359"/>
        <v>0.3180625638800178</v>
      </c>
      <c r="BG255" s="2">
        <f t="shared" si="360"/>
        <v>-5.0634047993166097E-7</v>
      </c>
      <c r="BH255" s="2">
        <f t="shared" si="327"/>
        <v>5.3472947222268752E-2</v>
      </c>
      <c r="BI255" s="2">
        <f t="shared" si="349"/>
        <v>1.8182272776872576E-2</v>
      </c>
      <c r="BJ255" s="2">
        <f t="shared" si="328"/>
        <v>1.0116379454193041E-2</v>
      </c>
      <c r="BK255" s="2">
        <f t="shared" si="329"/>
        <v>2.5638068161742476E-14</v>
      </c>
      <c r="BL255" s="2">
        <f t="shared" si="330"/>
        <v>2085.7408156010647</v>
      </c>
      <c r="BM255" s="2">
        <f t="shared" si="331"/>
        <v>687.32819266550382</v>
      </c>
      <c r="BN255" s="2">
        <f t="shared" si="332"/>
        <v>7.4780948288373761E-10</v>
      </c>
      <c r="BO255" s="2">
        <f t="shared" si="350"/>
        <v>8593.5929106557505</v>
      </c>
      <c r="BP255" s="2">
        <f t="shared" si="351"/>
        <v>575.56285958972762</v>
      </c>
      <c r="BQ255" s="2">
        <f t="shared" si="352"/>
        <v>-6.5501480921062409E-5</v>
      </c>
      <c r="BR255" s="11">
        <f t="shared" si="353"/>
        <v>2.3544108029134064E-2</v>
      </c>
      <c r="BS255" s="17">
        <f t="shared" ref="BS255:BS318" si="410">BS254/(1+BR254)</f>
        <v>1.0075160573410568E-3</v>
      </c>
      <c r="BT255" s="17">
        <f t="shared" ref="BT255:BT318" si="411">BT254/(1+BR$5)</f>
        <v>3.2327967973972025E-3</v>
      </c>
      <c r="BU255" s="12">
        <f>BU$3*temperature!$I365+BU$4*temperature!$I365^2</f>
        <v>-60.499366222867508</v>
      </c>
      <c r="BV255" s="12">
        <f>BV$3*temperature!$I365+BV$4*temperature!$I365^2</f>
        <v>-49.720381028427553</v>
      </c>
      <c r="BW255" s="12">
        <f>BW$3*temperature!$I365+BW$4*temperature!$I365^2</f>
        <v>-41.260644260186552</v>
      </c>
      <c r="BX255" s="12">
        <f>BX$4*temperature!$I365^2</f>
        <v>-48.55989448717758</v>
      </c>
      <c r="BY255" s="12">
        <f>BY$4*temperature!$I365^2</f>
        <v>-42.459603944649317</v>
      </c>
      <c r="BZ255" s="12">
        <f>BZ$4*temperature!$I365^2</f>
        <v>-37.275876171212708</v>
      </c>
      <c r="CA255" s="12">
        <f>CA$3*temperature!$I365</f>
        <v>-35.78626244511743</v>
      </c>
      <c r="CB255" s="12">
        <f>CB$3*temperature!$I365</f>
        <v>-33.075762486444162</v>
      </c>
      <c r="CC255" s="12">
        <f>CC$3*temperature!$I365</f>
        <v>-29.037671287885971</v>
      </c>
      <c r="CD255" s="12">
        <f t="shared" si="354"/>
        <v>-27.151334795211469</v>
      </c>
      <c r="CE255" s="12">
        <f t="shared" si="333"/>
        <v>-19.348534903776368</v>
      </c>
      <c r="CF255" s="12">
        <f t="shared" si="334"/>
        <v>-16.986347530712578</v>
      </c>
      <c r="CG255" s="19">
        <f t="shared" si="355"/>
        <v>0.24129168736602954</v>
      </c>
      <c r="CH255" s="19">
        <f t="shared" si="335"/>
        <v>0.41502376818353892</v>
      </c>
      <c r="CI255" s="19">
        <f t="shared" si="336"/>
        <v>0.41502376818353892</v>
      </c>
      <c r="CJ255" s="12">
        <f t="shared" si="356"/>
        <v>4.3174638249529789</v>
      </c>
      <c r="CK255" s="12">
        <f t="shared" si="337"/>
        <v>6.8636137913338979</v>
      </c>
      <c r="CL255" s="12">
        <f t="shared" si="338"/>
        <v>6.0256618785866953</v>
      </c>
      <c r="CM255" s="17">
        <f t="shared" si="357"/>
        <v>-31.468798620164449</v>
      </c>
      <c r="CN255" s="17">
        <f t="shared" si="339"/>
        <v>-26.212148695110265</v>
      </c>
      <c r="CO255" s="17">
        <f t="shared" si="340"/>
        <v>-23.012009409299274</v>
      </c>
      <c r="CP255" s="12">
        <f t="shared" si="341"/>
        <v>292.1055579354333</v>
      </c>
      <c r="CQ255" s="12">
        <f t="shared" si="342"/>
        <v>263.97980208577405</v>
      </c>
      <c r="CR255" s="12">
        <f t="shared" si="343"/>
        <v>203.45789500161882</v>
      </c>
      <c r="CS255" s="17">
        <f>CS$3*temperature!$I365+CS$4*temperature!$I365^2</f>
        <v>-31.468798620164449</v>
      </c>
      <c r="CT255" s="17">
        <f>CT$3*temperature!$I365+CT$4*temperature!$I365^2</f>
        <v>-26.212187996475983</v>
      </c>
      <c r="CU255" s="17">
        <f>CU$3*temperature!$I365+CU$4*temperature!$I365^2</f>
        <v>-23.012029469906487</v>
      </c>
      <c r="CV255" s="17"/>
      <c r="CW255" s="17"/>
      <c r="CX255" s="17"/>
    </row>
    <row r="256" spans="1:102">
      <c r="A256" s="2">
        <f t="shared" si="367"/>
        <v>2210</v>
      </c>
      <c r="B256" s="5">
        <f t="shared" si="368"/>
        <v>1165.4026117529531</v>
      </c>
      <c r="C256" s="5">
        <f t="shared" si="369"/>
        <v>2964.1545587713681</v>
      </c>
      <c r="D256" s="5">
        <f t="shared" si="370"/>
        <v>4369.9101487540456</v>
      </c>
      <c r="E256" s="15">
        <f t="shared" si="371"/>
        <v>1.4399553636073751E-7</v>
      </c>
      <c r="F256" s="15">
        <f t="shared" si="372"/>
        <v>2.8368086232055587E-7</v>
      </c>
      <c r="G256" s="15">
        <f t="shared" si="373"/>
        <v>5.7912438929254173E-7</v>
      </c>
      <c r="H256" s="5">
        <f t="shared" si="374"/>
        <v>113600.46048733052</v>
      </c>
      <c r="I256" s="5">
        <f t="shared" si="375"/>
        <v>67707.16358016296</v>
      </c>
      <c r="J256" s="5">
        <f t="shared" si="376"/>
        <v>29134.474238125778</v>
      </c>
      <c r="K256" s="5">
        <f t="shared" si="377"/>
        <v>97477.437704088501</v>
      </c>
      <c r="L256" s="5">
        <f t="shared" si="378"/>
        <v>22841.98149513072</v>
      </c>
      <c r="M256" s="5">
        <f t="shared" si="379"/>
        <v>6667.0648243036849</v>
      </c>
      <c r="N256" s="15">
        <f t="shared" si="380"/>
        <v>-9.6975389826141623E-3</v>
      </c>
      <c r="O256" s="15">
        <f t="shared" si="381"/>
        <v>-3.4583601463730185E-3</v>
      </c>
      <c r="P256" s="15">
        <f t="shared" si="382"/>
        <v>-1.1477242632557116E-3</v>
      </c>
      <c r="Q256" s="5">
        <f t="shared" si="383"/>
        <v>1845.5922472307002</v>
      </c>
      <c r="R256" s="5">
        <f t="shared" si="384"/>
        <v>3498.3773402675429</v>
      </c>
      <c r="S256" s="5">
        <f t="shared" si="385"/>
        <v>2702.1891649403242</v>
      </c>
      <c r="T256" s="5">
        <f t="shared" si="386"/>
        <v>16.246344771080686</v>
      </c>
      <c r="U256" s="5">
        <f t="shared" si="387"/>
        <v>51.669234912279023</v>
      </c>
      <c r="V256" s="5">
        <f t="shared" si="388"/>
        <v>92.748856315526083</v>
      </c>
      <c r="W256" s="15">
        <f t="shared" si="389"/>
        <v>-1.0734613539272964E-2</v>
      </c>
      <c r="X256" s="15">
        <f t="shared" si="390"/>
        <v>-1.217998157191269E-2</v>
      </c>
      <c r="Y256" s="15">
        <f t="shared" si="391"/>
        <v>-9.7425357312937999E-3</v>
      </c>
      <c r="Z256" s="5">
        <f t="shared" si="406"/>
        <v>1110.8469841758597</v>
      </c>
      <c r="AA256" s="5">
        <f t="shared" si="407"/>
        <v>7394.5691707777141</v>
      </c>
      <c r="AB256" s="5">
        <f t="shared" si="408"/>
        <v>45042.601053541424</v>
      </c>
      <c r="AC256" s="16">
        <f t="shared" si="392"/>
        <v>1.028004926305828</v>
      </c>
      <c r="AD256" s="16">
        <f t="shared" si="393"/>
        <v>3.0512310020565621</v>
      </c>
      <c r="AE256" s="16">
        <f t="shared" si="394"/>
        <v>16.487588246174408</v>
      </c>
      <c r="AF256" s="15">
        <f t="shared" si="395"/>
        <v>-4.0504037456468023E-3</v>
      </c>
      <c r="AG256" s="15">
        <f t="shared" si="396"/>
        <v>2.9673830763510267E-4</v>
      </c>
      <c r="AH256" s="15">
        <f t="shared" si="397"/>
        <v>9.7937136394747881E-3</v>
      </c>
      <c r="AI256" s="1">
        <f t="shared" si="361"/>
        <v>248816.66143737032</v>
      </c>
      <c r="AJ256" s="1">
        <f t="shared" si="362"/>
        <v>139491.21694104199</v>
      </c>
      <c r="AK256" s="1">
        <f t="shared" si="363"/>
        <v>58735.913990136993</v>
      </c>
      <c r="AL256" s="14">
        <f t="shared" si="398"/>
        <v>88.488081693972234</v>
      </c>
      <c r="AM256" s="14">
        <f t="shared" si="399"/>
        <v>21.460498520514417</v>
      </c>
      <c r="AN256" s="14">
        <f t="shared" si="400"/>
        <v>6.7502406232386987</v>
      </c>
      <c r="AO256" s="11">
        <f t="shared" si="401"/>
        <v>2.7628110806611535E-3</v>
      </c>
      <c r="AP256" s="11">
        <f t="shared" si="402"/>
        <v>3.4804132797887056E-3</v>
      </c>
      <c r="AQ256" s="11">
        <f t="shared" si="403"/>
        <v>3.1571739834287895E-3</v>
      </c>
      <c r="AR256" s="1">
        <f t="shared" si="409"/>
        <v>113600.46048733052</v>
      </c>
      <c r="AS256" s="1">
        <f t="shared" si="404"/>
        <v>67707.16358016296</v>
      </c>
      <c r="AT256" s="1">
        <f t="shared" si="405"/>
        <v>29134.474238125778</v>
      </c>
      <c r="AU256" s="1">
        <f t="shared" si="364"/>
        <v>22720.092097466106</v>
      </c>
      <c r="AV256" s="1">
        <f t="shared" si="365"/>
        <v>13541.432716032592</v>
      </c>
      <c r="AW256" s="1">
        <f t="shared" si="366"/>
        <v>5826.8948476251562</v>
      </c>
      <c r="AX256" s="1">
        <f t="shared" si="344"/>
        <v>77981.950163270798</v>
      </c>
      <c r="AY256" s="1">
        <f t="shared" si="325"/>
        <v>18273.585196104577</v>
      </c>
      <c r="AZ256" s="1">
        <f t="shared" si="326"/>
        <v>5333.6518594429472</v>
      </c>
      <c r="BA256" s="1">
        <f t="shared" si="345"/>
        <v>13127.366173861141</v>
      </c>
      <c r="BB256" s="1">
        <f t="shared" si="346"/>
        <v>29087.876683372564</v>
      </c>
      <c r="BC256" s="1">
        <f t="shared" si="347"/>
        <v>37501.657483744915</v>
      </c>
      <c r="BD256" s="1">
        <f t="shared" si="348"/>
        <v>250.20246613664818</v>
      </c>
      <c r="BE256" s="2">
        <f t="shared" si="358"/>
        <v>0.42640676327742005</v>
      </c>
      <c r="BF256" s="2">
        <f t="shared" si="359"/>
        <v>0.3180625638800178</v>
      </c>
      <c r="BG256" s="2">
        <f t="shared" si="360"/>
        <v>-5.0634047993166097E-7</v>
      </c>
      <c r="BH256" s="2">
        <f t="shared" si="327"/>
        <v>5.276732242709662E-2</v>
      </c>
      <c r="BI256" s="2">
        <f t="shared" si="349"/>
        <v>1.8182272776872576E-2</v>
      </c>
      <c r="BJ256" s="2">
        <f t="shared" si="328"/>
        <v>1.0116379454193041E-2</v>
      </c>
      <c r="BK256" s="2">
        <f t="shared" si="329"/>
        <v>2.5638068161742476E-14</v>
      </c>
      <c r="BL256" s="2">
        <f t="shared" si="330"/>
        <v>2065.5145601589784</v>
      </c>
      <c r="BM256" s="2">
        <f t="shared" si="331"/>
        <v>684.95135854404793</v>
      </c>
      <c r="BN256" s="2">
        <f t="shared" si="332"/>
        <v>7.4695163637359889E-10</v>
      </c>
      <c r="BO256" s="2">
        <f t="shared" si="350"/>
        <v>8721.2740104191453</v>
      </c>
      <c r="BP256" s="2">
        <f t="shared" si="351"/>
        <v>582.4575724155535</v>
      </c>
      <c r="BQ256" s="2">
        <f t="shared" si="352"/>
        <v>-6.5502272618554139E-5</v>
      </c>
      <c r="BR256" s="11">
        <f t="shared" si="353"/>
        <v>2.3480814977489523E-2</v>
      </c>
      <c r="BS256" s="17">
        <f t="shared" si="410"/>
        <v>9.8434063509100756E-4</v>
      </c>
      <c r="BT256" s="17">
        <f t="shared" si="411"/>
        <v>3.1386376673759246E-3</v>
      </c>
      <c r="BU256" s="12">
        <f>BU$3*temperature!$I366+BU$4*temperature!$I366^2</f>
        <v>-60.905419601450532</v>
      </c>
      <c r="BV256" s="12">
        <f>BV$3*temperature!$I366+BV$4*temperature!$I366^2</f>
        <v>-50.033122251937002</v>
      </c>
      <c r="BW256" s="12">
        <f>BW$3*temperature!$I366+BW$4*temperature!$I366^2</f>
        <v>-41.503404880694461</v>
      </c>
      <c r="BX256" s="12">
        <f>BX$4*temperature!$I366^2</f>
        <v>-48.807063070256575</v>
      </c>
      <c r="BY256" s="12">
        <f>BY$4*temperature!$I366^2</f>
        <v>-42.675722209648129</v>
      </c>
      <c r="BZ256" s="12">
        <f>BZ$4*temperature!$I366^2</f>
        <v>-37.465609398468779</v>
      </c>
      <c r="CA256" s="12">
        <f>CA$3*temperature!$I366</f>
        <v>-35.877222412396229</v>
      </c>
      <c r="CB256" s="12">
        <f>CB$3*temperature!$I366</f>
        <v>-33.159833022675841</v>
      </c>
      <c r="CC256" s="12">
        <f>CC$3*temperature!$I366</f>
        <v>-29.111477979329351</v>
      </c>
      <c r="CD256" s="12">
        <f t="shared" si="354"/>
        <v>-27.198343208337278</v>
      </c>
      <c r="CE256" s="12">
        <f t="shared" si="333"/>
        <v>-19.362734213411638</v>
      </c>
      <c r="CF256" s="12">
        <f t="shared" si="334"/>
        <v>-16.998813301860647</v>
      </c>
      <c r="CG256" s="19">
        <f t="shared" si="355"/>
        <v>0.24190499209493549</v>
      </c>
      <c r="CH256" s="19">
        <f t="shared" si="335"/>
        <v>0.41607865756830764</v>
      </c>
      <c r="CI256" s="19">
        <f t="shared" si="336"/>
        <v>0.41607865756830753</v>
      </c>
      <c r="CJ256" s="12">
        <f t="shared" si="356"/>
        <v>4.3394396020294757</v>
      </c>
      <c r="CK256" s="12">
        <f t="shared" si="337"/>
        <v>6.8985494046321003</v>
      </c>
      <c r="CL256" s="12">
        <f t="shared" si="338"/>
        <v>6.0563323387343511</v>
      </c>
      <c r="CM256" s="17">
        <f t="shared" si="357"/>
        <v>-31.537782810366753</v>
      </c>
      <c r="CN256" s="17">
        <f t="shared" si="339"/>
        <v>-26.261283618043738</v>
      </c>
      <c r="CO256" s="17">
        <f t="shared" si="340"/>
        <v>-23.055145640594997</v>
      </c>
      <c r="CP256" s="12">
        <f t="shared" si="341"/>
        <v>298.22804069462029</v>
      </c>
      <c r="CQ256" s="12">
        <f t="shared" si="342"/>
        <v>269.43379427755156</v>
      </c>
      <c r="CR256" s="12">
        <f t="shared" si="343"/>
        <v>207.66146571699375</v>
      </c>
      <c r="CS256" s="17">
        <f>CS$3*temperature!$I366+CS$4*temperature!$I366^2</f>
        <v>-31.537782810366753</v>
      </c>
      <c r="CT256" s="17">
        <f>CT$3*temperature!$I366+CT$4*temperature!$I366^2</f>
        <v>-26.261322948251426</v>
      </c>
      <c r="CU256" s="17">
        <f>CU$3*temperature!$I366+CU$4*temperature!$I366^2</f>
        <v>-23.055165715924055</v>
      </c>
      <c r="CV256" s="17"/>
      <c r="CW256" s="17"/>
      <c r="CX256" s="17"/>
    </row>
    <row r="257" spans="1:102">
      <c r="A257" s="2">
        <f t="shared" si="367"/>
        <v>2211</v>
      </c>
      <c r="B257" s="5">
        <f t="shared" si="368"/>
        <v>1165.4027711750887</v>
      </c>
      <c r="C257" s="5">
        <f t="shared" si="369"/>
        <v>2964.1553576015936</v>
      </c>
      <c r="D257" s="5">
        <f t="shared" si="370"/>
        <v>4369.9125529395151</v>
      </c>
      <c r="E257" s="15">
        <f t="shared" si="371"/>
        <v>1.3679575954270063E-7</v>
      </c>
      <c r="F257" s="15">
        <f t="shared" si="372"/>
        <v>2.6949681920452804E-7</v>
      </c>
      <c r="G257" s="15">
        <f t="shared" si="373"/>
        <v>5.5016816982791466E-7</v>
      </c>
      <c r="H257" s="5">
        <f t="shared" si="374"/>
        <v>112487.25097768975</v>
      </c>
      <c r="I257" s="5">
        <f t="shared" si="375"/>
        <v>67469.693130898318</v>
      </c>
      <c r="J257" s="5">
        <f t="shared" si="376"/>
        <v>29100.135948954314</v>
      </c>
      <c r="K257" s="5">
        <f t="shared" si="377"/>
        <v>96522.209968891344</v>
      </c>
      <c r="L257" s="5">
        <f t="shared" si="378"/>
        <v>22761.86130321135</v>
      </c>
      <c r="M257" s="5">
        <f t="shared" si="379"/>
        <v>6659.2032669805913</v>
      </c>
      <c r="N257" s="15">
        <f t="shared" si="380"/>
        <v>-9.7994752190443402E-3</v>
      </c>
      <c r="O257" s="15">
        <f t="shared" si="381"/>
        <v>-3.5075850112412654E-3</v>
      </c>
      <c r="P257" s="15">
        <f t="shared" si="382"/>
        <v>-1.1791631745405873E-3</v>
      </c>
      <c r="Q257" s="5">
        <f t="shared" si="383"/>
        <v>1807.8890839804626</v>
      </c>
      <c r="R257" s="5">
        <f t="shared" si="384"/>
        <v>3443.6466996596873</v>
      </c>
      <c r="S257" s="5">
        <f t="shared" si="385"/>
        <v>2672.7091817884361</v>
      </c>
      <c r="T257" s="5">
        <f t="shared" si="386"/>
        <v>16.071946538537347</v>
      </c>
      <c r="U257" s="5">
        <f t="shared" si="387"/>
        <v>51.039904583212639</v>
      </c>
      <c r="V257" s="5">
        <f t="shared" si="388"/>
        <v>91.845247268835436</v>
      </c>
      <c r="W257" s="15">
        <f t="shared" si="389"/>
        <v>-1.0734613539272964E-2</v>
      </c>
      <c r="X257" s="15">
        <f t="shared" si="390"/>
        <v>-1.217998157191269E-2</v>
      </c>
      <c r="Y257" s="15">
        <f t="shared" si="391"/>
        <v>-9.7425357312937999E-3</v>
      </c>
      <c r="Z257" s="5">
        <f t="shared" si="406"/>
        <v>1083.8578684935019</v>
      </c>
      <c r="AA257" s="5">
        <f t="shared" si="407"/>
        <v>7281.4039464112348</v>
      </c>
      <c r="AB257" s="5">
        <f t="shared" si="408"/>
        <v>44988.940327610406</v>
      </c>
      <c r="AC257" s="16">
        <f t="shared" si="392"/>
        <v>1.0238410913017755</v>
      </c>
      <c r="AD257" s="16">
        <f t="shared" si="393"/>
        <v>3.0521364191803162</v>
      </c>
      <c r="AE257" s="16">
        <f t="shared" si="394"/>
        <v>16.64906296406301</v>
      </c>
      <c r="AF257" s="15">
        <f t="shared" si="395"/>
        <v>-4.0504037456468023E-3</v>
      </c>
      <c r="AG257" s="15">
        <f t="shared" si="396"/>
        <v>2.9673830763510267E-4</v>
      </c>
      <c r="AH257" s="15">
        <f t="shared" si="397"/>
        <v>9.7937136394747881E-3</v>
      </c>
      <c r="AI257" s="1">
        <f t="shared" si="361"/>
        <v>246655.0873910994</v>
      </c>
      <c r="AJ257" s="1">
        <f t="shared" si="362"/>
        <v>139083.52796297037</v>
      </c>
      <c r="AK257" s="1">
        <f t="shared" si="363"/>
        <v>58689.217438748448</v>
      </c>
      <c r="AL257" s="14">
        <f t="shared" si="398"/>
        <v>88.730112788056687</v>
      </c>
      <c r="AM257" s="14">
        <f t="shared" si="399"/>
        <v>21.534443010515684</v>
      </c>
      <c r="AN257" s="14">
        <f t="shared" si="400"/>
        <v>6.7713391904754969</v>
      </c>
      <c r="AO257" s="11">
        <f t="shared" si="401"/>
        <v>2.7351829698545418E-3</v>
      </c>
      <c r="AP257" s="11">
        <f t="shared" si="402"/>
        <v>3.4456091469908185E-3</v>
      </c>
      <c r="AQ257" s="11">
        <f t="shared" si="403"/>
        <v>3.1256022435945017E-3</v>
      </c>
      <c r="AR257" s="1">
        <f t="shared" si="409"/>
        <v>112487.25097768975</v>
      </c>
      <c r="AS257" s="1">
        <f t="shared" si="404"/>
        <v>67469.693130898318</v>
      </c>
      <c r="AT257" s="1">
        <f t="shared" si="405"/>
        <v>29100.135948954314</v>
      </c>
      <c r="AU257" s="1">
        <f t="shared" si="364"/>
        <v>22497.450195537953</v>
      </c>
      <c r="AV257" s="1">
        <f t="shared" si="365"/>
        <v>13493.938626179664</v>
      </c>
      <c r="AW257" s="1">
        <f t="shared" si="366"/>
        <v>5820.0271897908633</v>
      </c>
      <c r="AX257" s="1">
        <f t="shared" si="344"/>
        <v>77217.767975113078</v>
      </c>
      <c r="AY257" s="1">
        <f t="shared" si="325"/>
        <v>18209.489042569083</v>
      </c>
      <c r="AZ257" s="1">
        <f t="shared" si="326"/>
        <v>5327.3626135844725</v>
      </c>
      <c r="BA257" s="1">
        <f t="shared" si="345"/>
        <v>13115.891309133254</v>
      </c>
      <c r="BB257" s="1">
        <f t="shared" si="346"/>
        <v>29077.469218580409</v>
      </c>
      <c r="BC257" s="1">
        <f t="shared" si="347"/>
        <v>37496.522235594901</v>
      </c>
      <c r="BD257" s="1">
        <f t="shared" si="348"/>
        <v>242.83268713562299</v>
      </c>
      <c r="BE257" s="2">
        <f t="shared" si="358"/>
        <v>0.42640676327742005</v>
      </c>
      <c r="BF257" s="2">
        <f t="shared" si="359"/>
        <v>0.3180625638800178</v>
      </c>
      <c r="BG257" s="2">
        <f t="shared" si="360"/>
        <v>-5.0634047993166097E-7</v>
      </c>
      <c r="BH257" s="2">
        <f t="shared" si="327"/>
        <v>5.2068692663728725E-2</v>
      </c>
      <c r="BI257" s="2">
        <f t="shared" si="349"/>
        <v>1.8182272776872576E-2</v>
      </c>
      <c r="BJ257" s="2">
        <f t="shared" si="328"/>
        <v>1.0116379454193041E-2</v>
      </c>
      <c r="BK257" s="2">
        <f t="shared" si="329"/>
        <v>2.5638068161742476E-14</v>
      </c>
      <c r="BL257" s="2">
        <f t="shared" si="330"/>
        <v>2045.2738811968813</v>
      </c>
      <c r="BM257" s="2">
        <f t="shared" si="331"/>
        <v>682.54901737012904</v>
      </c>
      <c r="BN257" s="2">
        <f t="shared" si="332"/>
        <v>7.4607126897526328E-10</v>
      </c>
      <c r="BO257" s="2">
        <f t="shared" si="350"/>
        <v>8850.8513881142826</v>
      </c>
      <c r="BP257" s="2">
        <f t="shared" si="351"/>
        <v>589.43532701514982</v>
      </c>
      <c r="BQ257" s="2">
        <f t="shared" si="352"/>
        <v>-6.5503106742113127E-5</v>
      </c>
      <c r="BR257" s="11">
        <f t="shared" si="353"/>
        <v>2.3418137514444076E-2</v>
      </c>
      <c r="BS257" s="17">
        <f t="shared" si="410"/>
        <v>9.6175777863765548E-4</v>
      </c>
      <c r="BT257" s="17">
        <f t="shared" si="411"/>
        <v>3.0472210362873053E-3</v>
      </c>
      <c r="BU257" s="12">
        <f>BU$3*temperature!$I367+BU$4*temperature!$I367^2</f>
        <v>-61.309129793870703</v>
      </c>
      <c r="BV257" s="12">
        <f>BV$3*temperature!$I367+BV$4*temperature!$I367^2</f>
        <v>-50.344019032254025</v>
      </c>
      <c r="BW257" s="12">
        <f>BW$3*temperature!$I367+BW$4*temperature!$I367^2</f>
        <v>-41.744699876882052</v>
      </c>
      <c r="BX257" s="12">
        <f>BX$4*temperature!$I367^2</f>
        <v>-49.052656118727718</v>
      </c>
      <c r="BY257" s="12">
        <f>BY$4*temperature!$I367^2</f>
        <v>-42.890462865075158</v>
      </c>
      <c r="BZ257" s="12">
        <f>BZ$4*temperature!$I367^2</f>
        <v>-37.654133203143402</v>
      </c>
      <c r="CA257" s="12">
        <f>CA$3*temperature!$I367</f>
        <v>-35.967374732257518</v>
      </c>
      <c r="CB257" s="12">
        <f>CB$3*temperature!$I367</f>
        <v>-33.243157083798643</v>
      </c>
      <c r="CC257" s="12">
        <f>CC$3*temperature!$I367</f>
        <v>-29.184629329906603</v>
      </c>
      <c r="CD257" s="12">
        <f t="shared" si="354"/>
        <v>-27.24482413584354</v>
      </c>
      <c r="CE257" s="12">
        <f t="shared" si="333"/>
        <v>-19.37663243033343</v>
      </c>
      <c r="CF257" s="12">
        <f t="shared" si="334"/>
        <v>-17.011014739533568</v>
      </c>
      <c r="CG257" s="19">
        <f t="shared" si="355"/>
        <v>0.24251285119764715</v>
      </c>
      <c r="CH257" s="19">
        <f t="shared" si="335"/>
        <v>0.41712418042939703</v>
      </c>
      <c r="CI257" s="19">
        <f t="shared" si="336"/>
        <v>0.41712418042939703</v>
      </c>
      <c r="CJ257" s="12">
        <f t="shared" si="356"/>
        <v>4.3612752982069907</v>
      </c>
      <c r="CK257" s="12">
        <f t="shared" si="337"/>
        <v>6.9332623267326055</v>
      </c>
      <c r="CL257" s="12">
        <f t="shared" si="338"/>
        <v>6.0868072951865173</v>
      </c>
      <c r="CM257" s="17">
        <f t="shared" si="357"/>
        <v>-31.606099434050531</v>
      </c>
      <c r="CN257" s="17">
        <f t="shared" si="339"/>
        <v>-26.309894757066036</v>
      </c>
      <c r="CO257" s="17">
        <f t="shared" si="340"/>
        <v>-23.097822034720085</v>
      </c>
      <c r="CP257" s="12">
        <f t="shared" si="341"/>
        <v>304.38234015165426</v>
      </c>
      <c r="CQ257" s="12">
        <f t="shared" si="342"/>
        <v>274.91523878432918</v>
      </c>
      <c r="CR257" s="12">
        <f t="shared" si="343"/>
        <v>211.88619483196538</v>
      </c>
      <c r="CS257" s="17">
        <f>CS$3*temperature!$I367+CS$4*temperature!$I367^2</f>
        <v>-31.606099434050527</v>
      </c>
      <c r="CT257" s="17">
        <f>CT$3*temperature!$I367+CT$4*temperature!$I367^2</f>
        <v>-26.309934115504099</v>
      </c>
      <c r="CU257" s="17">
        <f>CU$3*temperature!$I367+CU$4*temperature!$I367^2</f>
        <v>-23.097842124458808</v>
      </c>
      <c r="CV257" s="17"/>
      <c r="CW257" s="17"/>
      <c r="CX257" s="17"/>
    </row>
    <row r="258" spans="1:102">
      <c r="A258" s="2">
        <f t="shared" si="367"/>
        <v>2212</v>
      </c>
      <c r="B258" s="5">
        <f t="shared" si="368"/>
        <v>1165.402922626138</v>
      </c>
      <c r="C258" s="5">
        <f t="shared" si="369"/>
        <v>2964.156116490512</v>
      </c>
      <c r="D258" s="5">
        <f t="shared" si="370"/>
        <v>4369.914836916967</v>
      </c>
      <c r="E258" s="15">
        <f t="shared" si="371"/>
        <v>1.299559715655656E-7</v>
      </c>
      <c r="F258" s="15">
        <f t="shared" si="372"/>
        <v>2.5602197824430163E-7</v>
      </c>
      <c r="G258" s="15">
        <f t="shared" si="373"/>
        <v>5.2265976133651891E-7</v>
      </c>
      <c r="H258" s="5">
        <f t="shared" si="374"/>
        <v>111373.47103258928</v>
      </c>
      <c r="I258" s="5">
        <f t="shared" si="375"/>
        <v>67229.784038104684</v>
      </c>
      <c r="J258" s="5">
        <f t="shared" si="376"/>
        <v>29064.940946455827</v>
      </c>
      <c r="K258" s="5">
        <f t="shared" si="377"/>
        <v>95566.493673808945</v>
      </c>
      <c r="L258" s="5">
        <f t="shared" si="378"/>
        <v>22680.918749213215</v>
      </c>
      <c r="M258" s="5">
        <f t="shared" si="379"/>
        <v>6651.1458532133611</v>
      </c>
      <c r="N258" s="15">
        <f t="shared" si="380"/>
        <v>-9.9015169191672969E-3</v>
      </c>
      <c r="O258" s="15">
        <f t="shared" si="381"/>
        <v>-3.5560604170237209E-3</v>
      </c>
      <c r="P258" s="15">
        <f t="shared" si="382"/>
        <v>-1.209966634774795E-3</v>
      </c>
      <c r="Q258" s="5">
        <f t="shared" si="383"/>
        <v>1770.7736377577862</v>
      </c>
      <c r="R258" s="5">
        <f t="shared" si="384"/>
        <v>3389.6073522223264</v>
      </c>
      <c r="S258" s="5">
        <f t="shared" si="385"/>
        <v>2643.4692160638469</v>
      </c>
      <c r="T258" s="5">
        <f t="shared" si="386"/>
        <v>15.899420403622292</v>
      </c>
      <c r="U258" s="5">
        <f t="shared" si="387"/>
        <v>50.418239485956924</v>
      </c>
      <c r="V258" s="5">
        <f t="shared" si="388"/>
        <v>90.950441665569286</v>
      </c>
      <c r="W258" s="15">
        <f t="shared" si="389"/>
        <v>-1.0734613539272964E-2</v>
      </c>
      <c r="X258" s="15">
        <f t="shared" si="390"/>
        <v>-1.217998157191269E-2</v>
      </c>
      <c r="Y258" s="15">
        <f t="shared" si="391"/>
        <v>-9.7425357312937999E-3</v>
      </c>
      <c r="Z258" s="5">
        <f t="shared" si="406"/>
        <v>1057.4156165046427</v>
      </c>
      <c r="AA258" s="5">
        <f t="shared" si="407"/>
        <v>7169.6163159619973</v>
      </c>
      <c r="AB258" s="5">
        <f t="shared" si="408"/>
        <v>44933.927886790916</v>
      </c>
      <c r="AC258" s="16">
        <f t="shared" si="392"/>
        <v>1.0196941215106197</v>
      </c>
      <c r="AD258" s="16">
        <f t="shared" si="393"/>
        <v>3.053042104976015</v>
      </c>
      <c r="AE258" s="16">
        <f t="shared" si="394"/>
        <v>16.812119119098629</v>
      </c>
      <c r="AF258" s="15">
        <f t="shared" si="395"/>
        <v>-4.0504037456468023E-3</v>
      </c>
      <c r="AG258" s="15">
        <f t="shared" si="396"/>
        <v>2.9673830763510267E-4</v>
      </c>
      <c r="AH258" s="15">
        <f t="shared" si="397"/>
        <v>9.7937136394747881E-3</v>
      </c>
      <c r="AI258" s="1">
        <f t="shared" si="361"/>
        <v>244487.0288475274</v>
      </c>
      <c r="AJ258" s="1">
        <f t="shared" si="362"/>
        <v>138669.11379285299</v>
      </c>
      <c r="AK258" s="1">
        <f t="shared" si="363"/>
        <v>58640.322884664463</v>
      </c>
      <c r="AL258" s="14">
        <f t="shared" si="398"/>
        <v>88.970378950533743</v>
      </c>
      <c r="AM258" s="14">
        <f t="shared" si="399"/>
        <v>21.607900291589946</v>
      </c>
      <c r="AN258" s="14">
        <f t="shared" si="400"/>
        <v>6.7922920583117277</v>
      </c>
      <c r="AO258" s="11">
        <f t="shared" si="401"/>
        <v>2.7078311401559961E-3</v>
      </c>
      <c r="AP258" s="11">
        <f t="shared" si="402"/>
        <v>3.4111530555209105E-3</v>
      </c>
      <c r="AQ258" s="11">
        <f t="shared" si="403"/>
        <v>3.0943462211585567E-3</v>
      </c>
      <c r="AR258" s="1">
        <f t="shared" si="409"/>
        <v>111373.47103258928</v>
      </c>
      <c r="AS258" s="1">
        <f t="shared" si="404"/>
        <v>67229.784038104684</v>
      </c>
      <c r="AT258" s="1">
        <f t="shared" si="405"/>
        <v>29064.940946455827</v>
      </c>
      <c r="AU258" s="1">
        <f t="shared" si="364"/>
        <v>22274.694206517859</v>
      </c>
      <c r="AV258" s="1">
        <f t="shared" si="365"/>
        <v>13445.956807620938</v>
      </c>
      <c r="AW258" s="1">
        <f t="shared" si="366"/>
        <v>5812.9881892911653</v>
      </c>
      <c r="AX258" s="1">
        <f t="shared" si="344"/>
        <v>76453.194939047171</v>
      </c>
      <c r="AY258" s="1">
        <f t="shared" si="325"/>
        <v>18144.734999370568</v>
      </c>
      <c r="AZ258" s="1">
        <f t="shared" si="326"/>
        <v>5320.9166825706889</v>
      </c>
      <c r="BA258" s="1">
        <f t="shared" si="345"/>
        <v>13104.29624886678</v>
      </c>
      <c r="BB258" s="1">
        <f t="shared" si="346"/>
        <v>29066.917158550477</v>
      </c>
      <c r="BC258" s="1">
        <f t="shared" si="347"/>
        <v>37491.251180966399</v>
      </c>
      <c r="BD258" s="1">
        <f t="shared" si="348"/>
        <v>235.67877465651961</v>
      </c>
      <c r="BE258" s="2">
        <f t="shared" si="358"/>
        <v>0.42640676327742005</v>
      </c>
      <c r="BF258" s="2">
        <f t="shared" si="359"/>
        <v>0.3180625638800178</v>
      </c>
      <c r="BG258" s="2">
        <f t="shared" si="360"/>
        <v>-5.0634047993166097E-7</v>
      </c>
      <c r="BH258" s="2">
        <f t="shared" si="327"/>
        <v>5.137704389429807E-2</v>
      </c>
      <c r="BI258" s="2">
        <f t="shared" si="349"/>
        <v>1.8182272776872576E-2</v>
      </c>
      <c r="BJ258" s="2">
        <f t="shared" si="328"/>
        <v>1.0116379454193041E-2</v>
      </c>
      <c r="BK258" s="2">
        <f t="shared" si="329"/>
        <v>2.5638068161742476E-14</v>
      </c>
      <c r="BL258" s="2">
        <f t="shared" si="330"/>
        <v>2025.0228304216546</v>
      </c>
      <c r="BM258" s="2">
        <f t="shared" si="331"/>
        <v>680.12200595291745</v>
      </c>
      <c r="BN258" s="2">
        <f t="shared" si="332"/>
        <v>7.4516893710225433E-10</v>
      </c>
      <c r="BO258" s="2">
        <f t="shared" si="350"/>
        <v>8982.3529285411114</v>
      </c>
      <c r="BP258" s="2">
        <f t="shared" si="351"/>
        <v>596.49712168426765</v>
      </c>
      <c r="BQ258" s="2">
        <f t="shared" si="352"/>
        <v>-6.5503982581233757E-5</v>
      </c>
      <c r="BR258" s="11">
        <f t="shared" si="353"/>
        <v>2.3356062913655745E-2</v>
      </c>
      <c r="BS258" s="17">
        <f t="shared" si="410"/>
        <v>9.3975057054730162E-4</v>
      </c>
      <c r="BT258" s="17">
        <f t="shared" si="411"/>
        <v>2.9584670255216558E-3</v>
      </c>
      <c r="BU258" s="12">
        <f>BU$3*temperature!$I368+BU$4*temperature!$I368^2</f>
        <v>-61.710494150625429</v>
      </c>
      <c r="BV258" s="12">
        <f>BV$3*temperature!$I368+BV$4*temperature!$I368^2</f>
        <v>-50.653070384123446</v>
      </c>
      <c r="BW258" s="12">
        <f>BW$3*temperature!$I368+BW$4*temperature!$I368^2</f>
        <v>-41.98452938462227</v>
      </c>
      <c r="BX258" s="12">
        <f>BX$4*temperature!$I368^2</f>
        <v>-49.296675983792142</v>
      </c>
      <c r="BY258" s="12">
        <f>BY$4*temperature!$I368^2</f>
        <v>-43.103827966764122</v>
      </c>
      <c r="BZ258" s="12">
        <f>BZ$4*temperature!$I368^2</f>
        <v>-37.841449390081564</v>
      </c>
      <c r="CA258" s="12">
        <f>CA$3*temperature!$I368</f>
        <v>-36.056726322624804</v>
      </c>
      <c r="CB258" s="12">
        <f>CB$3*temperature!$I368</f>
        <v>-33.325741063763218</v>
      </c>
      <c r="CC258" s="12">
        <f>CC$3*temperature!$I368</f>
        <v>-29.257130952955791</v>
      </c>
      <c r="CD258" s="12">
        <f t="shared" si="354"/>
        <v>-27.290784077562833</v>
      </c>
      <c r="CE258" s="12">
        <f t="shared" si="333"/>
        <v>-19.390235283839505</v>
      </c>
      <c r="CF258" s="12">
        <f t="shared" si="334"/>
        <v>-17.02295687356143</v>
      </c>
      <c r="CG258" s="19">
        <f t="shared" si="355"/>
        <v>0.24311531131880748</v>
      </c>
      <c r="CH258" s="19">
        <f t="shared" si="335"/>
        <v>0.41816041699599288</v>
      </c>
      <c r="CI258" s="19">
        <f t="shared" si="336"/>
        <v>0.41816041699599282</v>
      </c>
      <c r="CJ258" s="12">
        <f t="shared" si="356"/>
        <v>4.3829711225309849</v>
      </c>
      <c r="CK258" s="12">
        <f t="shared" si="337"/>
        <v>6.9677528899618562</v>
      </c>
      <c r="CL258" s="12">
        <f t="shared" si="338"/>
        <v>6.1170870396971813</v>
      </c>
      <c r="CM258" s="17">
        <f t="shared" si="357"/>
        <v>-31.673755200093819</v>
      </c>
      <c r="CN258" s="17">
        <f t="shared" si="339"/>
        <v>-26.35798817380136</v>
      </c>
      <c r="CO258" s="17">
        <f t="shared" si="340"/>
        <v>-23.140043913258612</v>
      </c>
      <c r="CP258" s="12">
        <f t="shared" si="341"/>
        <v>310.56733694850629</v>
      </c>
      <c r="CQ258" s="12">
        <f t="shared" si="342"/>
        <v>280.4231503715751</v>
      </c>
      <c r="CR258" s="12">
        <f t="shared" si="343"/>
        <v>216.13132299395988</v>
      </c>
      <c r="CS258" s="17">
        <f>CS$3*temperature!$I368+CS$4*temperature!$I368^2</f>
        <v>-31.673755200093819</v>
      </c>
      <c r="CT258" s="17">
        <f>CT$3*temperature!$I368+CT$4*temperature!$I368^2</f>
        <v>-26.358027559869857</v>
      </c>
      <c r="CU258" s="17">
        <f>CU$3*temperature!$I368+CU$4*temperature!$I368^2</f>
        <v>-23.140064017100766</v>
      </c>
      <c r="CV258" s="17"/>
      <c r="CW258" s="17"/>
      <c r="CX258" s="17"/>
    </row>
    <row r="259" spans="1:102">
      <c r="A259" s="2">
        <f t="shared" si="367"/>
        <v>2213</v>
      </c>
      <c r="B259" s="5">
        <f t="shared" si="368"/>
        <v>1165.4030665046537</v>
      </c>
      <c r="C259" s="5">
        <f t="shared" si="369"/>
        <v>2964.1568374351696</v>
      </c>
      <c r="D259" s="5">
        <f t="shared" si="370"/>
        <v>4369.9170066966808</v>
      </c>
      <c r="E259" s="15">
        <f t="shared" si="371"/>
        <v>1.2345817298728732E-7</v>
      </c>
      <c r="F259" s="15">
        <f t="shared" si="372"/>
        <v>2.4322087933208651E-7</v>
      </c>
      <c r="G259" s="15">
        <f t="shared" si="373"/>
        <v>4.9652677326969291E-7</v>
      </c>
      <c r="H259" s="5">
        <f t="shared" si="374"/>
        <v>110259.3385346467</v>
      </c>
      <c r="I259" s="5">
        <f t="shared" si="375"/>
        <v>66987.517740760915</v>
      </c>
      <c r="J259" s="5">
        <f t="shared" si="376"/>
        <v>29028.910608189104</v>
      </c>
      <c r="K259" s="5">
        <f t="shared" si="377"/>
        <v>94610.47572608768</v>
      </c>
      <c r="L259" s="5">
        <f t="shared" si="378"/>
        <v>22599.181289855089</v>
      </c>
      <c r="M259" s="5">
        <f t="shared" si="379"/>
        <v>6642.897465490475</v>
      </c>
      <c r="N259" s="15">
        <f t="shared" si="380"/>
        <v>-1.0003693878153364E-2</v>
      </c>
      <c r="O259" s="15">
        <f t="shared" si="381"/>
        <v>-3.6037984290632208E-3</v>
      </c>
      <c r="P259" s="15">
        <f t="shared" si="382"/>
        <v>-1.2401453681700758E-3</v>
      </c>
      <c r="Q259" s="5">
        <f t="shared" si="383"/>
        <v>1734.2411597195223</v>
      </c>
      <c r="R259" s="5">
        <f t="shared" si="384"/>
        <v>3336.2561310299143</v>
      </c>
      <c r="S259" s="5">
        <f t="shared" si="385"/>
        <v>2614.4700736408204</v>
      </c>
      <c r="T259" s="5">
        <f t="shared" si="386"/>
        <v>15.728746270090975</v>
      </c>
      <c r="U259" s="5">
        <f t="shared" si="387"/>
        <v>49.804146258129691</v>
      </c>
      <c r="V259" s="5">
        <f t="shared" si="388"/>
        <v>90.064353737865531</v>
      </c>
      <c r="W259" s="15">
        <f t="shared" si="389"/>
        <v>-1.0734613539272964E-2</v>
      </c>
      <c r="X259" s="15">
        <f t="shared" si="390"/>
        <v>-1.217998157191269E-2</v>
      </c>
      <c r="Y259" s="15">
        <f t="shared" si="391"/>
        <v>-9.7425357312937999E-3</v>
      </c>
      <c r="Z259" s="5">
        <f t="shared" si="406"/>
        <v>1031.5121438681397</v>
      </c>
      <c r="AA259" s="5">
        <f t="shared" si="407"/>
        <v>7059.201389214767</v>
      </c>
      <c r="AB259" s="5">
        <f t="shared" si="408"/>
        <v>44877.597420638107</v>
      </c>
      <c r="AC259" s="16">
        <f t="shared" si="392"/>
        <v>1.0155639486214389</v>
      </c>
      <c r="AD259" s="16">
        <f t="shared" si="393"/>
        <v>3.0539480595233841</v>
      </c>
      <c r="AE259" s="16">
        <f t="shared" si="394"/>
        <v>16.97677219942382</v>
      </c>
      <c r="AF259" s="15">
        <f t="shared" si="395"/>
        <v>-4.0504037456468023E-3</v>
      </c>
      <c r="AG259" s="15">
        <f t="shared" si="396"/>
        <v>2.9673830763510267E-4</v>
      </c>
      <c r="AH259" s="15">
        <f t="shared" si="397"/>
        <v>9.7937136394747881E-3</v>
      </c>
      <c r="AI259" s="1">
        <f t="shared" si="361"/>
        <v>242313.02016929252</v>
      </c>
      <c r="AJ259" s="1">
        <f t="shared" si="362"/>
        <v>138248.15922118863</v>
      </c>
      <c r="AK259" s="1">
        <f t="shared" si="363"/>
        <v>58589.278785489187</v>
      </c>
      <c r="AL259" s="14">
        <f t="shared" si="398"/>
        <v>89.208886545580739</v>
      </c>
      <c r="AM259" s="14">
        <f t="shared" si="399"/>
        <v>21.680871068141961</v>
      </c>
      <c r="AN259" s="14">
        <f t="shared" si="400"/>
        <v>6.8130995845427327</v>
      </c>
      <c r="AO259" s="11">
        <f t="shared" si="401"/>
        <v>2.680752828754436E-3</v>
      </c>
      <c r="AP259" s="11">
        <f t="shared" si="402"/>
        <v>3.3770415249657014E-3</v>
      </c>
      <c r="AQ259" s="11">
        <f t="shared" si="403"/>
        <v>3.063402758946971E-3</v>
      </c>
      <c r="AR259" s="1">
        <f t="shared" si="409"/>
        <v>110259.3385346467</v>
      </c>
      <c r="AS259" s="1">
        <f t="shared" si="404"/>
        <v>66987.517740760915</v>
      </c>
      <c r="AT259" s="1">
        <f t="shared" si="405"/>
        <v>29028.910608189104</v>
      </c>
      <c r="AU259" s="1">
        <f t="shared" si="364"/>
        <v>22051.867706929341</v>
      </c>
      <c r="AV259" s="1">
        <f t="shared" si="365"/>
        <v>13397.503548152185</v>
      </c>
      <c r="AW259" s="1">
        <f t="shared" si="366"/>
        <v>5805.7821216378215</v>
      </c>
      <c r="AX259" s="1">
        <f t="shared" si="344"/>
        <v>75688.380580870158</v>
      </c>
      <c r="AY259" s="1">
        <f t="shared" si="325"/>
        <v>18079.34503188407</v>
      </c>
      <c r="AZ259" s="1">
        <f t="shared" si="326"/>
        <v>5314.3179723923795</v>
      </c>
      <c r="BA259" s="1">
        <f t="shared" si="345"/>
        <v>13092.580826127738</v>
      </c>
      <c r="BB259" s="1">
        <f t="shared" si="346"/>
        <v>29056.222709816797</v>
      </c>
      <c r="BC259" s="1">
        <f t="shared" si="347"/>
        <v>37485.847100880455</v>
      </c>
      <c r="BD259" s="1">
        <f t="shared" si="348"/>
        <v>228.73445436697457</v>
      </c>
      <c r="BE259" s="2">
        <f t="shared" si="358"/>
        <v>0.42640676327742005</v>
      </c>
      <c r="BF259" s="2">
        <f t="shared" si="359"/>
        <v>0.3180625638800178</v>
      </c>
      <c r="BG259" s="2">
        <f t="shared" si="360"/>
        <v>-5.0634047993166097E-7</v>
      </c>
      <c r="BH259" s="2">
        <f t="shared" si="327"/>
        <v>5.0692360689941075E-2</v>
      </c>
      <c r="BI259" s="2">
        <f t="shared" si="349"/>
        <v>1.8182272776872576E-2</v>
      </c>
      <c r="BJ259" s="2">
        <f t="shared" si="328"/>
        <v>1.0116379454193041E-2</v>
      </c>
      <c r="BK259" s="2">
        <f t="shared" si="329"/>
        <v>2.5638068161742476E-14</v>
      </c>
      <c r="BL259" s="2">
        <f t="shared" si="330"/>
        <v>2004.765369434484</v>
      </c>
      <c r="BM259" s="2">
        <f t="shared" si="331"/>
        <v>677.6711481600255</v>
      </c>
      <c r="BN259" s="2">
        <f t="shared" si="332"/>
        <v>7.4424518883388148E-10</v>
      </c>
      <c r="BO259" s="2">
        <f t="shared" si="350"/>
        <v>9115.8069141797896</v>
      </c>
      <c r="BP259" s="2">
        <f t="shared" si="351"/>
        <v>603.64396667126675</v>
      </c>
      <c r="BQ259" s="2">
        <f t="shared" si="352"/>
        <v>-6.5504899433338533E-5</v>
      </c>
      <c r="BR259" s="11">
        <f t="shared" si="353"/>
        <v>2.3294578526044635E-2</v>
      </c>
      <c r="BS259" s="17">
        <f t="shared" si="410"/>
        <v>9.183026363978182E-4</v>
      </c>
      <c r="BT259" s="17">
        <f t="shared" si="411"/>
        <v>2.8722980830307335E-3</v>
      </c>
      <c r="BU259" s="12">
        <f>BU$3*temperature!$I369+BU$4*temperature!$I369^2</f>
        <v>-62.109510727899583</v>
      </c>
      <c r="BV259" s="12">
        <f>BV$3*temperature!$I369+BV$4*temperature!$I369^2</f>
        <v>-50.960275844354115</v>
      </c>
      <c r="BW259" s="12">
        <f>BW$3*temperature!$I369+BW$4*temperature!$I369^2</f>
        <v>-42.222893926723039</v>
      </c>
      <c r="BX259" s="12">
        <f>BX$4*temperature!$I369^2</f>
        <v>-49.539125365627307</v>
      </c>
      <c r="BY259" s="12">
        <f>BY$4*temperature!$I369^2</f>
        <v>-43.315819875685264</v>
      </c>
      <c r="BZ259" s="12">
        <f>BZ$4*temperature!$I369^2</f>
        <v>-38.027560032011827</v>
      </c>
      <c r="CA259" s="12">
        <f>CA$3*temperature!$I369</f>
        <v>-36.145284106805136</v>
      </c>
      <c r="CB259" s="12">
        <f>CB$3*temperature!$I369</f>
        <v>-33.407591361495939</v>
      </c>
      <c r="CC259" s="12">
        <f>CC$3*temperature!$I369</f>
        <v>-29.328988466183265</v>
      </c>
      <c r="CD259" s="12">
        <f t="shared" si="354"/>
        <v>-27.33622947665625</v>
      </c>
      <c r="CE259" s="12">
        <f t="shared" si="333"/>
        <v>-19.403548409552485</v>
      </c>
      <c r="CF259" s="12">
        <f t="shared" si="334"/>
        <v>-17.034644651535594</v>
      </c>
      <c r="CG259" s="19">
        <f t="shared" si="355"/>
        <v>0.24371241913935843</v>
      </c>
      <c r="CH259" s="19">
        <f t="shared" si="335"/>
        <v>0.4191874475597146</v>
      </c>
      <c r="CI259" s="19">
        <f t="shared" si="336"/>
        <v>0.4191874475597146</v>
      </c>
      <c r="CJ259" s="12">
        <f t="shared" si="356"/>
        <v>4.404527315074442</v>
      </c>
      <c r="CK259" s="12">
        <f t="shared" si="337"/>
        <v>7.002021475971727</v>
      </c>
      <c r="CL259" s="12">
        <f t="shared" si="338"/>
        <v>6.1471719073238358</v>
      </c>
      <c r="CM259" s="17">
        <f t="shared" si="357"/>
        <v>-31.740756791730693</v>
      </c>
      <c r="CN259" s="17">
        <f t="shared" si="339"/>
        <v>-26.405569885524212</v>
      </c>
      <c r="CO259" s="17">
        <f t="shared" si="340"/>
        <v>-23.181816558859431</v>
      </c>
      <c r="CP259" s="12">
        <f t="shared" si="341"/>
        <v>316.78192389227058</v>
      </c>
      <c r="CQ259" s="12">
        <f t="shared" si="342"/>
        <v>285.95655472974187</v>
      </c>
      <c r="CR259" s="12">
        <f t="shared" si="343"/>
        <v>220.39609927064697</v>
      </c>
      <c r="CS259" s="17">
        <f>CS$3*temperature!$I369+CS$4*temperature!$I369^2</f>
        <v>-31.740756791730696</v>
      </c>
      <c r="CT259" s="17">
        <f>CT$3*temperature!$I369+CT$4*temperature!$I369^2</f>
        <v>-26.405609298634637</v>
      </c>
      <c r="CU259" s="17">
        <f>CU$3*temperature!$I369+CU$4*temperature!$I369^2</f>
        <v>-23.181836676504631</v>
      </c>
      <c r="CV259" s="17"/>
      <c r="CW259" s="17"/>
      <c r="CX259" s="17"/>
    </row>
    <row r="260" spans="1:102">
      <c r="A260" s="2">
        <f t="shared" si="367"/>
        <v>2214</v>
      </c>
      <c r="B260" s="5">
        <f t="shared" si="368"/>
        <v>1165.4032031892605</v>
      </c>
      <c r="C260" s="5">
        <f t="shared" si="369"/>
        <v>2964.15752233276</v>
      </c>
      <c r="D260" s="5">
        <f t="shared" si="370"/>
        <v>4369.9190679884323</v>
      </c>
      <c r="E260" s="15">
        <f t="shared" si="371"/>
        <v>1.1728526433792295E-7</v>
      </c>
      <c r="F260" s="15">
        <f t="shared" si="372"/>
        <v>2.3105983536548216E-7</v>
      </c>
      <c r="G260" s="15">
        <f t="shared" si="373"/>
        <v>4.7170043460620825E-7</v>
      </c>
      <c r="H260" s="5">
        <f t="shared" si="374"/>
        <v>109145.06645200239</v>
      </c>
      <c r="I260" s="5">
        <f t="shared" si="375"/>
        <v>66742.974395075042</v>
      </c>
      <c r="J260" s="5">
        <f t="shared" si="376"/>
        <v>28992.065986287649</v>
      </c>
      <c r="K260" s="5">
        <f t="shared" si="377"/>
        <v>93654.338818800476</v>
      </c>
      <c r="L260" s="5">
        <f t="shared" si="378"/>
        <v>22516.675949984277</v>
      </c>
      <c r="M260" s="5">
        <f t="shared" si="379"/>
        <v>6634.462912292177</v>
      </c>
      <c r="N260" s="15">
        <f t="shared" si="380"/>
        <v>-1.0106036355375436E-2</v>
      </c>
      <c r="O260" s="15">
        <f t="shared" si="381"/>
        <v>-3.6508110100363922E-3</v>
      </c>
      <c r="P260" s="15">
        <f t="shared" si="382"/>
        <v>-1.2697099785319299E-3</v>
      </c>
      <c r="Q260" s="5">
        <f t="shared" si="383"/>
        <v>1698.2867841633663</v>
      </c>
      <c r="R260" s="5">
        <f t="shared" si="384"/>
        <v>3283.5896635950767</v>
      </c>
      <c r="S260" s="5">
        <f t="shared" si="385"/>
        <v>2585.712447974211</v>
      </c>
      <c r="T260" s="5">
        <f t="shared" si="386"/>
        <v>15.559904257424266</v>
      </c>
      <c r="U260" s="5">
        <f t="shared" si="387"/>
        <v>49.197532674500827</v>
      </c>
      <c r="V260" s="5">
        <f t="shared" si="388"/>
        <v>89.186898553458491</v>
      </c>
      <c r="W260" s="15">
        <f t="shared" si="389"/>
        <v>-1.0734613539272964E-2</v>
      </c>
      <c r="X260" s="15">
        <f t="shared" si="390"/>
        <v>-1.217998157191269E-2</v>
      </c>
      <c r="Y260" s="15">
        <f t="shared" si="391"/>
        <v>-9.7425357312937999E-3</v>
      </c>
      <c r="Z260" s="5">
        <f t="shared" si="406"/>
        <v>1006.1393780620849</v>
      </c>
      <c r="AA260" s="5">
        <f t="shared" si="407"/>
        <v>6950.1538204899944</v>
      </c>
      <c r="AB260" s="5">
        <f t="shared" si="408"/>
        <v>44819.982110858065</v>
      </c>
      <c r="AC260" s="16">
        <f t="shared" si="392"/>
        <v>1.0114505045999989</v>
      </c>
      <c r="AD260" s="16">
        <f t="shared" si="393"/>
        <v>3.0548542829021725</v>
      </c>
      <c r="AE260" s="16">
        <f t="shared" si="394"/>
        <v>17.143037844867575</v>
      </c>
      <c r="AF260" s="15">
        <f t="shared" si="395"/>
        <v>-4.0504037456468023E-3</v>
      </c>
      <c r="AG260" s="15">
        <f t="shared" si="396"/>
        <v>2.9673830763510267E-4</v>
      </c>
      <c r="AH260" s="15">
        <f t="shared" si="397"/>
        <v>9.7937136394747881E-3</v>
      </c>
      <c r="AI260" s="1">
        <f t="shared" si="361"/>
        <v>240133.58585929259</v>
      </c>
      <c r="AJ260" s="1">
        <f t="shared" si="362"/>
        <v>137820.84684722195</v>
      </c>
      <c r="AK260" s="1">
        <f t="shared" si="363"/>
        <v>58536.133028578093</v>
      </c>
      <c r="AL260" s="14">
        <f t="shared" si="398"/>
        <v>89.445642050788265</v>
      </c>
      <c r="AM260" s="14">
        <f t="shared" si="399"/>
        <v>21.753356098017559</v>
      </c>
      <c r="AN260" s="14">
        <f t="shared" si="400"/>
        <v>6.8337621399263595</v>
      </c>
      <c r="AO260" s="11">
        <f t="shared" si="401"/>
        <v>2.6539453004668914E-3</v>
      </c>
      <c r="AP260" s="11">
        <f t="shared" si="402"/>
        <v>3.3432711097160445E-3</v>
      </c>
      <c r="AQ260" s="11">
        <f t="shared" si="403"/>
        <v>3.0327687313575014E-3</v>
      </c>
      <c r="AR260" s="1">
        <f t="shared" si="409"/>
        <v>109145.06645200239</v>
      </c>
      <c r="AS260" s="1">
        <f t="shared" si="404"/>
        <v>66742.974395075042</v>
      </c>
      <c r="AT260" s="1">
        <f t="shared" si="405"/>
        <v>28992.065986287649</v>
      </c>
      <c r="AU260" s="1">
        <f t="shared" si="364"/>
        <v>21829.013290400479</v>
      </c>
      <c r="AV260" s="1">
        <f t="shared" si="365"/>
        <v>13348.594879015009</v>
      </c>
      <c r="AW260" s="1">
        <f t="shared" si="366"/>
        <v>5798.4131972575306</v>
      </c>
      <c r="AX260" s="1">
        <f t="shared" si="344"/>
        <v>74923.471055040398</v>
      </c>
      <c r="AY260" s="1">
        <f t="shared" si="325"/>
        <v>18013.340759987423</v>
      </c>
      <c r="AZ260" s="1">
        <f t="shared" si="326"/>
        <v>5307.5703298337412</v>
      </c>
      <c r="BA260" s="1">
        <f t="shared" si="345"/>
        <v>13080.744838070888</v>
      </c>
      <c r="BB260" s="1">
        <f t="shared" si="346"/>
        <v>29045.38804264487</v>
      </c>
      <c r="BC260" s="1">
        <f t="shared" si="347"/>
        <v>37480.312727628414</v>
      </c>
      <c r="BD260" s="1">
        <f t="shared" si="348"/>
        <v>221.99363215314298</v>
      </c>
      <c r="BE260" s="2">
        <f t="shared" si="358"/>
        <v>0.42640676327742005</v>
      </c>
      <c r="BF260" s="2">
        <f t="shared" si="359"/>
        <v>0.3180625638800178</v>
      </c>
      <c r="BG260" s="2">
        <f t="shared" si="360"/>
        <v>-5.0634047993166097E-7</v>
      </c>
      <c r="BH260" s="2">
        <f t="shared" si="327"/>
        <v>5.0014626258952026E-2</v>
      </c>
      <c r="BI260" s="2">
        <f t="shared" si="349"/>
        <v>1.8182272776872576E-2</v>
      </c>
      <c r="BJ260" s="2">
        <f t="shared" si="328"/>
        <v>1.0116379454193041E-2</v>
      </c>
      <c r="BK260" s="2">
        <f t="shared" si="329"/>
        <v>2.5638068161742476E-14</v>
      </c>
      <c r="BL260" s="2">
        <f t="shared" si="330"/>
        <v>1984.5053704801912</v>
      </c>
      <c r="BM260" s="2">
        <f t="shared" si="331"/>
        <v>675.19725488206939</v>
      </c>
      <c r="BN260" s="2">
        <f t="shared" si="332"/>
        <v>7.4330056390617838E-10</v>
      </c>
      <c r="BO260" s="2">
        <f t="shared" si="350"/>
        <v>9251.2420303313975</v>
      </c>
      <c r="BP260" s="2">
        <f t="shared" si="351"/>
        <v>610.87688432136929</v>
      </c>
      <c r="BQ260" s="2">
        <f t="shared" si="352"/>
        <v>-6.5505856603860358E-5</v>
      </c>
      <c r="BR260" s="11">
        <f t="shared" si="353"/>
        <v>2.3233671782951743E-2</v>
      </c>
      <c r="BS260" s="17">
        <f t="shared" si="410"/>
        <v>8.9739812529891739E-4</v>
      </c>
      <c r="BT260" s="17">
        <f t="shared" si="411"/>
        <v>2.7886389155638187E-3</v>
      </c>
      <c r="BU260" s="12">
        <f>BU$3*temperature!$I370+BU$4*temperature!$I370^2</f>
        <v>-62.506178266608096</v>
      </c>
      <c r="BV260" s="12">
        <f>BV$3*temperature!$I370+BV$4*temperature!$I370^2</f>
        <v>-51.26563545594005</v>
      </c>
      <c r="BW260" s="12">
        <f>BW$3*temperature!$I370+BW$4*temperature!$I370^2</f>
        <v>-42.459794400825558</v>
      </c>
      <c r="BX260" s="12">
        <f>BX$4*temperature!$I370^2</f>
        <v>-49.780007301615726</v>
      </c>
      <c r="BY260" s="12">
        <f>BY$4*temperature!$I370^2</f>
        <v>-43.526441247652812</v>
      </c>
      <c r="BZ260" s="12">
        <f>BZ$4*temperature!$I370^2</f>
        <v>-38.21246746051041</v>
      </c>
      <c r="CA260" s="12">
        <f>CA$3*temperature!$I370</f>
        <v>-36.233055010662092</v>
      </c>
      <c r="CB260" s="12">
        <f>CB$3*temperature!$I370</f>
        <v>-33.488714378286133</v>
      </c>
      <c r="CC260" s="12">
        <f>CC$3*temperature!$I370</f>
        <v>-29.400207489369823</v>
      </c>
      <c r="CD260" s="12">
        <f t="shared" si="354"/>
        <v>-27.381166718879566</v>
      </c>
      <c r="CE260" s="12">
        <f t="shared" si="333"/>
        <v>-19.416577350134588</v>
      </c>
      <c r="CF260" s="12">
        <f t="shared" si="334"/>
        <v>-17.046082939436211</v>
      </c>
      <c r="CG260" s="19">
        <f t="shared" si="355"/>
        <v>0.24430422135747959</v>
      </c>
      <c r="CH260" s="19">
        <f t="shared" si="335"/>
        <v>0.42020535244183127</v>
      </c>
      <c r="CI260" s="19">
        <f t="shared" si="336"/>
        <v>0.42020535244183121</v>
      </c>
      <c r="CJ260" s="12">
        <f t="shared" si="356"/>
        <v>4.4259441458912629</v>
      </c>
      <c r="CK260" s="12">
        <f t="shared" si="337"/>
        <v>7.0360685140757733</v>
      </c>
      <c r="CL260" s="12">
        <f t="shared" si="338"/>
        <v>6.177062274966806</v>
      </c>
      <c r="CM260" s="17">
        <f t="shared" si="357"/>
        <v>-31.807110864770827</v>
      </c>
      <c r="CN260" s="17">
        <f t="shared" si="339"/>
        <v>-26.452645864210361</v>
      </c>
      <c r="CO260" s="17">
        <f t="shared" si="340"/>
        <v>-23.223145214403019</v>
      </c>
      <c r="CP260" s="12">
        <f t="shared" si="341"/>
        <v>323.02500632955207</v>
      </c>
      <c r="CQ260" s="12">
        <f t="shared" si="342"/>
        <v>291.51448879566078</v>
      </c>
      <c r="CR260" s="12">
        <f t="shared" si="343"/>
        <v>224.67978139764995</v>
      </c>
      <c r="CS260" s="17">
        <f>CS$3*temperature!$I370+CS$4*temperature!$I370^2</f>
        <v>-31.807110864770827</v>
      </c>
      <c r="CT260" s="17">
        <f>CT$3*temperature!$I370+CT$4*temperature!$I370^2</f>
        <v>-26.452685303785465</v>
      </c>
      <c r="CU260" s="17">
        <f>CU$3*temperature!$I370+CU$4*temperature!$I370^2</f>
        <v>-23.22316534555662</v>
      </c>
      <c r="CV260" s="17"/>
      <c r="CW260" s="17"/>
      <c r="CX260" s="17"/>
    </row>
    <row r="261" spans="1:102">
      <c r="A261" s="2">
        <f t="shared" si="367"/>
        <v>2215</v>
      </c>
      <c r="B261" s="5">
        <f t="shared" si="368"/>
        <v>1165.4033330396521</v>
      </c>
      <c r="C261" s="5">
        <f t="shared" si="369"/>
        <v>2964.1581729856216</v>
      </c>
      <c r="D261" s="5">
        <f t="shared" si="370"/>
        <v>4369.9210262165188</v>
      </c>
      <c r="E261" s="15">
        <f t="shared" si="371"/>
        <v>1.114210011210268E-7</v>
      </c>
      <c r="F261" s="15">
        <f t="shared" si="372"/>
        <v>2.1950684359720804E-7</v>
      </c>
      <c r="G261" s="15">
        <f t="shared" si="373"/>
        <v>4.4811541287589782E-7</v>
      </c>
      <c r="H261" s="5">
        <f t="shared" si="374"/>
        <v>108030.8628821757</v>
      </c>
      <c r="I261" s="5">
        <f t="shared" si="375"/>
        <v>66496.232872192137</v>
      </c>
      <c r="J261" s="5">
        <f t="shared" si="376"/>
        <v>28954.427807389704</v>
      </c>
      <c r="K261" s="5">
        <f t="shared" si="377"/>
        <v>92698.261468332377</v>
      </c>
      <c r="L261" s="5">
        <f t="shared" si="378"/>
        <v>22433.429321760657</v>
      </c>
      <c r="M261" s="5">
        <f t="shared" si="379"/>
        <v>6625.8469280527188</v>
      </c>
      <c r="N261" s="15">
        <f t="shared" si="380"/>
        <v>-1.0208575091410155E-2</v>
      </c>
      <c r="O261" s="15">
        <f t="shared" si="381"/>
        <v>-3.6971100178611049E-3</v>
      </c>
      <c r="P261" s="15">
        <f t="shared" si="382"/>
        <v>-1.2986709479518854E-3</v>
      </c>
      <c r="Q261" s="5">
        <f t="shared" si="383"/>
        <v>1662.9055359175404</v>
      </c>
      <c r="R261" s="5">
        <f t="shared" si="384"/>
        <v>3231.6043815678322</v>
      </c>
      <c r="S261" s="5">
        <f t="shared" si="385"/>
        <v>2557.1969236758846</v>
      </c>
      <c r="T261" s="5">
        <f t="shared" si="386"/>
        <v>15.392874698512729</v>
      </c>
      <c r="U261" s="5">
        <f t="shared" si="387"/>
        <v>48.598307633141836</v>
      </c>
      <c r="V261" s="5">
        <f t="shared" si="388"/>
        <v>88.317992007538152</v>
      </c>
      <c r="W261" s="15">
        <f t="shared" si="389"/>
        <v>-1.0734613539272964E-2</v>
      </c>
      <c r="X261" s="15">
        <f t="shared" si="390"/>
        <v>-1.217998157191269E-2</v>
      </c>
      <c r="Y261" s="15">
        <f t="shared" si="391"/>
        <v>-9.7425357312937999E-3</v>
      </c>
      <c r="Z261" s="5">
        <f t="shared" si="406"/>
        <v>981.28926353201155</v>
      </c>
      <c r="AA261" s="5">
        <f t="shared" si="407"/>
        <v>6842.4678286686058</v>
      </c>
      <c r="AB261" s="5">
        <f t="shared" si="408"/>
        <v>44761.114630873752</v>
      </c>
      <c r="AC261" s="16">
        <f t="shared" si="392"/>
        <v>1.0073537216876307</v>
      </c>
      <c r="AD261" s="16">
        <f t="shared" si="393"/>
        <v>3.0557607751921529</v>
      </c>
      <c r="AE261" s="16">
        <f t="shared" si="394"/>
        <v>17.310931848430887</v>
      </c>
      <c r="AF261" s="15">
        <f t="shared" si="395"/>
        <v>-4.0504037456468023E-3</v>
      </c>
      <c r="AG261" s="15">
        <f t="shared" si="396"/>
        <v>2.9673830763510267E-4</v>
      </c>
      <c r="AH261" s="15">
        <f t="shared" si="397"/>
        <v>9.7937136394747881E-3</v>
      </c>
      <c r="AI261" s="1">
        <f t="shared" si="361"/>
        <v>237949.2405637638</v>
      </c>
      <c r="AJ261" s="1">
        <f t="shared" si="362"/>
        <v>137387.35704151477</v>
      </c>
      <c r="AK261" s="1">
        <f t="shared" si="363"/>
        <v>58480.932922977809</v>
      </c>
      <c r="AL261" s="14">
        <f t="shared" si="398"/>
        <v>89.68065205374252</v>
      </c>
      <c r="AM261" s="14">
        <f t="shared" si="399"/>
        <v>21.825356191329611</v>
      </c>
      <c r="AN261" s="14">
        <f t="shared" si="400"/>
        <v>6.8542801078605073</v>
      </c>
      <c r="AO261" s="11">
        <f t="shared" si="401"/>
        <v>2.6274058474622226E-3</v>
      </c>
      <c r="AP261" s="11">
        <f t="shared" si="402"/>
        <v>3.3098383986188838E-3</v>
      </c>
      <c r="AQ261" s="11">
        <f t="shared" si="403"/>
        <v>3.0024410440439263E-3</v>
      </c>
      <c r="AR261" s="1">
        <f t="shared" si="409"/>
        <v>108030.8628821757</v>
      </c>
      <c r="AS261" s="1">
        <f t="shared" si="404"/>
        <v>66496.232872192137</v>
      </c>
      <c r="AT261" s="1">
        <f t="shared" si="405"/>
        <v>28954.427807389704</v>
      </c>
      <c r="AU261" s="1">
        <f t="shared" si="364"/>
        <v>21606.172576435143</v>
      </c>
      <c r="AV261" s="1">
        <f t="shared" si="365"/>
        <v>13299.246574438428</v>
      </c>
      <c r="AW261" s="1">
        <f t="shared" si="366"/>
        <v>5790.8855614779413</v>
      </c>
      <c r="AX261" s="1">
        <f t="shared" si="344"/>
        <v>74158.609174665893</v>
      </c>
      <c r="AY261" s="1">
        <f t="shared" si="325"/>
        <v>17946.743457408527</v>
      </c>
      <c r="AZ261" s="1">
        <f t="shared" si="326"/>
        <v>5300.6775424421739</v>
      </c>
      <c r="BA261" s="1">
        <f t="shared" si="345"/>
        <v>13068.788045370073</v>
      </c>
      <c r="BB261" s="1">
        <f t="shared" si="346"/>
        <v>29034.41529138141</v>
      </c>
      <c r="BC261" s="1">
        <f t="shared" si="347"/>
        <v>37474.650745422165</v>
      </c>
      <c r="BD261" s="1">
        <f t="shared" si="348"/>
        <v>215.45038903942572</v>
      </c>
      <c r="BE261" s="2">
        <f t="shared" si="358"/>
        <v>0.42640676327742005</v>
      </c>
      <c r="BF261" s="2">
        <f t="shared" si="359"/>
        <v>0.3180625638800178</v>
      </c>
      <c r="BG261" s="2">
        <f t="shared" si="360"/>
        <v>-5.0634047993166097E-7</v>
      </c>
      <c r="BH261" s="2">
        <f t="shared" si="327"/>
        <v>4.9343822475307116E-2</v>
      </c>
      <c r="BI261" s="2">
        <f t="shared" si="349"/>
        <v>1.8182272776872576E-2</v>
      </c>
      <c r="BJ261" s="2">
        <f t="shared" si="328"/>
        <v>1.0116379454193041E-2</v>
      </c>
      <c r="BK261" s="2">
        <f t="shared" si="329"/>
        <v>2.5638068161742476E-14</v>
      </c>
      <c r="BL261" s="2">
        <f t="shared" si="330"/>
        <v>1964.2466172446373</v>
      </c>
      <c r="BM261" s="2">
        <f t="shared" si="331"/>
        <v>672.7011240094804</v>
      </c>
      <c r="BN261" s="2">
        <f t="shared" si="332"/>
        <v>7.4233559371010899E-10</v>
      </c>
      <c r="BO261" s="2">
        <f t="shared" si="350"/>
        <v>9388.6873702970242</v>
      </c>
      <c r="BP261" s="2">
        <f t="shared" si="351"/>
        <v>618.19690922266182</v>
      </c>
      <c r="BQ261" s="2">
        <f t="shared" si="352"/>
        <v>-6.5506853406318546E-5</v>
      </c>
      <c r="BR261" s="11">
        <f t="shared" si="353"/>
        <v>2.3173330199237369E-2</v>
      </c>
      <c r="BS261" s="17">
        <f t="shared" si="410"/>
        <v>8.7702169117952308E-4</v>
      </c>
      <c r="BT261" s="17">
        <f t="shared" si="411"/>
        <v>2.7074164228774937E-3</v>
      </c>
      <c r="BU261" s="12">
        <f>BU$3*temperature!$I371+BU$4*temperature!$I371^2</f>
        <v>-62.900496171697277</v>
      </c>
      <c r="BV261" s="12">
        <f>BV$3*temperature!$I371+BV$4*temperature!$I371^2</f>
        <v>-51.569149752385613</v>
      </c>
      <c r="BW261" s="12">
        <f>BW$3*temperature!$I371+BW$4*temperature!$I371^2</f>
        <v>-42.695232067465064</v>
      </c>
      <c r="BX261" s="12">
        <f>BX$4*temperature!$I371^2</f>
        <v>-50.019325154749616</v>
      </c>
      <c r="BY261" s="12">
        <f>BY$4*temperature!$I371^2</f>
        <v>-43.735695023186281</v>
      </c>
      <c r="BZ261" s="12">
        <f>BZ$4*temperature!$I371^2</f>
        <v>-38.396174257100235</v>
      </c>
      <c r="CA261" s="12">
        <f>CA$3*temperature!$I371</f>
        <v>-36.32004595988198</v>
      </c>
      <c r="CB261" s="12">
        <f>CB$3*temperature!$I371</f>
        <v>-33.569116515259225</v>
      </c>
      <c r="CC261" s="12">
        <f>CC$3*temperature!$I371</f>
        <v>-29.470793642152394</v>
      </c>
      <c r="CD261" s="12">
        <f t="shared" si="354"/>
        <v>-27.425602131911301</v>
      </c>
      <c r="CE261" s="12">
        <f t="shared" si="333"/>
        <v>-19.429327556038675</v>
      </c>
      <c r="CF261" s="12">
        <f t="shared" si="334"/>
        <v>-17.057276522291563</v>
      </c>
      <c r="CG261" s="19">
        <f t="shared" si="355"/>
        <v>0.24489076467015525</v>
      </c>
      <c r="CH261" s="19">
        <f t="shared" si="335"/>
        <v>0.42121421196155534</v>
      </c>
      <c r="CI261" s="19">
        <f t="shared" si="336"/>
        <v>0.42121421196155523</v>
      </c>
      <c r="CJ261" s="12">
        <f t="shared" si="356"/>
        <v>4.4472219139853406</v>
      </c>
      <c r="CK261" s="12">
        <f t="shared" si="337"/>
        <v>7.0698944796102738</v>
      </c>
      <c r="CL261" s="12">
        <f t="shared" si="338"/>
        <v>6.2067585599304165</v>
      </c>
      <c r="CM261" s="17">
        <f t="shared" si="357"/>
        <v>-31.872824045896643</v>
      </c>
      <c r="CN261" s="17">
        <f t="shared" si="339"/>
        <v>-26.499222035648948</v>
      </c>
      <c r="CO261" s="17">
        <f t="shared" si="340"/>
        <v>-23.26403508222198</v>
      </c>
      <c r="CP261" s="12">
        <f t="shared" si="341"/>
        <v>329.29550249360221</v>
      </c>
      <c r="CQ261" s="12">
        <f t="shared" si="342"/>
        <v>297.09600105010412</v>
      </c>
      <c r="CR261" s="12">
        <f t="shared" si="343"/>
        <v>228.98163600788513</v>
      </c>
      <c r="CS261" s="17">
        <f>CS$3*temperature!$I371+CS$4*temperature!$I371^2</f>
        <v>-31.872824045896639</v>
      </c>
      <c r="CT261" s="17">
        <f>CT$3*temperature!$I371+CT$4*temperature!$I371^2</f>
        <v>-26.499261501122561</v>
      </c>
      <c r="CU261" s="17">
        <f>CU$3*temperature!$I371+CU$4*temperature!$I371^2</f>
        <v>-23.264055226594987</v>
      </c>
      <c r="CV261" s="17"/>
      <c r="CW261" s="17"/>
      <c r="CX261" s="17"/>
    </row>
    <row r="262" spans="1:102">
      <c r="A262" s="2">
        <f t="shared" si="367"/>
        <v>2216</v>
      </c>
      <c r="B262" s="5">
        <f t="shared" si="368"/>
        <v>1165.4034563975379</v>
      </c>
      <c r="C262" s="5">
        <f t="shared" si="369"/>
        <v>2964.158791105976</v>
      </c>
      <c r="D262" s="5">
        <f t="shared" si="370"/>
        <v>4369.9228865340356</v>
      </c>
      <c r="E262" s="15">
        <f t="shared" si="371"/>
        <v>1.0584995106497545E-7</v>
      </c>
      <c r="F262" s="15">
        <f t="shared" si="372"/>
        <v>2.0853150141734763E-7</v>
      </c>
      <c r="G262" s="15">
        <f t="shared" si="373"/>
        <v>4.257096422321029E-7</v>
      </c>
      <c r="H262" s="5">
        <f t="shared" si="374"/>
        <v>106916.93109840644</v>
      </c>
      <c r="I262" s="5">
        <f t="shared" si="375"/>
        <v>66247.370757062745</v>
      </c>
      <c r="J262" s="5">
        <f t="shared" si="376"/>
        <v>28916.016472839576</v>
      </c>
      <c r="K262" s="5">
        <f t="shared" si="377"/>
        <v>91742.418054005961</v>
      </c>
      <c r="L262" s="5">
        <f t="shared" si="378"/>
        <v>22349.467564234223</v>
      </c>
      <c r="M262" s="5">
        <f t="shared" si="379"/>
        <v>6617.0541731856629</v>
      </c>
      <c r="N262" s="15">
        <f t="shared" si="380"/>
        <v>-1.0311341325996204E-2</v>
      </c>
      <c r="O262" s="15">
        <f t="shared" si="381"/>
        <v>-3.7427072037082842E-3</v>
      </c>
      <c r="P262" s="15">
        <f t="shared" si="382"/>
        <v>-1.3270386355936914E-3</v>
      </c>
      <c r="Q262" s="5">
        <f t="shared" si="383"/>
        <v>1628.0923375241991</v>
      </c>
      <c r="R262" s="5">
        <f t="shared" si="384"/>
        <v>3180.2965302019811</v>
      </c>
      <c r="S262" s="5">
        <f t="shared" si="385"/>
        <v>2528.9239800317396</v>
      </c>
      <c r="T262" s="5">
        <f t="shared" si="386"/>
        <v>15.227638137365743</v>
      </c>
      <c r="U262" s="5">
        <f t="shared" si="387"/>
        <v>48.006381141744022</v>
      </c>
      <c r="V262" s="5">
        <f t="shared" si="388"/>
        <v>87.457550814688588</v>
      </c>
      <c r="W262" s="15">
        <f t="shared" si="389"/>
        <v>-1.0734613539272964E-2</v>
      </c>
      <c r="X262" s="15">
        <f t="shared" si="390"/>
        <v>-1.217998157191269E-2</v>
      </c>
      <c r="Y262" s="15">
        <f t="shared" si="391"/>
        <v>-9.7425357312937999E-3</v>
      </c>
      <c r="Z262" s="5">
        <f t="shared" si="406"/>
        <v>956.95376660056024</v>
      </c>
      <c r="AA262" s="5">
        <f t="shared" si="407"/>
        <v>6736.1372167686168</v>
      </c>
      <c r="AB262" s="5">
        <f t="shared" si="408"/>
        <v>44701.027145828797</v>
      </c>
      <c r="AC262" s="16">
        <f t="shared" si="392"/>
        <v>1.0032735324001159</v>
      </c>
      <c r="AD262" s="16">
        <f t="shared" si="393"/>
        <v>3.0566675364731211</v>
      </c>
      <c r="AE262" s="16">
        <f t="shared" si="394"/>
        <v>17.480470157786883</v>
      </c>
      <c r="AF262" s="15">
        <f t="shared" si="395"/>
        <v>-4.0504037456468023E-3</v>
      </c>
      <c r="AG262" s="15">
        <f t="shared" si="396"/>
        <v>2.9673830763510267E-4</v>
      </c>
      <c r="AH262" s="15">
        <f t="shared" si="397"/>
        <v>9.7937136394747881E-3</v>
      </c>
      <c r="AI262" s="1">
        <f t="shared" si="361"/>
        <v>235760.48908382255</v>
      </c>
      <c r="AJ262" s="1">
        <f t="shared" si="362"/>
        <v>136947.86791180173</v>
      </c>
      <c r="AK262" s="1">
        <f t="shared" si="363"/>
        <v>58423.725192157966</v>
      </c>
      <c r="AL262" s="14">
        <f t="shared" si="398"/>
        <v>89.913923248656644</v>
      </c>
      <c r="AM262" s="14">
        <f t="shared" si="399"/>
        <v>21.896872209295353</v>
      </c>
      <c r="AN262" s="14">
        <f t="shared" si="400"/>
        <v>6.8746538840644904</v>
      </c>
      <c r="AO262" s="11">
        <f t="shared" si="401"/>
        <v>2.6011317889876001E-3</v>
      </c>
      <c r="AP262" s="11">
        <f t="shared" si="402"/>
        <v>3.276740014632695E-3</v>
      </c>
      <c r="AQ262" s="11">
        <f t="shared" si="403"/>
        <v>2.9724166336034868E-3</v>
      </c>
      <c r="AR262" s="1">
        <f t="shared" si="409"/>
        <v>106916.93109840644</v>
      </c>
      <c r="AS262" s="1">
        <f t="shared" si="404"/>
        <v>66247.370757062745</v>
      </c>
      <c r="AT262" s="1">
        <f t="shared" si="405"/>
        <v>28916.016472839576</v>
      </c>
      <c r="AU262" s="1">
        <f t="shared" si="364"/>
        <v>21383.386219681288</v>
      </c>
      <c r="AV262" s="1">
        <f t="shared" si="365"/>
        <v>13249.474151412549</v>
      </c>
      <c r="AW262" s="1">
        <f t="shared" si="366"/>
        <v>5783.2032945679157</v>
      </c>
      <c r="AX262" s="1">
        <f t="shared" si="344"/>
        <v>73393.93444320478</v>
      </c>
      <c r="AY262" s="1">
        <f t="shared" ref="AY262:AY325" si="412">(AS262-AV262)/C262*1000</f>
        <v>17879.574051387379</v>
      </c>
      <c r="AZ262" s="1">
        <f t="shared" ref="AZ262:AZ325" si="413">(AT262-AW262)/D262*1000</f>
        <v>5293.6433385485298</v>
      </c>
      <c r="BA262" s="1">
        <f t="shared" si="345"/>
        <v>13056.710171626486</v>
      </c>
      <c r="BB262" s="1">
        <f t="shared" si="346"/>
        <v>29023.306554807867</v>
      </c>
      <c r="BC262" s="1">
        <f t="shared" si="347"/>
        <v>37468.863791043819</v>
      </c>
      <c r="BD262" s="1">
        <f t="shared" si="348"/>
        <v>209.0989762471261</v>
      </c>
      <c r="BE262" s="2">
        <f t="shared" si="358"/>
        <v>0.42640676327742005</v>
      </c>
      <c r="BF262" s="2">
        <f t="shared" si="359"/>
        <v>0.3180625638800178</v>
      </c>
      <c r="BG262" s="2">
        <f t="shared" si="360"/>
        <v>-5.0634047993166097E-7</v>
      </c>
      <c r="BH262" s="2">
        <f t="shared" ref="BH262:BH325" si="414">(BE262*Z262+BF262*AA262+BG262*AB262)/(Z262+AA262+AB262)</f>
        <v>4.8679929907521818E-2</v>
      </c>
      <c r="BI262" s="2">
        <f t="shared" si="349"/>
        <v>1.8182272776872576E-2</v>
      </c>
      <c r="BJ262" s="2">
        <f t="shared" ref="BJ262:BJ325" si="415">BJ$5*BF262^2</f>
        <v>1.0116379454193041E-2</v>
      </c>
      <c r="BK262" s="2">
        <f t="shared" ref="BK262:BK325" si="416">BK$5*BG262^2</f>
        <v>2.5638068161742476E-14</v>
      </c>
      <c r="BL262" s="2">
        <f t="shared" ref="BL262:BL325" si="417">BI262*AR262</f>
        <v>1943.9928056973163</v>
      </c>
      <c r="BM262" s="2">
        <f t="shared" ref="BM262:BM325" si="418">BJ262*AS262</f>
        <v>670.18354042105841</v>
      </c>
      <c r="BN262" s="2">
        <f t="shared" ref="BN262:BN325" si="419">BK262*AT262</f>
        <v>7.4135080129672935E-10</v>
      </c>
      <c r="BO262" s="2">
        <f t="shared" si="350"/>
        <v>9528.1724405931691</v>
      </c>
      <c r="BP262" s="2">
        <f t="shared" si="351"/>
        <v>625.60508835386656</v>
      </c>
      <c r="BQ262" s="2">
        <f t="shared" si="352"/>
        <v>-6.5507889162388691E-5</v>
      </c>
      <c r="BR262" s="11">
        <f t="shared" si="353"/>
        <v>2.3113541376319019E-2</v>
      </c>
      <c r="BS262" s="17">
        <f t="shared" si="410"/>
        <v>8.5715847480968355E-4</v>
      </c>
      <c r="BT262" s="17">
        <f t="shared" si="411"/>
        <v>2.6285596338616441E-3</v>
      </c>
      <c r="BU262" s="12">
        <f>BU$3*temperature!$I372+BU$4*temperature!$I372^2</f>
        <v>-63.292464491714227</v>
      </c>
      <c r="BV262" s="12">
        <f>BV$3*temperature!$I372+BV$4*temperature!$I372^2</f>
        <v>-51.870819742241835</v>
      </c>
      <c r="BW262" s="12">
        <f>BW$3*temperature!$I372+BW$4*temperature!$I372^2</f>
        <v>-42.929208538299335</v>
      </c>
      <c r="BX262" s="12">
        <f>BX$4*temperature!$I372^2</f>
        <v>-50.257082602215476</v>
      </c>
      <c r="BY262" s="12">
        <f>BY$4*temperature!$I372^2</f>
        <v>-43.943584417529109</v>
      </c>
      <c r="BZ262" s="12">
        <f>BZ$4*temperature!$I372^2</f>
        <v>-38.578683244488197</v>
      </c>
      <c r="CA262" s="12">
        <f>CA$3*temperature!$I372</f>
        <v>-36.406263877331568</v>
      </c>
      <c r="CB262" s="12">
        <f>CB$3*temperature!$I372</f>
        <v>-33.648804170934689</v>
      </c>
      <c r="CC262" s="12">
        <f>CC$3*temperature!$I372</f>
        <v>-29.540752541880096</v>
      </c>
      <c r="CD262" s="12">
        <f t="shared" si="354"/>
        <v>-27.469541984740378</v>
      </c>
      <c r="CE262" s="12">
        <f t="shared" ref="CE262:CE325" si="420">CB262*(1-CH262)</f>
        <v>-19.441804386293178</v>
      </c>
      <c r="CF262" s="12">
        <f t="shared" ref="CF262:CF325" si="421">CC262*(1-CI262)</f>
        <v>-17.068230104867126</v>
      </c>
      <c r="CG262" s="19">
        <f t="shared" si="355"/>
        <v>0.24547209575535872</v>
      </c>
      <c r="CH262" s="19">
        <f t="shared" ref="CH262:CH325" si="422">-CB262/CK$3/2</f>
        <v>0.42221410640540069</v>
      </c>
      <c r="CI262" s="19">
        <f t="shared" ref="CI262:CI325" si="423">-CC262/CL$3/2</f>
        <v>0.42221410640540064</v>
      </c>
      <c r="CJ262" s="12">
        <f t="shared" si="356"/>
        <v>4.4683609462955962</v>
      </c>
      <c r="CK262" s="12">
        <f t="shared" ref="CK262:CK325" si="424">CK$3*CH262^2</f>
        <v>7.1034998923207553</v>
      </c>
      <c r="CL262" s="12">
        <f t="shared" ref="CL262:CL325" si="425">CL$3*CI262^2</f>
        <v>6.2362612185064865</v>
      </c>
      <c r="CM262" s="17">
        <f t="shared" si="357"/>
        <v>-31.937902931035975</v>
      </c>
      <c r="CN262" s="17">
        <f t="shared" ref="CN262:CN325" si="426">CE262-CK262</f>
        <v>-26.545304278613933</v>
      </c>
      <c r="CO262" s="17">
        <f t="shared" ref="CO262:CO325" si="427">CF262-CL262</f>
        <v>-23.304491323373611</v>
      </c>
      <c r="CP262" s="12">
        <f t="shared" ref="CP262:CP325" si="428">(CM262-BX262)^2</f>
        <v>335.59234382495629</v>
      </c>
      <c r="CQ262" s="12">
        <f t="shared" ref="CQ262:CQ325" si="429">(CN262-BY262)^2</f>
        <v>302.70015179217029</v>
      </c>
      <c r="CR262" s="12">
        <f t="shared" ref="CR262:CR325" si="430">(CO262-BZ262)^2</f>
        <v>233.30093884304208</v>
      </c>
      <c r="CS262" s="17">
        <f>CS$3*temperature!$I372+CS$4*temperature!$I372^2</f>
        <v>-31.937902931035971</v>
      </c>
      <c r="CT262" s="17">
        <f>CT$3*temperature!$I372+CT$4*temperature!$I372^2</f>
        <v>-26.545343769430762</v>
      </c>
      <c r="CU262" s="17">
        <f>CU$3*temperature!$I372+CU$4*temperature!$I372^2</f>
        <v>-23.304511480682592</v>
      </c>
      <c r="CV262" s="17"/>
      <c r="CW262" s="17"/>
      <c r="CX262" s="17"/>
    </row>
    <row r="263" spans="1:102">
      <c r="A263" s="2">
        <f t="shared" si="367"/>
        <v>2217</v>
      </c>
      <c r="B263" s="5">
        <f t="shared" si="368"/>
        <v>1165.4035735875418</v>
      </c>
      <c r="C263" s="5">
        <f t="shared" si="369"/>
        <v>2964.1593783204348</v>
      </c>
      <c r="D263" s="5">
        <f t="shared" si="370"/>
        <v>4369.9246538364287</v>
      </c>
      <c r="E263" s="15">
        <f t="shared" si="371"/>
        <v>1.0055745351172668E-7</v>
      </c>
      <c r="F263" s="15">
        <f t="shared" si="372"/>
        <v>1.9810492634648024E-7</v>
      </c>
      <c r="G263" s="15">
        <f t="shared" si="373"/>
        <v>4.0442416012049771E-7</v>
      </c>
      <c r="H263" s="5">
        <f t="shared" si="374"/>
        <v>105803.46959832676</v>
      </c>
      <c r="I263" s="5">
        <f t="shared" si="375"/>
        <v>65996.464348422858</v>
      </c>
      <c r="J263" s="5">
        <f t="shared" si="376"/>
        <v>28876.852059147175</v>
      </c>
      <c r="K263" s="5">
        <f t="shared" si="377"/>
        <v>90786.978859713534</v>
      </c>
      <c r="L263" s="5">
        <f t="shared" si="378"/>
        <v>22264.816403299497</v>
      </c>
      <c r="M263" s="5">
        <f t="shared" si="379"/>
        <v>6608.0892341692233</v>
      </c>
      <c r="N263" s="15">
        <f t="shared" si="380"/>
        <v>-1.0414366816993925E-2</v>
      </c>
      <c r="O263" s="15">
        <f t="shared" si="381"/>
        <v>-3.787614210111756E-3</v>
      </c>
      <c r="P263" s="15">
        <f t="shared" si="382"/>
        <v>-1.3548232766127377E-3</v>
      </c>
      <c r="Q263" s="5">
        <f t="shared" si="383"/>
        <v>1593.8420162177331</v>
      </c>
      <c r="R263" s="5">
        <f t="shared" si="384"/>
        <v>3129.6621775886347</v>
      </c>
      <c r="S263" s="5">
        <f t="shared" si="385"/>
        <v>2500.8939944582148</v>
      </c>
      <c r="T263" s="5">
        <f t="shared" si="386"/>
        <v>15.064175326845227</v>
      </c>
      <c r="U263" s="5">
        <f t="shared" si="387"/>
        <v>47.421664304103366</v>
      </c>
      <c r="V263" s="5">
        <f t="shared" si="388"/>
        <v>86.605492500905044</v>
      </c>
      <c r="W263" s="15">
        <f t="shared" si="389"/>
        <v>-1.0734613539272964E-2</v>
      </c>
      <c r="X263" s="15">
        <f t="shared" si="390"/>
        <v>-1.217998157191269E-2</v>
      </c>
      <c r="Y263" s="15">
        <f t="shared" si="391"/>
        <v>-9.7425357312937999E-3</v>
      </c>
      <c r="Z263" s="5">
        <f t="shared" si="406"/>
        <v>933.12488014414839</v>
      </c>
      <c r="AA263" s="5">
        <f t="shared" si="407"/>
        <v>6631.1553910717012</v>
      </c>
      <c r="AB263" s="5">
        <f t="shared" si="408"/>
        <v>44639.751313010063</v>
      </c>
      <c r="AC263" s="16">
        <f t="shared" si="392"/>
        <v>0.99920986952657409</v>
      </c>
      <c r="AD263" s="16">
        <f t="shared" si="393"/>
        <v>3.057574566824897</v>
      </c>
      <c r="AE263" s="16">
        <f t="shared" si="394"/>
        <v>17.651668876795632</v>
      </c>
      <c r="AF263" s="15">
        <f t="shared" si="395"/>
        <v>-4.0504037456468023E-3</v>
      </c>
      <c r="AG263" s="15">
        <f t="shared" si="396"/>
        <v>2.9673830763510267E-4</v>
      </c>
      <c r="AH263" s="15">
        <f t="shared" si="397"/>
        <v>9.7937136394747881E-3</v>
      </c>
      <c r="AI263" s="1">
        <f t="shared" si="361"/>
        <v>233567.82639512161</v>
      </c>
      <c r="AJ263" s="1">
        <f t="shared" si="362"/>
        <v>136502.55527203411</v>
      </c>
      <c r="AK263" s="1">
        <f t="shared" si="363"/>
        <v>58364.555967510089</v>
      </c>
      <c r="AL263" s="14">
        <f t="shared" si="398"/>
        <v>90.145462433050966</v>
      </c>
      <c r="AM263" s="14">
        <f t="shared" si="399"/>
        <v>21.967905063085215</v>
      </c>
      <c r="AN263" s="14">
        <f t="shared" si="400"/>
        <v>6.8948838762641982</v>
      </c>
      <c r="AO263" s="11">
        <f t="shared" si="401"/>
        <v>2.575120471097724E-3</v>
      </c>
      <c r="AP263" s="11">
        <f t="shared" si="402"/>
        <v>3.243972614486368E-3</v>
      </c>
      <c r="AQ263" s="11">
        <f t="shared" si="403"/>
        <v>2.942692467267452E-3</v>
      </c>
      <c r="AR263" s="1">
        <f t="shared" si="409"/>
        <v>105803.46959832676</v>
      </c>
      <c r="AS263" s="1">
        <f t="shared" si="404"/>
        <v>65996.464348422858</v>
      </c>
      <c r="AT263" s="1">
        <f t="shared" si="405"/>
        <v>28876.852059147175</v>
      </c>
      <c r="AU263" s="1">
        <f t="shared" si="364"/>
        <v>21160.693919665355</v>
      </c>
      <c r="AV263" s="1">
        <f t="shared" si="365"/>
        <v>13199.292869684572</v>
      </c>
      <c r="AW263" s="1">
        <f t="shared" si="366"/>
        <v>5775.3704118294354</v>
      </c>
      <c r="AX263" s="1">
        <f t="shared" ref="AX263:AX326" si="431">(AR263-AU263)/B263*1000</f>
        <v>72629.583087770821</v>
      </c>
      <c r="AY263" s="1">
        <f t="shared" si="412"/>
        <v>17811.853122639597</v>
      </c>
      <c r="AZ263" s="1">
        <f t="shared" si="413"/>
        <v>5286.4713873353794</v>
      </c>
      <c r="BA263" s="1">
        <f t="shared" ref="BA263:BA326" si="432">LN(AX263)*B263</f>
        <v>13044.510902753629</v>
      </c>
      <c r="BB263" s="1">
        <f t="shared" ref="BB263:BB326" si="433">LN(AY263)*C263</f>
        <v>29012.063896497559</v>
      </c>
      <c r="BC263" s="1">
        <f t="shared" ref="BC263:BC326" si="434">LN(AZ263)*D263</f>
        <v>37462.954454494306</v>
      </c>
      <c r="BD263" s="1">
        <f t="shared" ref="BD263:BD326" si="435">SUM(BA263:BC263)*BT263</f>
        <v>202.93381038842287</v>
      </c>
      <c r="BE263" s="2">
        <f t="shared" si="358"/>
        <v>0.42640676327742005</v>
      </c>
      <c r="BF263" s="2">
        <f t="shared" si="359"/>
        <v>0.3180625638800178</v>
      </c>
      <c r="BG263" s="2">
        <f t="shared" si="360"/>
        <v>-5.0634047993166097E-7</v>
      </c>
      <c r="BH263" s="2">
        <f t="shared" si="414"/>
        <v>4.8022927847805874E-2</v>
      </c>
      <c r="BI263" s="2">
        <f t="shared" ref="BI263:BI326" si="436">BI$5*BE263^2</f>
        <v>1.8182272776872576E-2</v>
      </c>
      <c r="BJ263" s="2">
        <f t="shared" si="415"/>
        <v>1.0116379454193041E-2</v>
      </c>
      <c r="BK263" s="2">
        <f t="shared" si="416"/>
        <v>2.5638068161742476E-14</v>
      </c>
      <c r="BL263" s="2">
        <f t="shared" si="417"/>
        <v>1923.7475449763219</v>
      </c>
      <c r="BM263" s="2">
        <f t="shared" si="418"/>
        <v>667.64527598376856</v>
      </c>
      <c r="BN263" s="2">
        <f t="shared" si="419"/>
        <v>7.4034670138896882E-10</v>
      </c>
      <c r="BO263" s="2">
        <f t="shared" ref="BO263:BO326" si="437">2*BI$5*BE263*AR263/Z263*1000</f>
        <v>9669.7271662018193</v>
      </c>
      <c r="BP263" s="2">
        <f t="shared" ref="BP263:BP326" si="438">2*BJ$5*BF263*AS263/AA263*1000</f>
        <v>633.10248123391</v>
      </c>
      <c r="BQ263" s="2">
        <f t="shared" ref="BQ263:BQ326" si="439">2*BK$5*BG263*AT263/AB263*1000</f>
        <v>-6.5508963201964677E-5</v>
      </c>
      <c r="BR263" s="11">
        <f t="shared" ref="BR263:BR326" si="440">SUM(H263:J263)*SUM(B262:D262)/SUM(H262:J262)/SUM(B263:D263)-1+BR$5</f>
        <v>2.3054293005121379E-2</v>
      </c>
      <c r="BS263" s="17">
        <f t="shared" si="410"/>
        <v>8.3779408652593106E-4</v>
      </c>
      <c r="BT263" s="17">
        <f t="shared" si="411"/>
        <v>2.5519996445258681E-3</v>
      </c>
      <c r="BU263" s="12">
        <f>BU$3*temperature!$I373+BU$4*temperature!$I373^2</f>
        <v>-63.682083898652223</v>
      </c>
      <c r="BV263" s="12">
        <f>BV$3*temperature!$I373+BV$4*temperature!$I373^2</f>
        <v>-52.170646893859114</v>
      </c>
      <c r="BW263" s="12">
        <f>BW$3*temperature!$I373+BW$4*temperature!$I373^2</f>
        <v>-43.161725764508581</v>
      </c>
      <c r="BX263" s="12">
        <f>BX$4*temperature!$I373^2</f>
        <v>-50.493283624161521</v>
      </c>
      <c r="BY263" s="12">
        <f>BY$4*temperature!$I373^2</f>
        <v>-44.150112910827197</v>
      </c>
      <c r="BZ263" s="12">
        <f>BZ$4*temperature!$I373^2</f>
        <v>-38.759997477942711</v>
      </c>
      <c r="CA263" s="12">
        <f>CA$3*temperature!$I373</f>
        <v>-36.491715680505898</v>
      </c>
      <c r="CB263" s="12">
        <f>CB$3*temperature!$I373</f>
        <v>-33.727783738867132</v>
      </c>
      <c r="CC263" s="12">
        <f>CC$3*temperature!$I373</f>
        <v>-29.610089801543317</v>
      </c>
      <c r="CD263" s="12">
        <f t="shared" ref="CD263:CD326" si="441">CA263*(1-CG263)</f>
        <v>-27.512992487111294</v>
      </c>
      <c r="CE263" s="12">
        <f t="shared" si="420"/>
        <v>-19.454013109318453</v>
      </c>
      <c r="CF263" s="12">
        <f t="shared" si="421"/>
        <v>-17.078948312382312</v>
      </c>
      <c r="CG263" s="19">
        <f t="shared" ref="CG263:CG326" si="442">-CA263/CJ$3/2</f>
        <v>0.24604826125484403</v>
      </c>
      <c r="CH263" s="19">
        <f t="shared" si="422"/>
        <v>0.42320511599758359</v>
      </c>
      <c r="CI263" s="19">
        <f t="shared" si="423"/>
        <v>0.42320511599758359</v>
      </c>
      <c r="CJ263" s="12">
        <f t="shared" ref="CJ263:CJ326" si="443">CJ$3*CG263^2</f>
        <v>4.4893615966973011</v>
      </c>
      <c r="CK263" s="12">
        <f t="shared" si="424"/>
        <v>7.1368853147743385</v>
      </c>
      <c r="CL263" s="12">
        <f t="shared" si="425"/>
        <v>6.2655707445805033</v>
      </c>
      <c r="CM263" s="17">
        <f t="shared" ref="CM263:CM326" si="444">CD263-CJ263</f>
        <v>-32.002354083808598</v>
      </c>
      <c r="CN263" s="17">
        <f t="shared" si="426"/>
        <v>-26.590898424092792</v>
      </c>
      <c r="CO263" s="17">
        <f t="shared" si="427"/>
        <v>-23.344519056962817</v>
      </c>
      <c r="CP263" s="12">
        <f t="shared" si="428"/>
        <v>341.91447526629634</v>
      </c>
      <c r="CQ263" s="12">
        <f t="shared" si="429"/>
        <v>308.32601339114336</v>
      </c>
      <c r="CR263" s="12">
        <f t="shared" si="430"/>
        <v>237.63697494769679</v>
      </c>
      <c r="CS263" s="17">
        <f>CS$3*temperature!$I373+CS$4*temperature!$I373^2</f>
        <v>-32.002354083808598</v>
      </c>
      <c r="CT263" s="17">
        <f>CT$3*temperature!$I373+CT$4*temperature!$I373^2</f>
        <v>-26.590937939708251</v>
      </c>
      <c r="CU263" s="17">
        <f>CU$3*temperature!$I373+CU$4*temperature!$I373^2</f>
        <v>-23.344539226929797</v>
      </c>
      <c r="CV263" s="17"/>
      <c r="CW263" s="17"/>
      <c r="CX263" s="17"/>
    </row>
    <row r="264" spans="1:102">
      <c r="A264" s="2">
        <f t="shared" si="367"/>
        <v>2218</v>
      </c>
      <c r="B264" s="5">
        <f t="shared" si="368"/>
        <v>1165.4036849180568</v>
      </c>
      <c r="C264" s="5">
        <f t="shared" si="369"/>
        <v>2964.1599361742815</v>
      </c>
      <c r="D264" s="5">
        <f t="shared" si="370"/>
        <v>4369.9263327743811</v>
      </c>
      <c r="E264" s="15">
        <f t="shared" si="371"/>
        <v>9.5529580836140336E-8</v>
      </c>
      <c r="F264" s="15">
        <f t="shared" si="372"/>
        <v>1.8819968002915621E-7</v>
      </c>
      <c r="G264" s="15">
        <f t="shared" si="373"/>
        <v>3.8420295211447282E-7</v>
      </c>
      <c r="H264" s="5">
        <f t="shared" si="374"/>
        <v>104690.67215481753</v>
      </c>
      <c r="I264" s="5">
        <f t="shared" si="375"/>
        <v>65743.588659836983</v>
      </c>
      <c r="J264" s="5">
        <f t="shared" si="376"/>
        <v>28836.954318695018</v>
      </c>
      <c r="K264" s="5">
        <f t="shared" si="377"/>
        <v>89832.110117429969</v>
      </c>
      <c r="L264" s="5">
        <f t="shared" si="378"/>
        <v>22179.501132010275</v>
      </c>
      <c r="M264" s="5">
        <f t="shared" si="379"/>
        <v>6598.9566236891224</v>
      </c>
      <c r="N264" s="15">
        <f t="shared" si="380"/>
        <v>-1.0517683860359006E-2</v>
      </c>
      <c r="O264" s="15">
        <f t="shared" si="381"/>
        <v>-3.8318425691836744E-3</v>
      </c>
      <c r="P264" s="15">
        <f t="shared" si="382"/>
        <v>-1.3820349811376476E-3</v>
      </c>
      <c r="Q264" s="5">
        <f t="shared" si="383"/>
        <v>1560.1493106994355</v>
      </c>
      <c r="R264" s="5">
        <f t="shared" si="384"/>
        <v>3079.6972236571792</v>
      </c>
      <c r="S264" s="5">
        <f t="shared" si="385"/>
        <v>2473.1072458974841</v>
      </c>
      <c r="T264" s="5">
        <f t="shared" si="386"/>
        <v>14.902467226423692</v>
      </c>
      <c r="U264" s="5">
        <f t="shared" si="387"/>
        <v>46.84406930676996</v>
      </c>
      <c r="V264" s="5">
        <f t="shared" si="388"/>
        <v>85.761735395688675</v>
      </c>
      <c r="W264" s="15">
        <f t="shared" si="389"/>
        <v>-1.0734613539272964E-2</v>
      </c>
      <c r="X264" s="15">
        <f t="shared" si="390"/>
        <v>-1.217998157191269E-2</v>
      </c>
      <c r="Y264" s="15">
        <f t="shared" si="391"/>
        <v>-9.7425357312937999E-3</v>
      </c>
      <c r="Z264" s="5">
        <f t="shared" si="406"/>
        <v>909.79462804225352</v>
      </c>
      <c r="AA264" s="5">
        <f t="shared" si="407"/>
        <v>6527.515379798685</v>
      </c>
      <c r="AB264" s="5">
        <f t="shared" si="408"/>
        <v>44577.318282668733</v>
      </c>
      <c r="AC264" s="16">
        <f t="shared" si="392"/>
        <v>0.99516266612835635</v>
      </c>
      <c r="AD264" s="16">
        <f t="shared" si="393"/>
        <v>3.058481866327325</v>
      </c>
      <c r="AE264" s="16">
        <f t="shared" si="394"/>
        <v>17.824544267033797</v>
      </c>
      <c r="AF264" s="15">
        <f t="shared" si="395"/>
        <v>-4.0504037456468023E-3</v>
      </c>
      <c r="AG264" s="15">
        <f t="shared" si="396"/>
        <v>2.9673830763510267E-4</v>
      </c>
      <c r="AH264" s="15">
        <f t="shared" si="397"/>
        <v>9.7937136394747881E-3</v>
      </c>
      <c r="AI264" s="1">
        <f t="shared" si="361"/>
        <v>231371.73767527481</v>
      </c>
      <c r="AJ264" s="1">
        <f t="shared" si="362"/>
        <v>136051.59261451528</v>
      </c>
      <c r="AK264" s="1">
        <f t="shared" si="363"/>
        <v>58303.470782588513</v>
      </c>
      <c r="AL264" s="14">
        <f t="shared" si="398"/>
        <v>90.375276504482002</v>
      </c>
      <c r="AM264" s="14">
        <f t="shared" si="399"/>
        <v>22.038455712683277</v>
      </c>
      <c r="AN264" s="14">
        <f t="shared" si="400"/>
        <v>6.9149705038811105</v>
      </c>
      <c r="AO264" s="11">
        <f t="shared" si="401"/>
        <v>2.5493692663867465E-3</v>
      </c>
      <c r="AP264" s="11">
        <f t="shared" si="402"/>
        <v>3.2115328883415041E-3</v>
      </c>
      <c r="AQ264" s="11">
        <f t="shared" si="403"/>
        <v>2.9132655425947772E-3</v>
      </c>
      <c r="AR264" s="1">
        <f t="shared" si="409"/>
        <v>104690.67215481753</v>
      </c>
      <c r="AS264" s="1">
        <f t="shared" si="404"/>
        <v>65743.588659836983</v>
      </c>
      <c r="AT264" s="1">
        <f t="shared" si="405"/>
        <v>28836.954318695018</v>
      </c>
      <c r="AU264" s="1">
        <f t="shared" si="364"/>
        <v>20938.134430963506</v>
      </c>
      <c r="AV264" s="1">
        <f t="shared" si="365"/>
        <v>13148.717731967397</v>
      </c>
      <c r="AW264" s="1">
        <f t="shared" si="366"/>
        <v>5767.3908637390041</v>
      </c>
      <c r="AX264" s="1">
        <f t="shared" si="431"/>
        <v>71865.688093943972</v>
      </c>
      <c r="AY264" s="1">
        <f t="shared" si="412"/>
        <v>17743.600905608222</v>
      </c>
      <c r="AZ264" s="1">
        <f t="shared" si="413"/>
        <v>5279.1652989512977</v>
      </c>
      <c r="BA264" s="1">
        <f t="shared" si="432"/>
        <v>13032.189886337821</v>
      </c>
      <c r="BB264" s="1">
        <f t="shared" si="433"/>
        <v>29000.689345176223</v>
      </c>
      <c r="BC264" s="1">
        <f t="shared" si="434"/>
        <v>37456.925279641146</v>
      </c>
      <c r="BD264" s="1">
        <f t="shared" si="435"/>
        <v>196.94946879213475</v>
      </c>
      <c r="BE264" s="2">
        <f t="shared" si="358"/>
        <v>0.42640676327742005</v>
      </c>
      <c r="BF264" s="2">
        <f t="shared" si="359"/>
        <v>0.3180625638800178</v>
      </c>
      <c r="BG264" s="2">
        <f t="shared" si="360"/>
        <v>-5.0634047993166097E-7</v>
      </c>
      <c r="BH264" s="2">
        <f t="shared" si="414"/>
        <v>4.7372794341482373E-2</v>
      </c>
      <c r="BI264" s="2">
        <f t="shared" si="436"/>
        <v>1.8182272776872576E-2</v>
      </c>
      <c r="BJ264" s="2">
        <f t="shared" si="415"/>
        <v>1.0116379454193041E-2</v>
      </c>
      <c r="BK264" s="2">
        <f t="shared" si="416"/>
        <v>2.5638068161742476E-14</v>
      </c>
      <c r="BL264" s="2">
        <f t="shared" si="417"/>
        <v>1903.5143583130305</v>
      </c>
      <c r="BM264" s="2">
        <f t="shared" si="418"/>
        <v>665.08708956329349</v>
      </c>
      <c r="BN264" s="2">
        <f t="shared" si="419"/>
        <v>7.3932380039975691E-10</v>
      </c>
      <c r="BO264" s="2">
        <f t="shared" si="437"/>
        <v>9813.3818958535376</v>
      </c>
      <c r="BP264" s="2">
        <f t="shared" si="438"/>
        <v>640.69016007330845</v>
      </c>
      <c r="BQ264" s="2">
        <f t="shared" si="439"/>
        <v>-6.5510074863217067E-5</v>
      </c>
      <c r="BR264" s="11">
        <f t="shared" si="440"/>
        <v>2.2995572869003417E-2</v>
      </c>
      <c r="BS264" s="17">
        <f t="shared" si="410"/>
        <v>8.1891458963042252E-4</v>
      </c>
      <c r="BT264" s="17">
        <f t="shared" si="411"/>
        <v>2.4776695577921051E-3</v>
      </c>
      <c r="BU264" s="12">
        <f>BU$3*temperature!$I374+BU$4*temperature!$I374^2</f>
        <v>-64.069355668080448</v>
      </c>
      <c r="BV264" s="12">
        <f>BV$3*temperature!$I374+BV$4*temperature!$I374^2</f>
        <v>-52.468633120362384</v>
      </c>
      <c r="BW264" s="12">
        <f>BW$3*temperature!$I374+BW$4*temperature!$I374^2</f>
        <v>-43.39278602537091</v>
      </c>
      <c r="BX264" s="12">
        <f>BX$4*temperature!$I374^2</f>
        <v>-50.727932492651284</v>
      </c>
      <c r="BY264" s="12">
        <f>BY$4*temperature!$I374^2</f>
        <v>-44.355284238470134</v>
      </c>
      <c r="BZ264" s="12">
        <f>BZ$4*temperature!$I374^2</f>
        <v>-38.940120236814217</v>
      </c>
      <c r="CA264" s="12">
        <f>CA$3*temperature!$I374</f>
        <v>-36.576408279064665</v>
      </c>
      <c r="CB264" s="12">
        <f>CB$3*temperature!$I374</f>
        <v>-33.80606160536928</v>
      </c>
      <c r="CC264" s="12">
        <f>CC$3*temperature!$I374</f>
        <v>-29.678811027774696</v>
      </c>
      <c r="CD264" s="12">
        <f t="shared" si="441"/>
        <v>-27.555959789024772</v>
      </c>
      <c r="CE264" s="12">
        <f t="shared" si="420"/>
        <v>-19.465958903772435</v>
      </c>
      <c r="CF264" s="12">
        <f t="shared" si="421"/>
        <v>-17.089435691252856</v>
      </c>
      <c r="CG264" s="19">
        <f t="shared" si="442"/>
        <v>0.24661930775753482</v>
      </c>
      <c r="CH264" s="19">
        <f t="shared" si="422"/>
        <v>0.42418732087145172</v>
      </c>
      <c r="CI264" s="19">
        <f t="shared" si="423"/>
        <v>0.42418732087145161</v>
      </c>
      <c r="CJ264" s="12">
        <f t="shared" si="443"/>
        <v>4.5102242450199466</v>
      </c>
      <c r="CK264" s="12">
        <f t="shared" si="424"/>
        <v>7.1700513507984223</v>
      </c>
      <c r="CL264" s="12">
        <f t="shared" si="425"/>
        <v>6.294687668260921</v>
      </c>
      <c r="CM264" s="17">
        <f t="shared" si="444"/>
        <v>-32.066184034044717</v>
      </c>
      <c r="CN264" s="17">
        <f t="shared" si="426"/>
        <v>-26.636010254570856</v>
      </c>
      <c r="CO264" s="17">
        <f t="shared" si="427"/>
        <v>-23.384123359513776</v>
      </c>
      <c r="CP264" s="12">
        <f t="shared" si="428"/>
        <v>348.26085553230456</v>
      </c>
      <c r="CQ264" s="12">
        <f t="shared" si="429"/>
        <v>313.97267051648981</v>
      </c>
      <c r="CR264" s="12">
        <f t="shared" si="430"/>
        <v>241.98903884658105</v>
      </c>
      <c r="CS264" s="17">
        <f>CS$3*temperature!$I374+CS$4*temperature!$I374^2</f>
        <v>-32.066184034044717</v>
      </c>
      <c r="CT264" s="17">
        <f>CT$3*temperature!$I374+CT$4*temperature!$I374^2</f>
        <v>-26.636049794450877</v>
      </c>
      <c r="CU264" s="17">
        <f>CU$3*temperature!$I374+CU$4*temperature!$I374^2</f>
        <v>-23.384143541866145</v>
      </c>
      <c r="CV264" s="17"/>
      <c r="CW264" s="17"/>
      <c r="CX264" s="17"/>
    </row>
    <row r="265" spans="1:102">
      <c r="A265" s="2">
        <f t="shared" si="367"/>
        <v>2219</v>
      </c>
      <c r="B265" s="5">
        <f t="shared" si="368"/>
        <v>1165.4037906820558</v>
      </c>
      <c r="C265" s="5">
        <f t="shared" si="369"/>
        <v>2964.160466135535</v>
      </c>
      <c r="D265" s="5">
        <f t="shared" si="370"/>
        <v>4369.927927766048</v>
      </c>
      <c r="E265" s="15">
        <f t="shared" si="371"/>
        <v>9.0753101794333311E-8</v>
      </c>
      <c r="F265" s="15">
        <f t="shared" si="372"/>
        <v>1.7878969602769838E-7</v>
      </c>
      <c r="G265" s="15">
        <f t="shared" si="373"/>
        <v>3.6499280450874916E-7</v>
      </c>
      <c r="H265" s="5">
        <f t="shared" si="374"/>
        <v>103578.72786889893</v>
      </c>
      <c r="I265" s="5">
        <f t="shared" si="375"/>
        <v>65488.817421755681</v>
      </c>
      <c r="J265" s="5">
        <f t="shared" si="376"/>
        <v>28796.342680679893</v>
      </c>
      <c r="K265" s="5">
        <f t="shared" si="377"/>
        <v>88877.974052477715</v>
      </c>
      <c r="L265" s="5">
        <f t="shared" si="378"/>
        <v>22093.546611238435</v>
      </c>
      <c r="M265" s="5">
        <f t="shared" si="379"/>
        <v>6589.6607808360077</v>
      </c>
      <c r="N265" s="15">
        <f t="shared" si="380"/>
        <v>-1.0621325311238827E-2</v>
      </c>
      <c r="O265" s="15">
        <f t="shared" si="381"/>
        <v>-3.8754037009329778E-3</v>
      </c>
      <c r="P265" s="15">
        <f t="shared" si="382"/>
        <v>-1.4086837333866509E-3</v>
      </c>
      <c r="Q265" s="5">
        <f t="shared" si="383"/>
        <v>1527.008877710118</v>
      </c>
      <c r="R265" s="5">
        <f t="shared" si="384"/>
        <v>3030.3974089442663</v>
      </c>
      <c r="S265" s="5">
        <f t="shared" si="385"/>
        <v>2445.5639181504785</v>
      </c>
      <c r="T265" s="5">
        <f t="shared" si="386"/>
        <v>14.742494999966352</v>
      </c>
      <c r="U265" s="5">
        <f t="shared" si="387"/>
        <v>46.273509405860104</v>
      </c>
      <c r="V265" s="5">
        <f t="shared" si="388"/>
        <v>84.926198624218415</v>
      </c>
      <c r="W265" s="15">
        <f t="shared" si="389"/>
        <v>-1.0734613539272964E-2</v>
      </c>
      <c r="X265" s="15">
        <f t="shared" si="390"/>
        <v>-1.217998157191269E-2</v>
      </c>
      <c r="Y265" s="15">
        <f t="shared" si="391"/>
        <v>-9.7425357312937999E-3</v>
      </c>
      <c r="Z265" s="5">
        <f t="shared" si="406"/>
        <v>886.95506940499342</v>
      </c>
      <c r="AA265" s="5">
        <f t="shared" si="407"/>
        <v>6425.2098513335977</v>
      </c>
      <c r="AB265" s="5">
        <f t="shared" si="408"/>
        <v>44513.758699223261</v>
      </c>
      <c r="AC265" s="16">
        <f t="shared" si="392"/>
        <v>0.99113185553794225</v>
      </c>
      <c r="AD265" s="16">
        <f t="shared" si="393"/>
        <v>3.0593894350602717</v>
      </c>
      <c r="AE265" s="16">
        <f t="shared" si="394"/>
        <v>17.999112749339268</v>
      </c>
      <c r="AF265" s="15">
        <f t="shared" si="395"/>
        <v>-4.0504037456468023E-3</v>
      </c>
      <c r="AG265" s="15">
        <f t="shared" si="396"/>
        <v>2.9673830763510267E-4</v>
      </c>
      <c r="AH265" s="15">
        <f t="shared" si="397"/>
        <v>9.7937136394747881E-3</v>
      </c>
      <c r="AI265" s="1">
        <f t="shared" si="361"/>
        <v>229172.69833871085</v>
      </c>
      <c r="AJ265" s="1">
        <f t="shared" si="362"/>
        <v>135595.15108503116</v>
      </c>
      <c r="AK265" s="1">
        <f t="shared" si="363"/>
        <v>58240.514568068669</v>
      </c>
      <c r="AL265" s="14">
        <f t="shared" si="398"/>
        <v>90.60337245732012</v>
      </c>
      <c r="AM265" s="14">
        <f t="shared" si="399"/>
        <v>22.108525165759524</v>
      </c>
      <c r="AN265" s="14">
        <f t="shared" si="400"/>
        <v>6.9349141977251572</v>
      </c>
      <c r="AO265" s="11">
        <f t="shared" si="401"/>
        <v>2.5238755737228792E-3</v>
      </c>
      <c r="AP265" s="11">
        <f t="shared" si="402"/>
        <v>3.1794175594580892E-3</v>
      </c>
      <c r="AQ265" s="11">
        <f t="shared" si="403"/>
        <v>2.8841328871688295E-3</v>
      </c>
      <c r="AR265" s="1">
        <f t="shared" si="409"/>
        <v>103578.72786889893</v>
      </c>
      <c r="AS265" s="1">
        <f t="shared" si="404"/>
        <v>65488.817421755681</v>
      </c>
      <c r="AT265" s="1">
        <f t="shared" si="405"/>
        <v>28796.342680679893</v>
      </c>
      <c r="AU265" s="1">
        <f t="shared" si="364"/>
        <v>20715.745573779786</v>
      </c>
      <c r="AV265" s="1">
        <f t="shared" si="365"/>
        <v>13097.763484351137</v>
      </c>
      <c r="AW265" s="1">
        <f t="shared" si="366"/>
        <v>5759.268536135979</v>
      </c>
      <c r="AX265" s="1">
        <f t="shared" si="431"/>
        <v>71102.379241982184</v>
      </c>
      <c r="AY265" s="1">
        <f t="shared" si="412"/>
        <v>17674.837288990748</v>
      </c>
      <c r="AZ265" s="1">
        <f t="shared" si="413"/>
        <v>5271.7286246688063</v>
      </c>
      <c r="BA265" s="1">
        <f t="shared" si="432"/>
        <v>13019.746730972895</v>
      </c>
      <c r="BB265" s="1">
        <f t="shared" si="433"/>
        <v>28989.184895085753</v>
      </c>
      <c r="BC265" s="1">
        <f t="shared" si="434"/>
        <v>37450.778764864917</v>
      </c>
      <c r="BD265" s="1">
        <f t="shared" si="435"/>
        <v>191.14068495783334</v>
      </c>
      <c r="BE265" s="2">
        <f t="shared" si="358"/>
        <v>0.42640676327742005</v>
      </c>
      <c r="BF265" s="2">
        <f t="shared" si="359"/>
        <v>0.3180625638800178</v>
      </c>
      <c r="BG265" s="2">
        <f t="shared" si="360"/>
        <v>-5.0634047993166097E-7</v>
      </c>
      <c r="BH265" s="2">
        <f t="shared" si="414"/>
        <v>4.6729506216634874E-2</v>
      </c>
      <c r="BI265" s="2">
        <f t="shared" si="436"/>
        <v>1.8182272776872576E-2</v>
      </c>
      <c r="BJ265" s="2">
        <f t="shared" si="415"/>
        <v>1.0116379454193041E-2</v>
      </c>
      <c r="BK265" s="2">
        <f t="shared" si="416"/>
        <v>2.5638068161742476E-14</v>
      </c>
      <c r="BL265" s="2">
        <f t="shared" si="417"/>
        <v>1883.296683993774</v>
      </c>
      <c r="BM265" s="2">
        <f t="shared" si="418"/>
        <v>662.50972704484843</v>
      </c>
      <c r="BN265" s="2">
        <f t="shared" si="419"/>
        <v>7.3828259645616517E-10</v>
      </c>
      <c r="BO265" s="2">
        <f t="shared" si="437"/>
        <v>9959.1674073408813</v>
      </c>
      <c r="BP265" s="2">
        <f t="shared" si="438"/>
        <v>648.36920992738237</v>
      </c>
      <c r="BQ265" s="2">
        <f t="shared" si="439"/>
        <v>-6.5511223492643219E-5</v>
      </c>
      <c r="BR265" s="11">
        <f t="shared" si="440"/>
        <v>2.2937368846588452E-2</v>
      </c>
      <c r="BS265" s="17">
        <f t="shared" si="410"/>
        <v>8.0050648443547674E-4</v>
      </c>
      <c r="BT265" s="17">
        <f t="shared" si="411"/>
        <v>2.4055044250408785E-3</v>
      </c>
      <c r="BU265" s="12">
        <f>BU$3*temperature!$I375+BU$4*temperature!$I375^2</f>
        <v>-64.454281659564487</v>
      </c>
      <c r="BV265" s="12">
        <f>BV$3*temperature!$I375+BV$4*temperature!$I375^2</f>
        <v>-52.764780764853413</v>
      </c>
      <c r="BW265" s="12">
        <f>BW$3*temperature!$I375+BW$4*temperature!$I375^2</f>
        <v>-43.622391917016827</v>
      </c>
      <c r="BX265" s="12">
        <f>BX$4*temperature!$I375^2</f>
        <v>-50.96103376080579</v>
      </c>
      <c r="BY265" s="12">
        <f>BY$4*temperature!$I375^2</f>
        <v>-44.559102381597469</v>
      </c>
      <c r="BZ265" s="12">
        <f>BZ$4*temperature!$I375^2</f>
        <v>-39.119055016200413</v>
      </c>
      <c r="CA265" s="12">
        <f>CA$3*temperature!$I375</f>
        <v>-36.660348572455511</v>
      </c>
      <c r="CB265" s="12">
        <f>CB$3*temperature!$I375</f>
        <v>-33.883644147315252</v>
      </c>
      <c r="CC265" s="12">
        <f>CC$3*temperature!$I375</f>
        <v>-29.746921818920608</v>
      </c>
      <c r="CD265" s="12">
        <f t="shared" si="441"/>
        <v>-27.598449980291797</v>
      </c>
      <c r="CE265" s="12">
        <f t="shared" si="420"/>
        <v>-19.477646859423331</v>
      </c>
      <c r="CF265" s="12">
        <f t="shared" si="421"/>
        <v>-17.09969670985695</v>
      </c>
      <c r="CG265" s="19">
        <f t="shared" si="442"/>
        <v>0.24718528178349908</v>
      </c>
      <c r="CH265" s="19">
        <f t="shared" si="422"/>
        <v>0.42516080104192006</v>
      </c>
      <c r="CI265" s="19">
        <f t="shared" si="423"/>
        <v>0.42516080104192011</v>
      </c>
      <c r="CJ265" s="12">
        <f t="shared" si="443"/>
        <v>4.5309492960818565</v>
      </c>
      <c r="CK265" s="12">
        <f t="shared" si="424"/>
        <v>7.2029986439459597</v>
      </c>
      <c r="CL265" s="12">
        <f t="shared" si="425"/>
        <v>6.3236125545318282</v>
      </c>
      <c r="CM265" s="17">
        <f t="shared" si="444"/>
        <v>-32.129399276373654</v>
      </c>
      <c r="CN265" s="17">
        <f t="shared" si="426"/>
        <v>-26.680645503369291</v>
      </c>
      <c r="CO265" s="17">
        <f t="shared" si="427"/>
        <v>-23.423309264388777</v>
      </c>
      <c r="CP265" s="12">
        <f t="shared" si="428"/>
        <v>354.63045735525361</v>
      </c>
      <c r="CQ265" s="12">
        <f t="shared" si="429"/>
        <v>319.63922034666444</v>
      </c>
      <c r="CR265" s="12">
        <f t="shared" si="430"/>
        <v>246.35643470551301</v>
      </c>
      <c r="CS265" s="17">
        <f>CS$3*temperature!$I375+CS$4*temperature!$I375^2</f>
        <v>-32.129399276373654</v>
      </c>
      <c r="CT265" s="17">
        <f>CT$3*temperature!$I375+CT$4*temperature!$I375^2</f>
        <v>-26.680685066990151</v>
      </c>
      <c r="CU265" s="17">
        <f>CU$3*temperature!$I375+CU$4*temperature!$I375^2</f>
        <v>-23.423329458859214</v>
      </c>
      <c r="CV265" s="17"/>
      <c r="CW265" s="17"/>
      <c r="CX265" s="17"/>
    </row>
    <row r="266" spans="1:102">
      <c r="A266" s="2">
        <f t="shared" si="367"/>
        <v>2220</v>
      </c>
      <c r="B266" s="5">
        <f t="shared" si="368"/>
        <v>1165.4038911578643</v>
      </c>
      <c r="C266" s="5">
        <f t="shared" si="369"/>
        <v>2964.1609695988163</v>
      </c>
      <c r="D266" s="5">
        <f t="shared" si="370"/>
        <v>4369.9294430086848</v>
      </c>
      <c r="E266" s="15">
        <f t="shared" si="371"/>
        <v>8.6215446704616637E-8</v>
      </c>
      <c r="F266" s="15">
        <f t="shared" si="372"/>
        <v>1.6985021122631347E-7</v>
      </c>
      <c r="G266" s="15">
        <f t="shared" si="373"/>
        <v>3.467431642833117E-7</v>
      </c>
      <c r="H266" s="5">
        <f t="shared" si="374"/>
        <v>102467.82122451946</v>
      </c>
      <c r="I266" s="5">
        <f t="shared" si="375"/>
        <v>65232.22308454186</v>
      </c>
      <c r="J266" s="5">
        <f t="shared" si="376"/>
        <v>28755.036252278012</v>
      </c>
      <c r="K266" s="5">
        <f t="shared" si="377"/>
        <v>87924.72893042647</v>
      </c>
      <c r="L266" s="5">
        <f t="shared" si="378"/>
        <v>22006.977270661078</v>
      </c>
      <c r="M266" s="5">
        <f t="shared" si="379"/>
        <v>6580.2060713548381</v>
      </c>
      <c r="N266" s="15">
        <f t="shared" si="380"/>
        <v>-1.0725324606166264E-2</v>
      </c>
      <c r="O266" s="15">
        <f t="shared" si="381"/>
        <v>-3.918308911676549E-3</v>
      </c>
      <c r="P266" s="15">
        <f t="shared" si="382"/>
        <v>-1.4347793908702222E-3</v>
      </c>
      <c r="Q266" s="5">
        <f t="shared" si="383"/>
        <v>1494.4152984025977</v>
      </c>
      <c r="R266" s="5">
        <f t="shared" si="384"/>
        <v>2981.7583231317972</v>
      </c>
      <c r="S266" s="5">
        <f t="shared" si="385"/>
        <v>2418.2641031471239</v>
      </c>
      <c r="T266" s="5">
        <f t="shared" si="386"/>
        <v>14.58424001353705</v>
      </c>
      <c r="U266" s="5">
        <f t="shared" si="387"/>
        <v>45.709898914028997</v>
      </c>
      <c r="V266" s="5">
        <f t="shared" si="388"/>
        <v>84.098802099599013</v>
      </c>
      <c r="W266" s="15">
        <f t="shared" si="389"/>
        <v>-1.0734613539272964E-2</v>
      </c>
      <c r="X266" s="15">
        <f t="shared" si="390"/>
        <v>-1.217998157191269E-2</v>
      </c>
      <c r="Y266" s="15">
        <f t="shared" si="391"/>
        <v>-9.7425357312937999E-3</v>
      </c>
      <c r="Z266" s="5">
        <f t="shared" si="406"/>
        <v>864.5983025846549</v>
      </c>
      <c r="AA266" s="5">
        <f t="shared" si="407"/>
        <v>6324.2311319965656</v>
      </c>
      <c r="AB266" s="5">
        <f t="shared" si="408"/>
        <v>44449.102702824079</v>
      </c>
      <c r="AC266" s="16">
        <f t="shared" si="392"/>
        <v>0.9871173713578415</v>
      </c>
      <c r="AD266" s="16">
        <f t="shared" si="393"/>
        <v>3.0602972731036284</v>
      </c>
      <c r="AE266" s="16">
        <f t="shared" si="394"/>
        <v>18.175390905370918</v>
      </c>
      <c r="AF266" s="15">
        <f t="shared" si="395"/>
        <v>-4.0504037456468023E-3</v>
      </c>
      <c r="AG266" s="15">
        <f t="shared" si="396"/>
        <v>2.9673830763510267E-4</v>
      </c>
      <c r="AH266" s="15">
        <f t="shared" si="397"/>
        <v>9.7937136394747881E-3</v>
      </c>
      <c r="AI266" s="1">
        <f t="shared" si="361"/>
        <v>226971.17407861957</v>
      </c>
      <c r="AJ266" s="1">
        <f t="shared" si="362"/>
        <v>135133.39946087918</v>
      </c>
      <c r="AK266" s="1">
        <f t="shared" si="363"/>
        <v>58175.731647397777</v>
      </c>
      <c r="AL266" s="14">
        <f t="shared" si="398"/>
        <v>90.829757379575639</v>
      </c>
      <c r="AM266" s="14">
        <f t="shared" si="399"/>
        <v>22.178114476554001</v>
      </c>
      <c r="AN266" s="14">
        <f t="shared" si="400"/>
        <v>6.9547153996914366</v>
      </c>
      <c r="AO266" s="11">
        <f t="shared" si="401"/>
        <v>2.4986368179856504E-3</v>
      </c>
      <c r="AP266" s="11">
        <f t="shared" si="402"/>
        <v>3.1476233838635083E-3</v>
      </c>
      <c r="AQ266" s="11">
        <f t="shared" si="403"/>
        <v>2.855291558297141E-3</v>
      </c>
      <c r="AR266" s="1">
        <f t="shared" si="409"/>
        <v>102467.82122451946</v>
      </c>
      <c r="AS266" s="1">
        <f t="shared" si="404"/>
        <v>65232.22308454186</v>
      </c>
      <c r="AT266" s="1">
        <f t="shared" si="405"/>
        <v>28755.036252278012</v>
      </c>
      <c r="AU266" s="1">
        <f t="shared" si="364"/>
        <v>20493.564244903893</v>
      </c>
      <c r="AV266" s="1">
        <f t="shared" si="365"/>
        <v>13046.444616908373</v>
      </c>
      <c r="AW266" s="1">
        <f t="shared" si="366"/>
        <v>5751.0072504556028</v>
      </c>
      <c r="AX266" s="1">
        <f t="shared" si="431"/>
        <v>70339.783144341185</v>
      </c>
      <c r="AY266" s="1">
        <f t="shared" si="412"/>
        <v>17605.581816528862</v>
      </c>
      <c r="AZ266" s="1">
        <f t="shared" si="413"/>
        <v>5264.1648570838706</v>
      </c>
      <c r="BA266" s="1">
        <f t="shared" si="432"/>
        <v>13007.181005567809</v>
      </c>
      <c r="BB266" s="1">
        <f t="shared" si="433"/>
        <v>28977.55250635101</v>
      </c>
      <c r="BC266" s="1">
        <f t="shared" si="434"/>
        <v>37444.51736370437</v>
      </c>
      <c r="BD266" s="1">
        <f t="shared" si="435"/>
        <v>185.5023441349453</v>
      </c>
      <c r="BE266" s="2">
        <f t="shared" si="358"/>
        <v>0.42640676327742005</v>
      </c>
      <c r="BF266" s="2">
        <f t="shared" si="359"/>
        <v>0.3180625638800178</v>
      </c>
      <c r="BG266" s="2">
        <f t="shared" si="360"/>
        <v>-5.0634047993166097E-7</v>
      </c>
      <c r="BH266" s="2">
        <f t="shared" si="414"/>
        <v>4.609303911395031E-2</v>
      </c>
      <c r="BI266" s="2">
        <f t="shared" si="436"/>
        <v>1.8182272776872576E-2</v>
      </c>
      <c r="BJ266" s="2">
        <f t="shared" si="415"/>
        <v>1.0116379454193041E-2</v>
      </c>
      <c r="BK266" s="2">
        <f t="shared" si="416"/>
        <v>2.5638068161742476E-14</v>
      </c>
      <c r="BL266" s="2">
        <f t="shared" si="417"/>
        <v>1863.0978763560261</v>
      </c>
      <c r="BM266" s="2">
        <f t="shared" si="418"/>
        <v>659.91392136379625</v>
      </c>
      <c r="BN266" s="2">
        <f t="shared" si="419"/>
        <v>7.3722357942927959E-10</v>
      </c>
      <c r="BO266" s="2">
        <f t="shared" si="437"/>
        <v>10107.11491286061</v>
      </c>
      <c r="BP266" s="2">
        <f t="shared" si="438"/>
        <v>656.14072885133555</v>
      </c>
      <c r="BQ266" s="2">
        <f t="shared" si="439"/>
        <v>-6.551240844511221E-5</v>
      </c>
      <c r="BR266" s="11">
        <f t="shared" si="440"/>
        <v>2.2879668914575019E-2</v>
      </c>
      <c r="BS266" s="17">
        <f t="shared" si="410"/>
        <v>7.8255669292645624E-4</v>
      </c>
      <c r="BT266" s="17">
        <f t="shared" si="411"/>
        <v>2.335441189360076E-3</v>
      </c>
      <c r="BU266" s="12">
        <f>BU$3*temperature!$I376+BU$4*temperature!$I376^2</f>
        <v>-64.836864297384182</v>
      </c>
      <c r="BV266" s="12">
        <f>BV$3*temperature!$I376+BV$4*temperature!$I376^2</f>
        <v>-53.059092585844631</v>
      </c>
      <c r="BW266" s="12">
        <f>BW$3*temperature!$I376+BW$4*temperature!$I376^2</f>
        <v>-43.850546341365558</v>
      </c>
      <c r="BX266" s="12">
        <f>BX$4*temperature!$I376^2</f>
        <v>-51.192592252136528</v>
      </c>
      <c r="BY266" s="12">
        <f>BY$4*temperature!$I376^2</f>
        <v>-44.761571557771646</v>
      </c>
      <c r="BZ266" s="12">
        <f>BZ$4*temperature!$I376^2</f>
        <v>-39.296805518757964</v>
      </c>
      <c r="CA266" s="12">
        <f>CA$3*temperature!$I376</f>
        <v>-36.743543447622713</v>
      </c>
      <c r="CB266" s="12">
        <f>CB$3*temperature!$I376</f>
        <v>-33.960537730022857</v>
      </c>
      <c r="CC266" s="12">
        <f>CC$3*temperature!$I376</f>
        <v>-29.814427763181946</v>
      </c>
      <c r="CD266" s="12">
        <f t="shared" si="441"/>
        <v>-27.640469090139117</v>
      </c>
      <c r="CE266" s="12">
        <f t="shared" si="420"/>
        <v>-19.489081978047256</v>
      </c>
      <c r="CF266" s="12">
        <f t="shared" si="421"/>
        <v>-17.109735759323325</v>
      </c>
      <c r="CG266" s="19">
        <f t="shared" si="442"/>
        <v>0.24774622976849994</v>
      </c>
      <c r="CH266" s="19">
        <f t="shared" si="422"/>
        <v>0.426125636378899</v>
      </c>
      <c r="CI266" s="19">
        <f t="shared" si="423"/>
        <v>0.42612563637889894</v>
      </c>
      <c r="CJ266" s="12">
        <f t="shared" si="443"/>
        <v>4.5515371787417989</v>
      </c>
      <c r="CK266" s="12">
        <f t="shared" si="424"/>
        <v>7.2357278759878003</v>
      </c>
      <c r="CL266" s="12">
        <f t="shared" si="425"/>
        <v>6.352346001929309</v>
      </c>
      <c r="CM266" s="17">
        <f t="shared" si="444"/>
        <v>-32.192006268880917</v>
      </c>
      <c r="CN266" s="17">
        <f t="shared" si="426"/>
        <v>-26.724809854035058</v>
      </c>
      <c r="CO266" s="17">
        <f t="shared" si="427"/>
        <v>-23.462081761252634</v>
      </c>
      <c r="CP266" s="12">
        <f t="shared" si="428"/>
        <v>361.02226770708961</v>
      </c>
      <c r="CQ266" s="12">
        <f t="shared" si="429"/>
        <v>325.32477275737875</v>
      </c>
      <c r="CR266" s="12">
        <f t="shared" si="430"/>
        <v>250.73847647650371</v>
      </c>
      <c r="CS266" s="17">
        <f>CS$3*temperature!$I376+CS$4*temperature!$I376^2</f>
        <v>-32.192006268880917</v>
      </c>
      <c r="CT266" s="17">
        <f>CT$3*temperature!$I376+CT$4*temperature!$I376^2</f>
        <v>-26.724849440883176</v>
      </c>
      <c r="CU266" s="17">
        <f>CU$3*temperature!$I376+CU$4*temperature!$I376^2</f>
        <v>-23.462101967578999</v>
      </c>
      <c r="CV266" s="17"/>
      <c r="CW266" s="17"/>
      <c r="CX266" s="17"/>
    </row>
    <row r="267" spans="1:102">
      <c r="A267" s="2">
        <f t="shared" si="367"/>
        <v>2221</v>
      </c>
      <c r="B267" s="5">
        <f t="shared" si="368"/>
        <v>1165.4039866098906</v>
      </c>
      <c r="C267" s="5">
        <f t="shared" si="369"/>
        <v>2964.1614478890151</v>
      </c>
      <c r="D267" s="5">
        <f t="shared" si="370"/>
        <v>4369.9308824896889</v>
      </c>
      <c r="E267" s="15">
        <f t="shared" si="371"/>
        <v>8.1904674369385801E-8</v>
      </c>
      <c r="F267" s="15">
        <f t="shared" si="372"/>
        <v>1.6135770066499779E-7</v>
      </c>
      <c r="G267" s="15">
        <f t="shared" si="373"/>
        <v>3.2940600606914611E-7</v>
      </c>
      <c r="H267" s="5">
        <f t="shared" si="374"/>
        <v>101358.13214510189</v>
      </c>
      <c r="I267" s="5">
        <f t="shared" si="375"/>
        <v>64973.876822418948</v>
      </c>
      <c r="J267" s="5">
        <f t="shared" si="376"/>
        <v>28713.053820022498</v>
      </c>
      <c r="K267" s="5">
        <f t="shared" si="377"/>
        <v>86972.529105506401</v>
      </c>
      <c r="L267" s="5">
        <f t="shared" si="378"/>
        <v>21919.817110060369</v>
      </c>
      <c r="M267" s="5">
        <f t="shared" si="379"/>
        <v>6570.5967879436475</v>
      </c>
      <c r="N267" s="15">
        <f t="shared" si="380"/>
        <v>-1.0829715786482952E-2</v>
      </c>
      <c r="O267" s="15">
        <f t="shared" si="381"/>
        <v>-3.9605693925494068E-3</v>
      </c>
      <c r="P267" s="15">
        <f t="shared" si="382"/>
        <v>-1.4603316836871993E-3</v>
      </c>
      <c r="Q267" s="5">
        <f t="shared" si="383"/>
        <v>1462.3630845160462</v>
      </c>
      <c r="R267" s="5">
        <f t="shared" si="384"/>
        <v>2933.7754133550743</v>
      </c>
      <c r="S267" s="5">
        <f t="shared" si="385"/>
        <v>2391.2078041532591</v>
      </c>
      <c r="T267" s="5">
        <f t="shared" si="386"/>
        <v>14.427683833227729</v>
      </c>
      <c r="U267" s="5">
        <f t="shared" si="387"/>
        <v>45.153153187602129</v>
      </c>
      <c r="V267" s="5">
        <f t="shared" si="388"/>
        <v>83.279466515184666</v>
      </c>
      <c r="W267" s="15">
        <f t="shared" si="389"/>
        <v>-1.0734613539272964E-2</v>
      </c>
      <c r="X267" s="15">
        <f t="shared" si="390"/>
        <v>-1.217998157191269E-2</v>
      </c>
      <c r="Y267" s="15">
        <f t="shared" si="391"/>
        <v>-9.7425357312937999E-3</v>
      </c>
      <c r="Z267" s="5">
        <f t="shared" si="406"/>
        <v>842.71646897692074</v>
      </c>
      <c r="AA267" s="5">
        <f t="shared" si="407"/>
        <v>6224.5712233665854</v>
      </c>
      <c r="AB267" s="5">
        <f t="shared" si="408"/>
        <v>44383.379931263014</v>
      </c>
      <c r="AC267" s="16">
        <f t="shared" si="392"/>
        <v>0.98311914745950069</v>
      </c>
      <c r="AD267" s="16">
        <f t="shared" si="393"/>
        <v>3.0612053805373094</v>
      </c>
      <c r="AE267" s="16">
        <f t="shared" si="394"/>
        <v>18.353395479183636</v>
      </c>
      <c r="AF267" s="15">
        <f t="shared" si="395"/>
        <v>-4.0504037456468023E-3</v>
      </c>
      <c r="AG267" s="15">
        <f t="shared" si="396"/>
        <v>2.9673830763510267E-4</v>
      </c>
      <c r="AH267" s="15">
        <f t="shared" si="397"/>
        <v>9.7937136394747881E-3</v>
      </c>
      <c r="AI267" s="1">
        <f t="shared" si="361"/>
        <v>224767.62091566151</v>
      </c>
      <c r="AJ267" s="1">
        <f t="shared" si="362"/>
        <v>134666.50413169965</v>
      </c>
      <c r="AK267" s="1">
        <f t="shared" si="363"/>
        <v>58109.165733113601</v>
      </c>
      <c r="AL267" s="14">
        <f t="shared" si="398"/>
        <v>91.054438449773372</v>
      </c>
      <c r="AM267" s="14">
        <f t="shared" si="399"/>
        <v>22.247224744773042</v>
      </c>
      <c r="AN267" s="14">
        <f t="shared" si="400"/>
        <v>6.9743745624608229</v>
      </c>
      <c r="AO267" s="11">
        <f t="shared" si="401"/>
        <v>2.4736504498057937E-3</v>
      </c>
      <c r="AP267" s="11">
        <f t="shared" si="402"/>
        <v>3.1161471500248733E-3</v>
      </c>
      <c r="AQ267" s="11">
        <f t="shared" si="403"/>
        <v>2.8267386427141697E-3</v>
      </c>
      <c r="AR267" s="1">
        <f t="shared" si="409"/>
        <v>101358.13214510189</v>
      </c>
      <c r="AS267" s="1">
        <f t="shared" si="404"/>
        <v>64973.876822418948</v>
      </c>
      <c r="AT267" s="1">
        <f t="shared" si="405"/>
        <v>28713.053820022498</v>
      </c>
      <c r="AU267" s="1">
        <f t="shared" si="364"/>
        <v>20271.62642902038</v>
      </c>
      <c r="AV267" s="1">
        <f t="shared" si="365"/>
        <v>12994.77536448379</v>
      </c>
      <c r="AW267" s="1">
        <f t="shared" si="366"/>
        <v>5742.6107640045002</v>
      </c>
      <c r="AX267" s="1">
        <f t="shared" si="431"/>
        <v>69578.023284405106</v>
      </c>
      <c r="AY267" s="1">
        <f t="shared" si="412"/>
        <v>17535.853688048293</v>
      </c>
      <c r="AZ267" s="1">
        <f t="shared" si="413"/>
        <v>5256.4774303549175</v>
      </c>
      <c r="BA267" s="1">
        <f t="shared" si="432"/>
        <v>12994.492238625688</v>
      </c>
      <c r="BB267" s="1">
        <f t="shared" si="433"/>
        <v>28965.794105349363</v>
      </c>
      <c r="BC267" s="1">
        <f t="shared" si="434"/>
        <v>37438.143485499968</v>
      </c>
      <c r="BD267" s="1">
        <f t="shared" si="435"/>
        <v>180.0294790235647</v>
      </c>
      <c r="BE267" s="2">
        <f t="shared" si="358"/>
        <v>0.42640676327742005</v>
      </c>
      <c r="BF267" s="2">
        <f t="shared" si="359"/>
        <v>0.3180625638800178</v>
      </c>
      <c r="BG267" s="2">
        <f t="shared" si="360"/>
        <v>-5.0634047993166097E-7</v>
      </c>
      <c r="BH267" s="2">
        <f t="shared" si="414"/>
        <v>4.5463367516724959E-2</v>
      </c>
      <c r="BI267" s="2">
        <f t="shared" si="436"/>
        <v>1.8182272776872576E-2</v>
      </c>
      <c r="BJ267" s="2">
        <f t="shared" si="415"/>
        <v>1.0116379454193041E-2</v>
      </c>
      <c r="BK267" s="2">
        <f t="shared" si="416"/>
        <v>2.5638068161742476E-14</v>
      </c>
      <c r="BL267" s="2">
        <f t="shared" si="417"/>
        <v>1842.9212068165393</v>
      </c>
      <c r="BM267" s="2">
        <f t="shared" si="418"/>
        <v>657.30039254558847</v>
      </c>
      <c r="BN267" s="2">
        <f t="shared" si="419"/>
        <v>7.3614723096951705E-10</v>
      </c>
      <c r="BO267" s="2">
        <f t="shared" si="437"/>
        <v>10257.256064381379</v>
      </c>
      <c r="BP267" s="2">
        <f t="shared" si="438"/>
        <v>664.00582805720944</v>
      </c>
      <c r="BQ267" s="2">
        <f t="shared" si="439"/>
        <v>-6.5513629083904158E-5</v>
      </c>
      <c r="BR267" s="11">
        <f t="shared" si="440"/>
        <v>2.2822461150472456E-2</v>
      </c>
      <c r="BS267" s="17">
        <f t="shared" si="410"/>
        <v>7.6505254401709191E-4</v>
      </c>
      <c r="BT267" s="17">
        <f t="shared" si="411"/>
        <v>2.2674186304466755E-3</v>
      </c>
      <c r="BU267" s="12">
        <f>BU$3*temperature!$I377+BU$4*temperature!$I377^2</f>
        <v>-65.217106551554352</v>
      </c>
      <c r="BV267" s="12">
        <f>BV$3*temperature!$I377+BV$4*temperature!$I377^2</f>
        <v>-53.351571742928641</v>
      </c>
      <c r="BW267" s="12">
        <f>BW$3*temperature!$I377+BW$4*temperature!$I377^2</f>
        <v>-44.077252495246363</v>
      </c>
      <c r="BX267" s="12">
        <f>BX$4*temperature!$I377^2</f>
        <v>-51.422613050071369</v>
      </c>
      <c r="BY267" s="12">
        <f>BY$4*temperature!$I377^2</f>
        <v>-44.96269621181974</v>
      </c>
      <c r="BZ267" s="12">
        <f>BZ$4*temperature!$I377^2</f>
        <v>-39.473375646662312</v>
      </c>
      <c r="CA267" s="12">
        <f>CA$3*temperature!$I377</f>
        <v>-36.825999776799677</v>
      </c>
      <c r="CB267" s="12">
        <f>CB$3*temperature!$I377</f>
        <v>-34.036748705213242</v>
      </c>
      <c r="CC267" s="12">
        <f>CC$3*temperature!$I377</f>
        <v>-29.881334436822939</v>
      </c>
      <c r="CD267" s="12">
        <f t="shared" si="441"/>
        <v>-27.682023086864238</v>
      </c>
      <c r="CE267" s="12">
        <f t="shared" si="420"/>
        <v>-19.500269174348823</v>
      </c>
      <c r="CF267" s="12">
        <f t="shared" si="421"/>
        <v>-17.119557154339422</v>
      </c>
      <c r="CG267" s="19">
        <f t="shared" si="442"/>
        <v>0.24830219804911127</v>
      </c>
      <c r="CH267" s="19">
        <f t="shared" si="422"/>
        <v>0.42708190658169232</v>
      </c>
      <c r="CI267" s="19">
        <f t="shared" si="423"/>
        <v>0.42708190658169221</v>
      </c>
      <c r="CJ267" s="12">
        <f t="shared" si="443"/>
        <v>4.5719883449677203</v>
      </c>
      <c r="CK267" s="12">
        <f t="shared" si="424"/>
        <v>7.2682397654322086</v>
      </c>
      <c r="CL267" s="12">
        <f t="shared" si="425"/>
        <v>6.380888641241758</v>
      </c>
      <c r="CM267" s="17">
        <f t="shared" si="444"/>
        <v>-32.254011431831955</v>
      </c>
      <c r="CN267" s="17">
        <f t="shared" si="426"/>
        <v>-26.768508939781032</v>
      </c>
      <c r="CO267" s="17">
        <f t="shared" si="427"/>
        <v>-23.500445795581179</v>
      </c>
      <c r="CP267" s="12">
        <f t="shared" si="428"/>
        <v>367.43528799877066</v>
      </c>
      <c r="CQ267" s="12">
        <f t="shared" si="429"/>
        <v>331.0284504900153</v>
      </c>
      <c r="CR267" s="12">
        <f t="shared" si="430"/>
        <v>255.13448802755875</v>
      </c>
      <c r="CS267" s="17">
        <f>CS$3*temperature!$I377+CS$4*temperature!$I377^2</f>
        <v>-32.254011431831955</v>
      </c>
      <c r="CT267" s="17">
        <f>CT$3*temperature!$I377+CT$4*temperature!$I377^2</f>
        <v>-26.768548549352822</v>
      </c>
      <c r="CU267" s="17">
        <f>CU$3*temperature!$I377+CU$4*temperature!$I377^2</f>
        <v>-23.500466013506419</v>
      </c>
      <c r="CV267" s="17"/>
      <c r="CW267" s="17"/>
      <c r="CX267" s="17"/>
    </row>
    <row r="268" spans="1:102">
      <c r="A268" s="2">
        <f t="shared" si="367"/>
        <v>2222</v>
      </c>
      <c r="B268" s="5">
        <f t="shared" si="368"/>
        <v>1165.4040772893229</v>
      </c>
      <c r="C268" s="5">
        <f t="shared" si="369"/>
        <v>2964.1619022647774</v>
      </c>
      <c r="D268" s="5">
        <f t="shared" si="370"/>
        <v>4369.932249997094</v>
      </c>
      <c r="E268" s="15">
        <f t="shared" si="371"/>
        <v>7.7809440650916511E-8</v>
      </c>
      <c r="F268" s="15">
        <f t="shared" si="372"/>
        <v>1.5328981563174789E-7</v>
      </c>
      <c r="G268" s="15">
        <f t="shared" si="373"/>
        <v>3.1293570576568881E-7</v>
      </c>
      <c r="H268" s="5">
        <f t="shared" si="374"/>
        <v>100249.83605171852</v>
      </c>
      <c r="I268" s="5">
        <f t="shared" si="375"/>
        <v>64713.84853829557</v>
      </c>
      <c r="J268" s="5">
        <f t="shared" si="376"/>
        <v>28670.413851382069</v>
      </c>
      <c r="K268" s="5">
        <f t="shared" si="377"/>
        <v>86021.525070424585</v>
      </c>
      <c r="L268" s="5">
        <f t="shared" si="378"/>
        <v>21832.089700920435</v>
      </c>
      <c r="M268" s="5">
        <f t="shared" si="379"/>
        <v>6560.8371505991054</v>
      </c>
      <c r="N268" s="15">
        <f t="shared" si="380"/>
        <v>-1.0934533522972023E-2</v>
      </c>
      <c r="O268" s="15">
        <f t="shared" si="381"/>
        <v>-4.002196218127696E-3</v>
      </c>
      <c r="P268" s="15">
        <f t="shared" si="382"/>
        <v>-1.4853502139181574E-3</v>
      </c>
      <c r="Q268" s="5">
        <f t="shared" si="383"/>
        <v>1430.8466843544941</v>
      </c>
      <c r="R268" s="5">
        <f t="shared" si="384"/>
        <v>2886.4439922825845</v>
      </c>
      <c r="S268" s="5">
        <f t="shared" si="385"/>
        <v>2364.3949389138229</v>
      </c>
      <c r="T268" s="5">
        <f t="shared" si="386"/>
        <v>14.272808223011213</v>
      </c>
      <c r="U268" s="5">
        <f t="shared" si="387"/>
        <v>44.603188613863381</v>
      </c>
      <c r="V268" s="5">
        <f t="shared" si="388"/>
        <v>82.468113336977396</v>
      </c>
      <c r="W268" s="15">
        <f t="shared" si="389"/>
        <v>-1.0734613539272964E-2</v>
      </c>
      <c r="X268" s="15">
        <f t="shared" si="390"/>
        <v>-1.217998157191269E-2</v>
      </c>
      <c r="Y268" s="15">
        <f t="shared" si="391"/>
        <v>-9.7425357312937999E-3</v>
      </c>
      <c r="Z268" s="5">
        <f t="shared" si="406"/>
        <v>821.30175661746955</v>
      </c>
      <c r="AA268" s="5">
        <f t="shared" si="407"/>
        <v>6126.2218191556376</v>
      </c>
      <c r="AB268" s="5">
        <f t="shared" si="408"/>
        <v>44316.619522209832</v>
      </c>
      <c r="AC268" s="16">
        <f t="shared" si="392"/>
        <v>0.97913711798221359</v>
      </c>
      <c r="AD268" s="16">
        <f t="shared" si="393"/>
        <v>3.0621137574412534</v>
      </c>
      <c r="AE268" s="16">
        <f t="shared" si="394"/>
        <v>18.533143378818792</v>
      </c>
      <c r="AF268" s="15">
        <f t="shared" si="395"/>
        <v>-4.0504037456468023E-3</v>
      </c>
      <c r="AG268" s="15">
        <f t="shared" si="396"/>
        <v>2.9673830763510267E-4</v>
      </c>
      <c r="AH268" s="15">
        <f t="shared" si="397"/>
        <v>9.7937136394747881E-3</v>
      </c>
      <c r="AI268" s="1">
        <f t="shared" si="361"/>
        <v>222562.48525311574</v>
      </c>
      <c r="AJ268" s="1">
        <f t="shared" si="362"/>
        <v>134194.62908301348</v>
      </c>
      <c r="AK268" s="1">
        <f t="shared" si="363"/>
        <v>58040.85992380674</v>
      </c>
      <c r="AL268" s="14">
        <f t="shared" si="398"/>
        <v>91.277422933875187</v>
      </c>
      <c r="AM268" s="14">
        <f t="shared" si="399"/>
        <v>22.315857114497586</v>
      </c>
      <c r="AN268" s="14">
        <f t="shared" si="400"/>
        <v>6.9938921492044486</v>
      </c>
      <c r="AO268" s="11">
        <f t="shared" si="401"/>
        <v>2.4489139453077358E-3</v>
      </c>
      <c r="AP268" s="11">
        <f t="shared" si="402"/>
        <v>3.0849856785246247E-3</v>
      </c>
      <c r="AQ268" s="11">
        <f t="shared" si="403"/>
        <v>2.7984712562870279E-3</v>
      </c>
      <c r="AR268" s="1">
        <f t="shared" si="409"/>
        <v>100249.83605171852</v>
      </c>
      <c r="AS268" s="1">
        <f t="shared" si="404"/>
        <v>64713.84853829557</v>
      </c>
      <c r="AT268" s="1">
        <f t="shared" si="405"/>
        <v>28670.413851382069</v>
      </c>
      <c r="AU268" s="1">
        <f t="shared" si="364"/>
        <v>20049.967210343704</v>
      </c>
      <c r="AV268" s="1">
        <f t="shared" si="365"/>
        <v>12942.769707659114</v>
      </c>
      <c r="AW268" s="1">
        <f t="shared" si="366"/>
        <v>5734.0827702764145</v>
      </c>
      <c r="AX268" s="1">
        <f t="shared" si="431"/>
        <v>68817.220056339662</v>
      </c>
      <c r="AY268" s="1">
        <f t="shared" si="412"/>
        <v>17465.67176073635</v>
      </c>
      <c r="AZ268" s="1">
        <f t="shared" si="413"/>
        <v>5248.6697204792836</v>
      </c>
      <c r="BA268" s="1">
        <f t="shared" si="432"/>
        <v>12981.679917492882</v>
      </c>
      <c r="BB268" s="1">
        <f t="shared" si="433"/>
        <v>28953.911585082889</v>
      </c>
      <c r="BC268" s="1">
        <f t="shared" si="434"/>
        <v>37431.659496035776</v>
      </c>
      <c r="BD268" s="1">
        <f t="shared" si="435"/>
        <v>174.71726559377603</v>
      </c>
      <c r="BE268" s="2">
        <f t="shared" ref="BE268:BE331" si="445">BE267</f>
        <v>0.42640676327742005</v>
      </c>
      <c r="BF268" s="2">
        <f t="shared" ref="BF268:BF331" si="446">BF267</f>
        <v>0.3180625638800178</v>
      </c>
      <c r="BG268" s="2">
        <f t="shared" ref="BG268:BG331" si="447">BG267</f>
        <v>-5.0634047993166097E-7</v>
      </c>
      <c r="BH268" s="2">
        <f t="shared" si="414"/>
        <v>4.4840464781000337E-2</v>
      </c>
      <c r="BI268" s="2">
        <f t="shared" si="436"/>
        <v>1.8182272776872576E-2</v>
      </c>
      <c r="BJ268" s="2">
        <f t="shared" si="415"/>
        <v>1.0116379454193041E-2</v>
      </c>
      <c r="BK268" s="2">
        <f t="shared" si="416"/>
        <v>2.5638068161742476E-14</v>
      </c>
      <c r="BL268" s="2">
        <f t="shared" si="417"/>
        <v>1822.7698649291005</v>
      </c>
      <c r="BM268" s="2">
        <f t="shared" si="418"/>
        <v>654.66984775457365</v>
      </c>
      <c r="BN268" s="2">
        <f t="shared" si="419"/>
        <v>7.3505402454709907E-10</v>
      </c>
      <c r="BO268" s="2">
        <f t="shared" si="437"/>
        <v>10409.622959035092</v>
      </c>
      <c r="BP268" s="2">
        <f t="shared" si="438"/>
        <v>671.96563207273311</v>
      </c>
      <c r="BQ268" s="2">
        <f t="shared" si="439"/>
        <v>-6.5514884780743554E-5</v>
      </c>
      <c r="BR268" s="11">
        <f t="shared" si="440"/>
        <v>2.2765733735313959E-2</v>
      </c>
      <c r="BS268" s="17">
        <f t="shared" si="410"/>
        <v>7.4798175937254986E-4</v>
      </c>
      <c r="BT268" s="17">
        <f t="shared" si="411"/>
        <v>2.2013773111132771E-3</v>
      </c>
      <c r="BU268" s="12">
        <f>BU$3*temperature!$I378+BU$4*temperature!$I378^2</f>
        <v>-65.595011919154047</v>
      </c>
      <c r="BV268" s="12">
        <f>BV$3*temperature!$I378+BV$4*temperature!$I378^2</f>
        <v>-53.642221782686981</v>
      </c>
      <c r="BW268" s="12">
        <f>BW$3*temperature!$I378+BW$4*temperature!$I378^2</f>
        <v>-44.302513859707105</v>
      </c>
      <c r="BX268" s="12">
        <f>BX$4*temperature!$I378^2</f>
        <v>-51.651101487675028</v>
      </c>
      <c r="BY268" s="12">
        <f>BY$4*temperature!$I378^2</f>
        <v>-45.16248100684529</v>
      </c>
      <c r="BZ268" s="12">
        <f>BZ$4*temperature!$I378^2</f>
        <v>-39.648769493716834</v>
      </c>
      <c r="CA268" s="12">
        <f>CA$3*temperature!$I378</f>
        <v>-36.907724415383662</v>
      </c>
      <c r="CB268" s="12">
        <f>CB$3*temperature!$I378</f>
        <v>-34.11228340904659</v>
      </c>
      <c r="CC268" s="12">
        <f>CC$3*temperature!$I378</f>
        <v>-29.947647402446623</v>
      </c>
      <c r="CD268" s="12">
        <f t="shared" si="441"/>
        <v>-27.723117877538055</v>
      </c>
      <c r="CE268" s="12">
        <f t="shared" si="420"/>
        <v>-19.511213276902719</v>
      </c>
      <c r="CF268" s="12">
        <f t="shared" si="421"/>
        <v>-17.129165133978024</v>
      </c>
      <c r="CG268" s="19">
        <f t="shared" si="442"/>
        <v>0.24885323284838798</v>
      </c>
      <c r="CH268" s="19">
        <f t="shared" si="422"/>
        <v>0.42802969115435008</v>
      </c>
      <c r="CI268" s="19">
        <f t="shared" si="423"/>
        <v>0.42802969115435002</v>
      </c>
      <c r="CJ268" s="12">
        <f t="shared" si="443"/>
        <v>4.5923032689228025</v>
      </c>
      <c r="CK268" s="12">
        <f t="shared" si="424"/>
        <v>7.3005350660719364</v>
      </c>
      <c r="CL268" s="12">
        <f t="shared" si="425"/>
        <v>6.4092411342343008</v>
      </c>
      <c r="CM268" s="17">
        <f t="shared" si="444"/>
        <v>-32.315421146460857</v>
      </c>
      <c r="CN268" s="17">
        <f t="shared" si="426"/>
        <v>-26.811748342974656</v>
      </c>
      <c r="CO268" s="17">
        <f t="shared" si="427"/>
        <v>-23.538406268212324</v>
      </c>
      <c r="CP268" s="12">
        <f t="shared" si="428"/>
        <v>373.8685342576162</v>
      </c>
      <c r="CQ268" s="12">
        <f t="shared" si="429"/>
        <v>336.74938930084863</v>
      </c>
      <c r="CR268" s="12">
        <f t="shared" si="430"/>
        <v>259.54380325768813</v>
      </c>
      <c r="CS268" s="17">
        <f>CS$3*temperature!$I378+CS$4*temperature!$I378^2</f>
        <v>-32.315421146460857</v>
      </c>
      <c r="CT268" s="17">
        <f>CT$3*temperature!$I378+CT$4*temperature!$I378^2</f>
        <v>-26.81178797477634</v>
      </c>
      <c r="CU268" s="17">
        <f>CU$3*temperature!$I378+CU$4*temperature!$I378^2</f>
        <v>-23.538426497484394</v>
      </c>
      <c r="CV268" s="17"/>
      <c r="CW268" s="17"/>
      <c r="CX268" s="17"/>
    </row>
    <row r="269" spans="1:102">
      <c r="A269" s="2">
        <f t="shared" si="367"/>
        <v>2223</v>
      </c>
      <c r="B269" s="5">
        <f t="shared" si="368"/>
        <v>1165.4041634347905</v>
      </c>
      <c r="C269" s="5">
        <f t="shared" si="369"/>
        <v>2964.1623339218177</v>
      </c>
      <c r="D269" s="5">
        <f t="shared" si="370"/>
        <v>4369.9335491295351</v>
      </c>
      <c r="E269" s="15">
        <f t="shared" si="371"/>
        <v>7.3918968618370677E-8</v>
      </c>
      <c r="F269" s="15">
        <f t="shared" si="372"/>
        <v>1.4562532485016048E-7</v>
      </c>
      <c r="G269" s="15">
        <f t="shared" si="373"/>
        <v>2.9728892047740438E-7</v>
      </c>
      <c r="H269" s="5">
        <f t="shared" si="374"/>
        <v>99143.103922761627</v>
      </c>
      <c r="I269" s="5">
        <f t="shared" si="375"/>
        <v>64452.206869423695</v>
      </c>
      <c r="J269" s="5">
        <f t="shared" si="376"/>
        <v>28627.134496529707</v>
      </c>
      <c r="K269" s="5">
        <f t="shared" si="377"/>
        <v>85071.863507469883</v>
      </c>
      <c r="L269" s="5">
        <f t="shared" si="378"/>
        <v>21743.818188306981</v>
      </c>
      <c r="M269" s="5">
        <f t="shared" si="379"/>
        <v>6550.9313070062735</v>
      </c>
      <c r="N269" s="15">
        <f t="shared" si="380"/>
        <v>-1.1039813141852872E-2</v>
      </c>
      <c r="O269" s="15">
        <f t="shared" si="381"/>
        <v>-4.0432003451200682E-3</v>
      </c>
      <c r="P269" s="15">
        <f t="shared" si="382"/>
        <v>-1.5098444551282508E-3</v>
      </c>
      <c r="Q269" s="5">
        <f t="shared" si="383"/>
        <v>1399.8604885718005</v>
      </c>
      <c r="R269" s="5">
        <f t="shared" si="384"/>
        <v>2839.7592459691873</v>
      </c>
      <c r="S269" s="5">
        <f t="shared" si="385"/>
        <v>2337.8253427319551</v>
      </c>
      <c r="T269" s="5">
        <f t="shared" si="386"/>
        <v>14.11959514261703</v>
      </c>
      <c r="U269" s="5">
        <f t="shared" si="387"/>
        <v>44.059922598497977</v>
      </c>
      <c r="V269" s="5">
        <f t="shared" si="388"/>
        <v>81.664664796099501</v>
      </c>
      <c r="W269" s="15">
        <f t="shared" si="389"/>
        <v>-1.0734613539272964E-2</v>
      </c>
      <c r="X269" s="15">
        <f t="shared" si="390"/>
        <v>-1.217998157191269E-2</v>
      </c>
      <c r="Y269" s="15">
        <f t="shared" si="391"/>
        <v>-9.7425357312937999E-3</v>
      </c>
      <c r="Z269" s="5">
        <f t="shared" si="406"/>
        <v>800.34640357970318</v>
      </c>
      <c r="AA269" s="5">
        <f t="shared" si="407"/>
        <v>6029.1743216362829</v>
      </c>
      <c r="AB269" s="5">
        <f t="shared" si="408"/>
        <v>44248.850115758789</v>
      </c>
      <c r="AC269" s="16">
        <f t="shared" si="392"/>
        <v>0.9751712173320366</v>
      </c>
      <c r="AD269" s="16">
        <f t="shared" si="393"/>
        <v>3.0630224038954226</v>
      </c>
      <c r="AE269" s="16">
        <f t="shared" si="394"/>
        <v>18.714651677910272</v>
      </c>
      <c r="AF269" s="15">
        <f t="shared" si="395"/>
        <v>-4.0504037456468023E-3</v>
      </c>
      <c r="AG269" s="15">
        <f t="shared" si="396"/>
        <v>2.9673830763510267E-4</v>
      </c>
      <c r="AH269" s="15">
        <f t="shared" si="397"/>
        <v>9.7937136394747881E-3</v>
      </c>
      <c r="AI269" s="1">
        <f t="shared" si="361"/>
        <v>220356.20393814787</v>
      </c>
      <c r="AJ269" s="1">
        <f t="shared" si="362"/>
        <v>133717.93588237127</v>
      </c>
      <c r="AK269" s="1">
        <f t="shared" si="363"/>
        <v>57970.856701702483</v>
      </c>
      <c r="AL269" s="14">
        <f t="shared" si="398"/>
        <v>91.49871818225057</v>
      </c>
      <c r="AM269" s="14">
        <f t="shared" si="399"/>
        <v>22.384012773103787</v>
      </c>
      <c r="AN269" s="14">
        <f t="shared" si="400"/>
        <v>7.0132686332920775</v>
      </c>
      <c r="AO269" s="11">
        <f t="shared" si="401"/>
        <v>2.4244248058546583E-3</v>
      </c>
      <c r="AP269" s="11">
        <f t="shared" si="402"/>
        <v>3.0541358217393783E-3</v>
      </c>
      <c r="AQ269" s="11">
        <f t="shared" si="403"/>
        <v>2.7704865437241577E-3</v>
      </c>
      <c r="AR269" s="1">
        <f t="shared" si="409"/>
        <v>99143.103922761627</v>
      </c>
      <c r="AS269" s="1">
        <f t="shared" si="404"/>
        <v>64452.206869423695</v>
      </c>
      <c r="AT269" s="1">
        <f t="shared" si="405"/>
        <v>28627.134496529707</v>
      </c>
      <c r="AU269" s="1">
        <f t="shared" si="364"/>
        <v>19828.620784552328</v>
      </c>
      <c r="AV269" s="1">
        <f t="shared" si="365"/>
        <v>12890.44137388474</v>
      </c>
      <c r="AW269" s="1">
        <f t="shared" si="366"/>
        <v>5725.4268993059413</v>
      </c>
      <c r="AX269" s="1">
        <f t="shared" si="431"/>
        <v>68057.490805975904</v>
      </c>
      <c r="AY269" s="1">
        <f t="shared" si="412"/>
        <v>17395.054550645586</v>
      </c>
      <c r="AZ269" s="1">
        <f t="shared" si="413"/>
        <v>5240.7450456050183</v>
      </c>
      <c r="BA269" s="1">
        <f t="shared" si="432"/>
        <v>12968.74348757641</v>
      </c>
      <c r="BB269" s="1">
        <f t="shared" si="433"/>
        <v>28941.906805552993</v>
      </c>
      <c r="BC269" s="1">
        <f t="shared" si="434"/>
        <v>37425.067718179278</v>
      </c>
      <c r="BD269" s="1">
        <f t="shared" si="435"/>
        <v>169.56101902036494</v>
      </c>
      <c r="BE269" s="2">
        <f t="shared" si="445"/>
        <v>0.42640676327742005</v>
      </c>
      <c r="BF269" s="2">
        <f t="shared" si="446"/>
        <v>0.3180625638800178</v>
      </c>
      <c r="BG269" s="2">
        <f t="shared" si="447"/>
        <v>-5.0634047993166097E-7</v>
      </c>
      <c r="BH269" s="2">
        <f t="shared" si="414"/>
        <v>4.4224303165798368E-2</v>
      </c>
      <c r="BI269" s="2">
        <f t="shared" si="436"/>
        <v>1.8182272776872576E-2</v>
      </c>
      <c r="BJ269" s="2">
        <f t="shared" si="415"/>
        <v>1.0116379454193041E-2</v>
      </c>
      <c r="BK269" s="2">
        <f t="shared" si="416"/>
        <v>2.5638068161742476E-14</v>
      </c>
      <c r="BL269" s="2">
        <f t="shared" si="417"/>
        <v>1802.6469594694775</v>
      </c>
      <c r="BM269" s="2">
        <f t="shared" si="418"/>
        <v>652.02298135123749</v>
      </c>
      <c r="BN269" s="2">
        <f t="shared" si="419"/>
        <v>7.3394442549739799E-10</v>
      </c>
      <c r="BO269" s="2">
        <f t="shared" si="437"/>
        <v>10564.248144527748</v>
      </c>
      <c r="BP269" s="2">
        <f t="shared" si="438"/>
        <v>680.02127890210556</v>
      </c>
      <c r="BQ269" s="2">
        <f t="shared" si="439"/>
        <v>-6.5516174915825816E-5</v>
      </c>
      <c r="BR269" s="11">
        <f t="shared" si="440"/>
        <v>2.2709474956299019E-2</v>
      </c>
      <c r="BS269" s="17">
        <f t="shared" si="410"/>
        <v>7.3133243977659829E-4</v>
      </c>
      <c r="BT269" s="17">
        <f t="shared" si="411"/>
        <v>2.1372595253526961E-3</v>
      </c>
      <c r="BU269" s="12">
        <f>BU$3*temperature!$I379+BU$4*temperature!$I379^2</f>
        <v>-65.970584405968197</v>
      </c>
      <c r="BV269" s="12">
        <f>BV$3*temperature!$I379+BV$4*temperature!$I379^2</f>
        <v>-53.931046624841173</v>
      </c>
      <c r="BW269" s="12">
        <f>BW$3*temperature!$I379+BW$4*temperature!$I379^2</f>
        <v>-44.526334189512156</v>
      </c>
      <c r="BX269" s="12">
        <f>BX$4*temperature!$I379^2</f>
        <v>-51.878063137565469</v>
      </c>
      <c r="BY269" s="12">
        <f>BY$4*temperature!$I379^2</f>
        <v>-45.360930815411429</v>
      </c>
      <c r="BZ269" s="12">
        <f>BZ$4*temperature!$I379^2</f>
        <v>-39.8229913376124</v>
      </c>
      <c r="CA269" s="12">
        <f>CA$3*temperature!$I379</f>
        <v>-36.988724199891145</v>
      </c>
      <c r="CB269" s="12">
        <f>CB$3*temperature!$I379</f>
        <v>-34.187148160232368</v>
      </c>
      <c r="CC269" s="12">
        <f>CC$3*temperature!$I379</f>
        <v>-30.013372207335788</v>
      </c>
      <c r="CD269" s="12">
        <f t="shared" si="441"/>
        <v>-27.7637593077533</v>
      </c>
      <c r="CE269" s="12">
        <f t="shared" si="420"/>
        <v>-19.521919029114429</v>
      </c>
      <c r="CF269" s="12">
        <f t="shared" si="421"/>
        <v>-17.138563862540682</v>
      </c>
      <c r="CG269" s="19">
        <f t="shared" si="442"/>
        <v>0.24939938026207975</v>
      </c>
      <c r="CH269" s="19">
        <f t="shared" si="422"/>
        <v>0.42896906938195639</v>
      </c>
      <c r="CI269" s="19">
        <f t="shared" si="423"/>
        <v>0.42896906938195634</v>
      </c>
      <c r="CJ269" s="12">
        <f t="shared" si="443"/>
        <v>4.6124824460689222</v>
      </c>
      <c r="CK269" s="12">
        <f t="shared" si="424"/>
        <v>7.3326145655589707</v>
      </c>
      <c r="CL269" s="12">
        <f t="shared" si="425"/>
        <v>6.437404172397553</v>
      </c>
      <c r="CM269" s="17">
        <f t="shared" si="444"/>
        <v>-32.376241753822221</v>
      </c>
      <c r="CN269" s="17">
        <f t="shared" si="426"/>
        <v>-26.854533594673399</v>
      </c>
      <c r="CO269" s="17">
        <f t="shared" si="427"/>
        <v>-23.575968034938235</v>
      </c>
      <c r="CP269" s="12">
        <f t="shared" si="428"/>
        <v>380.32103728342543</v>
      </c>
      <c r="CQ269" s="12">
        <f t="shared" si="429"/>
        <v>342.48673809174028</v>
      </c>
      <c r="CR269" s="12">
        <f t="shared" si="430"/>
        <v>263.96576619763732</v>
      </c>
      <c r="CS269" s="17">
        <f>CS$3*temperature!$I379+CS$4*temperature!$I379^2</f>
        <v>-32.376241753822221</v>
      </c>
      <c r="CT269" s="17">
        <f>CT$3*temperature!$I379+CT$4*temperature!$I379^2</f>
        <v>-26.854573248220834</v>
      </c>
      <c r="CU269" s="17">
        <f>CU$3*temperature!$I379+CU$4*temperature!$I379^2</f>
        <v>-23.575988275310024</v>
      </c>
      <c r="CV269" s="17"/>
      <c r="CW269" s="17"/>
      <c r="CX269" s="17"/>
    </row>
    <row r="270" spans="1:102">
      <c r="A270" s="2">
        <f t="shared" si="367"/>
        <v>2224</v>
      </c>
      <c r="B270" s="5">
        <f t="shared" si="368"/>
        <v>1165.4042452729907</v>
      </c>
      <c r="C270" s="5">
        <f t="shared" si="369"/>
        <v>2964.1627439960653</v>
      </c>
      <c r="D270" s="5">
        <f t="shared" si="370"/>
        <v>4369.9347833057209</v>
      </c>
      <c r="E270" s="15">
        <f t="shared" si="371"/>
        <v>7.0223020187452136E-8</v>
      </c>
      <c r="F270" s="15">
        <f t="shared" si="372"/>
        <v>1.3834405860765245E-7</v>
      </c>
      <c r="G270" s="15">
        <f t="shared" si="373"/>
        <v>2.8242447445353414E-7</v>
      </c>
      <c r="H270" s="5">
        <f t="shared" si="374"/>
        <v>98038.102354990086</v>
      </c>
      <c r="I270" s="5">
        <f t="shared" si="375"/>
        <v>64189.019193845823</v>
      </c>
      <c r="J270" s="5">
        <f t="shared" si="376"/>
        <v>28583.233590291973</v>
      </c>
      <c r="K270" s="5">
        <f t="shared" si="377"/>
        <v>84123.687340803444</v>
      </c>
      <c r="L270" s="5">
        <f t="shared" si="378"/>
        <v>21655.025293014423</v>
      </c>
      <c r="M270" s="5">
        <f t="shared" si="379"/>
        <v>6540.883332970393</v>
      </c>
      <c r="N270" s="15">
        <f t="shared" si="380"/>
        <v>-1.1145590652110071E-2</v>
      </c>
      <c r="O270" s="15">
        <f t="shared" si="381"/>
        <v>-4.0835926111775223E-3</v>
      </c>
      <c r="P270" s="15">
        <f t="shared" si="382"/>
        <v>-1.5338237519196829E-3</v>
      </c>
      <c r="Q270" s="5">
        <f t="shared" si="383"/>
        <v>1369.3988357657092</v>
      </c>
      <c r="R270" s="5">
        <f t="shared" si="384"/>
        <v>2793.7162414846107</v>
      </c>
      <c r="S270" s="5">
        <f t="shared" si="385"/>
        <v>2311.4987714838949</v>
      </c>
      <c r="T270" s="5">
        <f t="shared" si="386"/>
        <v>13.96802674543004</v>
      </c>
      <c r="U270" s="5">
        <f t="shared" si="387"/>
        <v>43.523273553188375</v>
      </c>
      <c r="V270" s="5">
        <f t="shared" si="388"/>
        <v>80.869043881339365</v>
      </c>
      <c r="W270" s="15">
        <f t="shared" si="389"/>
        <v>-1.0734613539272964E-2</v>
      </c>
      <c r="X270" s="15">
        <f t="shared" si="390"/>
        <v>-1.217998157191269E-2</v>
      </c>
      <c r="Y270" s="15">
        <f t="shared" si="391"/>
        <v>-9.7425357312937999E-3</v>
      </c>
      <c r="Z270" s="5">
        <f t="shared" si="406"/>
        <v>779.84270117924609</v>
      </c>
      <c r="AA270" s="5">
        <f t="shared" si="407"/>
        <v>5933.4198576254294</v>
      </c>
      <c r="AB270" s="5">
        <f t="shared" si="408"/>
        <v>44180.099857267713</v>
      </c>
      <c r="AC270" s="16">
        <f t="shared" si="392"/>
        <v>0.97122138018070792</v>
      </c>
      <c r="AD270" s="16">
        <f t="shared" si="393"/>
        <v>3.0639313199798028</v>
      </c>
      <c r="AE270" s="16">
        <f t="shared" si="394"/>
        <v>18.897937617306241</v>
      </c>
      <c r="AF270" s="15">
        <f t="shared" si="395"/>
        <v>-4.0504037456468023E-3</v>
      </c>
      <c r="AG270" s="15">
        <f t="shared" si="396"/>
        <v>2.9673830763510267E-4</v>
      </c>
      <c r="AH270" s="15">
        <f t="shared" si="397"/>
        <v>9.7937136394747881E-3</v>
      </c>
      <c r="AI270" s="1">
        <f t="shared" si="361"/>
        <v>218149.20432888542</v>
      </c>
      <c r="AJ270" s="1">
        <f t="shared" si="362"/>
        <v>133236.58366801889</v>
      </c>
      <c r="AK270" s="1">
        <f t="shared" si="363"/>
        <v>57899.197930838171</v>
      </c>
      <c r="AL270" s="14">
        <f t="shared" si="398"/>
        <v>91.718331626694862</v>
      </c>
      <c r="AM270" s="14">
        <f t="shared" si="399"/>
        <v>22.451692950195948</v>
      </c>
      <c r="AN270" s="14">
        <f t="shared" si="400"/>
        <v>7.0325044980043758</v>
      </c>
      <c r="AO270" s="11">
        <f t="shared" si="401"/>
        <v>2.4001805577961118E-3</v>
      </c>
      <c r="AP270" s="11">
        <f t="shared" si="402"/>
        <v>3.0235944635219844E-3</v>
      </c>
      <c r="AQ270" s="11">
        <f t="shared" si="403"/>
        <v>2.7427816782869159E-3</v>
      </c>
      <c r="AR270" s="1">
        <f t="shared" si="409"/>
        <v>98038.102354990086</v>
      </c>
      <c r="AS270" s="1">
        <f t="shared" si="404"/>
        <v>64189.019193845823</v>
      </c>
      <c r="AT270" s="1">
        <f t="shared" si="405"/>
        <v>28583.233590291973</v>
      </c>
      <c r="AU270" s="1">
        <f t="shared" si="364"/>
        <v>19607.620470998019</v>
      </c>
      <c r="AV270" s="1">
        <f t="shared" si="365"/>
        <v>12837.803838769165</v>
      </c>
      <c r="AW270" s="1">
        <f t="shared" si="366"/>
        <v>5716.646718058395</v>
      </c>
      <c r="AX270" s="1">
        <f t="shared" si="431"/>
        <v>67298.949872642756</v>
      </c>
      <c r="AY270" s="1">
        <f t="shared" si="412"/>
        <v>17324.020234411539</v>
      </c>
      <c r="AZ270" s="1">
        <f t="shared" si="413"/>
        <v>5232.7066663763144</v>
      </c>
      <c r="BA270" s="1">
        <f t="shared" si="432"/>
        <v>12955.682351528189</v>
      </c>
      <c r="BB270" s="1">
        <f t="shared" si="433"/>
        <v>28929.781594137239</v>
      </c>
      <c r="BC270" s="1">
        <f t="shared" si="434"/>
        <v>37418.37043251931</v>
      </c>
      <c r="BD270" s="1">
        <f t="shared" si="435"/>
        <v>164.55618972987176</v>
      </c>
      <c r="BE270" s="2">
        <f t="shared" si="445"/>
        <v>0.42640676327742005</v>
      </c>
      <c r="BF270" s="2">
        <f t="shared" si="446"/>
        <v>0.3180625638800178</v>
      </c>
      <c r="BG270" s="2">
        <f t="shared" si="447"/>
        <v>-5.0634047993166097E-7</v>
      </c>
      <c r="BH270" s="2">
        <f t="shared" si="414"/>
        <v>4.3614853863425555E-2</v>
      </c>
      <c r="BI270" s="2">
        <f t="shared" si="436"/>
        <v>1.8182272776872576E-2</v>
      </c>
      <c r="BJ270" s="2">
        <f t="shared" si="415"/>
        <v>1.0116379454193041E-2</v>
      </c>
      <c r="BK270" s="2">
        <f t="shared" si="416"/>
        <v>2.5638068161742476E-14</v>
      </c>
      <c r="BL270" s="2">
        <f t="shared" si="417"/>
        <v>1782.5555195453835</v>
      </c>
      <c r="BM270" s="2">
        <f t="shared" si="418"/>
        <v>649.36047495742457</v>
      </c>
      <c r="BN270" s="2">
        <f t="shared" si="419"/>
        <v>7.3281889107091277E-10</v>
      </c>
      <c r="BO270" s="2">
        <f t="shared" si="437"/>
        <v>10721.164624567822</v>
      </c>
      <c r="BP270" s="2">
        <f t="shared" si="438"/>
        <v>688.17392018871442</v>
      </c>
      <c r="BQ270" s="2">
        <f t="shared" si="439"/>
        <v>-6.5517498877841045E-5</v>
      </c>
      <c r="BR270" s="11">
        <f t="shared" si="440"/>
        <v>2.265367320942499E-2</v>
      </c>
      <c r="BS270" s="17">
        <f t="shared" si="410"/>
        <v>7.1509305202031935E-4</v>
      </c>
      <c r="BT270" s="17">
        <f t="shared" si="411"/>
        <v>2.0750092479152387E-3</v>
      </c>
      <c r="BU270" s="12">
        <f>BU$3*temperature!$I380+BU$4*temperature!$I380^2</f>
        <v>-66.343828508446109</v>
      </c>
      <c r="BV270" s="12">
        <f>BV$3*temperature!$I380+BV$4*temperature!$I380^2</f>
        <v>-54.218050548648904</v>
      </c>
      <c r="BW270" s="12">
        <f>BW$3*temperature!$I380+BW$4*temperature!$I380^2</f>
        <v>-44.748717502831454</v>
      </c>
      <c r="BX270" s="12">
        <f>BX$4*temperature!$I380^2</f>
        <v>-52.103503802027284</v>
      </c>
      <c r="BY270" s="12">
        <f>BY$4*temperature!$I380^2</f>
        <v>-45.558050710896268</v>
      </c>
      <c r="BZ270" s="12">
        <f>BZ$4*temperature!$I380^2</f>
        <v>-39.996045632338131</v>
      </c>
      <c r="CA270" s="12">
        <f>CA$3*temperature!$I380</f>
        <v>-37.069005945992174</v>
      </c>
      <c r="CB270" s="12">
        <f>CB$3*temperature!$I380</f>
        <v>-34.261349258212547</v>
      </c>
      <c r="CC270" s="12">
        <f>CC$3*temperature!$I380</f>
        <v>-30.078514381858046</v>
      </c>
      <c r="CD270" s="12">
        <f t="shared" si="441"/>
        <v>-27.80395316141691</v>
      </c>
      <c r="CE270" s="12">
        <f t="shared" si="420"/>
        <v>-19.532391090198274</v>
      </c>
      <c r="CF270" s="12">
        <f t="shared" si="421"/>
        <v>-17.147757430416377</v>
      </c>
      <c r="CG270" s="19">
        <f t="shared" si="442"/>
        <v>0.24994068624537757</v>
      </c>
      <c r="CH270" s="19">
        <f t="shared" si="422"/>
        <v>0.42990012030783337</v>
      </c>
      <c r="CI270" s="19">
        <f t="shared" si="423"/>
        <v>0.42990012030783331</v>
      </c>
      <c r="CJ270" s="12">
        <f t="shared" si="443"/>
        <v>4.632526392287633</v>
      </c>
      <c r="CK270" s="12">
        <f t="shared" si="424"/>
        <v>7.3644790840071357</v>
      </c>
      <c r="CL270" s="12">
        <f t="shared" si="425"/>
        <v>6.4653784757208337</v>
      </c>
      <c r="CM270" s="17">
        <f t="shared" si="444"/>
        <v>-32.436479553704544</v>
      </c>
      <c r="CN270" s="17">
        <f t="shared" si="426"/>
        <v>-26.896870174205411</v>
      </c>
      <c r="CO270" s="17">
        <f t="shared" si="427"/>
        <v>-23.613135906137209</v>
      </c>
      <c r="CP270" s="12">
        <f t="shared" si="428"/>
        <v>386.79184278411464</v>
      </c>
      <c r="CQ270" s="12">
        <f t="shared" si="429"/>
        <v>348.23965902296965</v>
      </c>
      <c r="CR270" s="12">
        <f t="shared" si="430"/>
        <v>268.39973109684877</v>
      </c>
      <c r="CS270" s="17">
        <f>CS$3*temperature!$I380+CS$4*temperature!$I380^2</f>
        <v>-32.436479553704544</v>
      </c>
      <c r="CT270" s="17">
        <f>CT$3*temperature!$I380+CT$4*temperature!$I380^2</f>
        <v>-26.89690984902392</v>
      </c>
      <c r="CU270" s="17">
        <f>CU$3*temperature!$I380+CU$4*temperature!$I380^2</f>
        <v>-23.613156157366426</v>
      </c>
      <c r="CV270" s="17"/>
      <c r="CW270" s="17"/>
      <c r="CX270" s="17"/>
    </row>
    <row r="271" spans="1:102">
      <c r="A271" s="2">
        <f t="shared" si="367"/>
        <v>2225</v>
      </c>
      <c r="B271" s="5">
        <f t="shared" si="368"/>
        <v>1165.4043230192863</v>
      </c>
      <c r="C271" s="5">
        <f t="shared" si="369"/>
        <v>2964.1631335666543</v>
      </c>
      <c r="D271" s="5">
        <f t="shared" si="370"/>
        <v>4369.9359557734288</v>
      </c>
      <c r="E271" s="15">
        <f t="shared" si="371"/>
        <v>6.6711869178079529E-8</v>
      </c>
      <c r="F271" s="15">
        <f t="shared" si="372"/>
        <v>1.3142685567726982E-7</v>
      </c>
      <c r="G271" s="15">
        <f t="shared" si="373"/>
        <v>2.6830325073085743E-7</v>
      </c>
      <c r="H271" s="5">
        <f t="shared" si="374"/>
        <v>96934.993625829447</v>
      </c>
      <c r="I271" s="5">
        <f t="shared" si="375"/>
        <v>63924.351637590102</v>
      </c>
      <c r="J271" s="5">
        <f t="shared" si="376"/>
        <v>28538.728654267357</v>
      </c>
      <c r="K271" s="5">
        <f t="shared" si="377"/>
        <v>83177.135789829466</v>
      </c>
      <c r="L271" s="5">
        <f t="shared" si="378"/>
        <v>21565.733313966626</v>
      </c>
      <c r="M271" s="5">
        <f t="shared" si="379"/>
        <v>6530.6972328880111</v>
      </c>
      <c r="N271" s="15">
        <f t="shared" si="380"/>
        <v>-1.1251902774295774E-2</v>
      </c>
      <c r="O271" s="15">
        <f t="shared" si="381"/>
        <v>-4.1233837337794066E-3</v>
      </c>
      <c r="P271" s="15">
        <f t="shared" si="382"/>
        <v>-1.5572973196199547E-3</v>
      </c>
      <c r="Q271" s="5">
        <f t="shared" si="383"/>
        <v>1339.4560178836275</v>
      </c>
      <c r="R271" s="5">
        <f t="shared" si="384"/>
        <v>2748.3099343194667</v>
      </c>
      <c r="S271" s="5">
        <f t="shared" si="385"/>
        <v>2285.4149045694594</v>
      </c>
      <c r="T271" s="5">
        <f t="shared" si="386"/>
        <v>13.81808537641162</v>
      </c>
      <c r="U271" s="5">
        <f t="shared" si="387"/>
        <v>42.993160883361227</v>
      </c>
      <c r="V271" s="5">
        <f t="shared" si="388"/>
        <v>80.081174331769844</v>
      </c>
      <c r="W271" s="15">
        <f t="shared" si="389"/>
        <v>-1.0734613539272964E-2</v>
      </c>
      <c r="X271" s="15">
        <f t="shared" si="390"/>
        <v>-1.217998157191269E-2</v>
      </c>
      <c r="Y271" s="15">
        <f t="shared" si="391"/>
        <v>-9.7425357312937999E-3</v>
      </c>
      <c r="Z271" s="5">
        <f t="shared" si="406"/>
        <v>759.7829969909377</v>
      </c>
      <c r="AA271" s="5">
        <f t="shared" si="407"/>
        <v>5838.9492940273512</v>
      </c>
      <c r="AB271" s="5">
        <f t="shared" si="408"/>
        <v>44110.396400475052</v>
      </c>
      <c r="AC271" s="16">
        <f t="shared" si="392"/>
        <v>0.96728754146457174</v>
      </c>
      <c r="AD271" s="16">
        <f t="shared" si="393"/>
        <v>3.0648405057744039</v>
      </c>
      <c r="AE271" s="16">
        <f t="shared" si="394"/>
        <v>19.083018606706798</v>
      </c>
      <c r="AF271" s="15">
        <f t="shared" si="395"/>
        <v>-4.0504037456468023E-3</v>
      </c>
      <c r="AG271" s="15">
        <f t="shared" si="396"/>
        <v>2.9673830763510267E-4</v>
      </c>
      <c r="AH271" s="15">
        <f t="shared" si="397"/>
        <v>9.7937136394747881E-3</v>
      </c>
      <c r="AI271" s="1">
        <f t="shared" si="361"/>
        <v>215941.90436699492</v>
      </c>
      <c r="AJ271" s="1">
        <f t="shared" si="362"/>
        <v>132750.72913998619</v>
      </c>
      <c r="AK271" s="1">
        <f t="shared" si="363"/>
        <v>57825.924855812751</v>
      </c>
      <c r="AL271" s="14">
        <f t="shared" si="398"/>
        <v>91.93627077749511</v>
      </c>
      <c r="AM271" s="14">
        <f t="shared" si="399"/>
        <v>22.518898916551848</v>
      </c>
      <c r="AN271" s="14">
        <f t="shared" si="400"/>
        <v>7.0516002362490768</v>
      </c>
      <c r="AO271" s="11">
        <f t="shared" si="401"/>
        <v>2.3761787522181507E-3</v>
      </c>
      <c r="AP271" s="11">
        <f t="shared" si="402"/>
        <v>2.9933585188867645E-3</v>
      </c>
      <c r="AQ271" s="11">
        <f t="shared" si="403"/>
        <v>2.7153538615040467E-3</v>
      </c>
      <c r="AR271" s="1">
        <f t="shared" si="409"/>
        <v>96934.993625829447</v>
      </c>
      <c r="AS271" s="1">
        <f t="shared" si="404"/>
        <v>63924.351637590102</v>
      </c>
      <c r="AT271" s="1">
        <f t="shared" si="405"/>
        <v>28538.728654267357</v>
      </c>
      <c r="AU271" s="1">
        <f t="shared" si="364"/>
        <v>19386.998725165889</v>
      </c>
      <c r="AV271" s="1">
        <f t="shared" si="365"/>
        <v>12784.870327518021</v>
      </c>
      <c r="AW271" s="1">
        <f t="shared" si="366"/>
        <v>5707.7457308534722</v>
      </c>
      <c r="AX271" s="1">
        <f t="shared" si="431"/>
        <v>66541.70863186357</v>
      </c>
      <c r="AY271" s="1">
        <f t="shared" si="412"/>
        <v>17252.5866511733</v>
      </c>
      <c r="AZ271" s="1">
        <f t="shared" si="413"/>
        <v>5224.557786310409</v>
      </c>
      <c r="BA271" s="1">
        <f t="shared" si="432"/>
        <v>12942.49586839431</v>
      </c>
      <c r="BB271" s="1">
        <f t="shared" si="433"/>
        <v>28917.537745968144</v>
      </c>
      <c r="BC271" s="1">
        <f t="shared" si="434"/>
        <v>37411.569878001545</v>
      </c>
      <c r="BD271" s="1">
        <f t="shared" si="435"/>
        <v>159.69835955701478</v>
      </c>
      <c r="BE271" s="2">
        <f t="shared" si="445"/>
        <v>0.42640676327742005</v>
      </c>
      <c r="BF271" s="2">
        <f t="shared" si="446"/>
        <v>0.3180625638800178</v>
      </c>
      <c r="BG271" s="2">
        <f t="shared" si="447"/>
        <v>-5.0634047993166097E-7</v>
      </c>
      <c r="BH271" s="2">
        <f t="shared" si="414"/>
        <v>4.3012087029814981E-2</v>
      </c>
      <c r="BI271" s="2">
        <f t="shared" si="436"/>
        <v>1.8182272776872576E-2</v>
      </c>
      <c r="BJ271" s="2">
        <f t="shared" si="415"/>
        <v>1.0116379454193041E-2</v>
      </c>
      <c r="BK271" s="2">
        <f t="shared" si="416"/>
        <v>2.5638068161742476E-14</v>
      </c>
      <c r="BL271" s="2">
        <f t="shared" si="417"/>
        <v>1762.4984957292354</v>
      </c>
      <c r="BM271" s="2">
        <f t="shared" si="418"/>
        <v>646.68299752912776</v>
      </c>
      <c r="BN271" s="2">
        <f t="shared" si="419"/>
        <v>7.3167787048757967E-10</v>
      </c>
      <c r="BO271" s="2">
        <f t="shared" si="437"/>
        <v>10880.40586430767</v>
      </c>
      <c r="BP271" s="2">
        <f t="shared" si="438"/>
        <v>696.4247213798285</v>
      </c>
      <c r="BQ271" s="2">
        <f t="shared" si="439"/>
        <v>-6.5518856063989287E-5</v>
      </c>
      <c r="BR271" s="11">
        <f t="shared" si="440"/>
        <v>2.2598317002065132E-2</v>
      </c>
      <c r="BS271" s="17">
        <f t="shared" si="410"/>
        <v>6.9925241629076752E-4</v>
      </c>
      <c r="BT271" s="17">
        <f t="shared" si="411"/>
        <v>2.0145720853546006E-3</v>
      </c>
      <c r="BU271" s="12">
        <f>BU$3*temperature!$I381+BU$4*temperature!$I381^2</f>
        <v>-66.71474919598019</v>
      </c>
      <c r="BV271" s="12">
        <f>BV$3*temperature!$I381+BV$4*temperature!$I381^2</f>
        <v>-54.503238179547466</v>
      </c>
      <c r="BW271" s="12">
        <f>BW$3*temperature!$I381+BW$4*temperature!$I381^2</f>
        <v>-44.96966807112242</v>
      </c>
      <c r="BX271" s="12">
        <f>BX$4*temperature!$I381^2</f>
        <v>-52.32742950332311</v>
      </c>
      <c r="BY271" s="12">
        <f>BY$4*temperature!$I381^2</f>
        <v>-45.753845959021426</v>
      </c>
      <c r="BZ271" s="12">
        <f>BZ$4*temperature!$I381^2</f>
        <v>-40.167937000744196</v>
      </c>
      <c r="CA271" s="12">
        <f>CA$3*temperature!$I381</f>
        <v>-37.148576446622201</v>
      </c>
      <c r="CB271" s="12">
        <f>CB$3*temperature!$I381</f>
        <v>-34.334892981416459</v>
      </c>
      <c r="CC271" s="12">
        <f>CC$3*temperature!$I381</f>
        <v>-30.143079437933704</v>
      </c>
      <c r="CD271" s="12">
        <f t="shared" si="441"/>
        <v>-27.843705160584697</v>
      </c>
      <c r="CE271" s="12">
        <f t="shared" si="420"/>
        <v>-19.542634036171133</v>
      </c>
      <c r="CF271" s="12">
        <f t="shared" si="421"/>
        <v>-17.156749854953873</v>
      </c>
      <c r="CG271" s="19">
        <f t="shared" si="442"/>
        <v>0.25047719660018269</v>
      </c>
      <c r="CH271" s="19">
        <f t="shared" si="422"/>
        <v>0.43082292271164324</v>
      </c>
      <c r="CI271" s="19">
        <f t="shared" si="423"/>
        <v>0.43082292271164313</v>
      </c>
      <c r="CJ271" s="12">
        <f t="shared" si="443"/>
        <v>4.6524356430187526</v>
      </c>
      <c r="CK271" s="12">
        <f t="shared" si="424"/>
        <v>7.396129472622663</v>
      </c>
      <c r="CL271" s="12">
        <f t="shared" si="425"/>
        <v>6.4931647914899155</v>
      </c>
      <c r="CM271" s="17">
        <f t="shared" si="444"/>
        <v>-32.496140803603453</v>
      </c>
      <c r="CN271" s="17">
        <f t="shared" si="426"/>
        <v>-26.938763508793798</v>
      </c>
      <c r="CO271" s="17">
        <f t="shared" si="427"/>
        <v>-23.64991464644379</v>
      </c>
      <c r="CP271" s="12">
        <f t="shared" si="428"/>
        <v>393.28001149162856</v>
      </c>
      <c r="CQ271" s="12">
        <f t="shared" si="429"/>
        <v>354.0073276088637</v>
      </c>
      <c r="CR271" s="12">
        <f t="shared" si="430"/>
        <v>272.84506249716793</v>
      </c>
      <c r="CS271" s="17">
        <f>CS$3*temperature!$I381+CS$4*temperature!$I381^2</f>
        <v>-32.496140803603453</v>
      </c>
      <c r="CT271" s="17">
        <f>CT$3*temperature!$I381+CT$4*temperature!$I381^2</f>
        <v>-26.938803204417987</v>
      </c>
      <c r="CU271" s="17">
        <f>CU$3*temperature!$I381+CU$4*temperature!$I381^2</f>
        <v>-23.649934908292877</v>
      </c>
      <c r="CV271" s="17"/>
      <c r="CW271" s="17"/>
      <c r="CX271" s="17"/>
    </row>
    <row r="272" spans="1:102">
      <c r="A272" s="2">
        <f t="shared" si="367"/>
        <v>2226</v>
      </c>
      <c r="B272" s="5">
        <f t="shared" si="368"/>
        <v>1165.4043968782721</v>
      </c>
      <c r="C272" s="5">
        <f t="shared" si="369"/>
        <v>2964.1635036587622</v>
      </c>
      <c r="D272" s="5">
        <f t="shared" si="370"/>
        <v>4369.9370696180504</v>
      </c>
      <c r="E272" s="15">
        <f t="shared" si="371"/>
        <v>6.337627571917555E-8</v>
      </c>
      <c r="F272" s="15">
        <f t="shared" si="372"/>
        <v>1.2485551289340633E-7</v>
      </c>
      <c r="G272" s="15">
        <f t="shared" si="373"/>
        <v>2.5488808819431452E-7</v>
      </c>
      <c r="H272" s="5">
        <f t="shared" si="374"/>
        <v>95833.935756811072</v>
      </c>
      <c r="I272" s="5">
        <f t="shared" si="375"/>
        <v>63658.269082571489</v>
      </c>
      <c r="J272" s="5">
        <f t="shared" si="376"/>
        <v>28493.636899104462</v>
      </c>
      <c r="K272" s="5">
        <f t="shared" si="377"/>
        <v>82232.344423547795</v>
      </c>
      <c r="L272" s="5">
        <f t="shared" si="378"/>
        <v>21475.964130857166</v>
      </c>
      <c r="M272" s="5">
        <f t="shared" si="379"/>
        <v>6520.3769402553244</v>
      </c>
      <c r="N272" s="15">
        <f t="shared" si="380"/>
        <v>-1.135878697084447E-2</v>
      </c>
      <c r="O272" s="15">
        <f t="shared" si="381"/>
        <v>-4.1625843092162329E-3</v>
      </c>
      <c r="P272" s="15">
        <f t="shared" si="382"/>
        <v>-1.5802742440294004E-3</v>
      </c>
      <c r="Q272" s="5">
        <f t="shared" si="383"/>
        <v>1310.0262854429552</v>
      </c>
      <c r="R272" s="5">
        <f t="shared" si="384"/>
        <v>2703.5351755711395</v>
      </c>
      <c r="S272" s="5">
        <f t="shared" si="385"/>
        <v>2259.5733477981403</v>
      </c>
      <c r="T272" s="5">
        <f t="shared" si="386"/>
        <v>13.669753570043163</v>
      </c>
      <c r="U272" s="5">
        <f t="shared" si="387"/>
        <v>42.469504976083613</v>
      </c>
      <c r="V272" s="5">
        <f t="shared" si="388"/>
        <v>79.300980629438612</v>
      </c>
      <c r="W272" s="15">
        <f t="shared" si="389"/>
        <v>-1.0734613539272964E-2</v>
      </c>
      <c r="X272" s="15">
        <f t="shared" si="390"/>
        <v>-1.217998157191269E-2</v>
      </c>
      <c r="Y272" s="15">
        <f t="shared" si="391"/>
        <v>-9.7425357312937999E-3</v>
      </c>
      <c r="Z272" s="5">
        <f t="shared" si="406"/>
        <v>740.15969768393222</v>
      </c>
      <c r="AA272" s="5">
        <f t="shared" si="407"/>
        <v>5745.7532529395958</v>
      </c>
      <c r="AB272" s="5">
        <f t="shared" si="408"/>
        <v>44039.766910877042</v>
      </c>
      <c r="AC272" s="16">
        <f t="shared" si="392"/>
        <v>0.96336963638350614</v>
      </c>
      <c r="AD272" s="16">
        <f t="shared" si="393"/>
        <v>3.0657499613592591</v>
      </c>
      <c r="AE272" s="16">
        <f t="shared" si="394"/>
        <v>19.269912226317654</v>
      </c>
      <c r="AF272" s="15">
        <f t="shared" si="395"/>
        <v>-4.0504037456468023E-3</v>
      </c>
      <c r="AG272" s="15">
        <f t="shared" si="396"/>
        <v>2.9673830763510267E-4</v>
      </c>
      <c r="AH272" s="15">
        <f t="shared" si="397"/>
        <v>9.7937136394747881E-3</v>
      </c>
      <c r="AI272" s="1">
        <f t="shared" si="361"/>
        <v>213734.71265546134</v>
      </c>
      <c r="AJ272" s="1">
        <f t="shared" si="362"/>
        <v>132260.5265535056</v>
      </c>
      <c r="AK272" s="1">
        <f t="shared" si="363"/>
        <v>57751.078101084946</v>
      </c>
      <c r="AL272" s="14">
        <f t="shared" si="398"/>
        <v>92.152543220542981</v>
      </c>
      <c r="AM272" s="14">
        <f t="shared" si="399"/>
        <v>22.585631983080578</v>
      </c>
      <c r="AN272" s="14">
        <f t="shared" si="400"/>
        <v>7.0705563502810458</v>
      </c>
      <c r="AO272" s="11">
        <f t="shared" si="401"/>
        <v>2.3524169646959693E-3</v>
      </c>
      <c r="AP272" s="11">
        <f t="shared" si="402"/>
        <v>2.9634249336978969E-3</v>
      </c>
      <c r="AQ272" s="11">
        <f t="shared" si="403"/>
        <v>2.6882003228890063E-3</v>
      </c>
      <c r="AR272" s="1">
        <f t="shared" si="409"/>
        <v>95833.935756811072</v>
      </c>
      <c r="AS272" s="1">
        <f t="shared" si="404"/>
        <v>63658.269082571489</v>
      </c>
      <c r="AT272" s="1">
        <f t="shared" si="405"/>
        <v>28493.636899104462</v>
      </c>
      <c r="AU272" s="1">
        <f t="shared" si="364"/>
        <v>19166.787151362216</v>
      </c>
      <c r="AV272" s="1">
        <f t="shared" si="365"/>
        <v>12731.653816514299</v>
      </c>
      <c r="AW272" s="1">
        <f t="shared" si="366"/>
        <v>5698.7273798208926</v>
      </c>
      <c r="AX272" s="1">
        <f t="shared" si="431"/>
        <v>65785.875538838256</v>
      </c>
      <c r="AY272" s="1">
        <f t="shared" si="412"/>
        <v>17180.771304685735</v>
      </c>
      <c r="AZ272" s="1">
        <f t="shared" si="413"/>
        <v>5216.3015522042597</v>
      </c>
      <c r="BA272" s="1">
        <f t="shared" si="432"/>
        <v>12929.183352727539</v>
      </c>
      <c r="BB272" s="1">
        <f t="shared" si="433"/>
        <v>28905.1770243139</v>
      </c>
      <c r="BC272" s="1">
        <f t="shared" si="434"/>
        <v>37404.668252561511</v>
      </c>
      <c r="BD272" s="1">
        <f t="shared" si="435"/>
        <v>154.98323800758456</v>
      </c>
      <c r="BE272" s="2">
        <f t="shared" si="445"/>
        <v>0.42640676327742005</v>
      </c>
      <c r="BF272" s="2">
        <f t="shared" si="446"/>
        <v>0.3180625638800178</v>
      </c>
      <c r="BG272" s="2">
        <f t="shared" si="447"/>
        <v>-5.0634047993166097E-7</v>
      </c>
      <c r="BH272" s="2">
        <f t="shared" si="414"/>
        <v>4.241597181487896E-2</v>
      </c>
      <c r="BI272" s="2">
        <f t="shared" si="436"/>
        <v>1.8182272776872576E-2</v>
      </c>
      <c r="BJ272" s="2">
        <f t="shared" si="415"/>
        <v>1.0116379454193041E-2</v>
      </c>
      <c r="BK272" s="2">
        <f t="shared" si="416"/>
        <v>2.5638068161742476E-14</v>
      </c>
      <c r="BL272" s="2">
        <f t="shared" si="417"/>
        <v>1742.4787612116213</v>
      </c>
      <c r="BM272" s="2">
        <f t="shared" si="418"/>
        <v>643.99120543641834</v>
      </c>
      <c r="BN272" s="2">
        <f t="shared" si="419"/>
        <v>7.3052180499518069E-10</v>
      </c>
      <c r="BO272" s="2">
        <f t="shared" si="437"/>
        <v>11042.005795794661</v>
      </c>
      <c r="BP272" s="2">
        <f t="shared" si="438"/>
        <v>704.77486189327715</v>
      </c>
      <c r="BQ272" s="2">
        <f t="shared" si="439"/>
        <v>-6.5520245879992185E-5</v>
      </c>
      <c r="BR272" s="11">
        <f t="shared" si="440"/>
        <v>2.2543394955530122E-2</v>
      </c>
      <c r="BS272" s="17">
        <f t="shared" si="410"/>
        <v>6.8379969403895989E-4</v>
      </c>
      <c r="BT272" s="17">
        <f t="shared" si="411"/>
        <v>1.9558952284996121E-3</v>
      </c>
      <c r="BU272" s="12">
        <f>BU$3*temperature!$I382+BU$4*temperature!$I382^2</f>
        <v>-67.08335189350764</v>
      </c>
      <c r="BV272" s="12">
        <f>BV$3*temperature!$I382+BV$4*temperature!$I382^2</f>
        <v>-54.786614476046758</v>
      </c>
      <c r="BW272" s="12">
        <f>BW$3*temperature!$I382+BW$4*temperature!$I382^2</f>
        <v>-45.189190409205743</v>
      </c>
      <c r="BX272" s="12">
        <f>BX$4*temperature!$I382^2</f>
        <v>-52.549846474203456</v>
      </c>
      <c r="BY272" s="12">
        <f>BY$4*temperature!$I382^2</f>
        <v>-45.948322009554069</v>
      </c>
      <c r="BZ272" s="12">
        <f>BZ$4*temperature!$I382^2</f>
        <v>-40.338670227256898</v>
      </c>
      <c r="CA272" s="12">
        <f>CA$3*temperature!$I382</f>
        <v>-37.227442470169763</v>
      </c>
      <c r="CB272" s="12">
        <f>CB$3*temperature!$I382</f>
        <v>-34.407785585585728</v>
      </c>
      <c r="CC272" s="12">
        <f>CC$3*temperature!$I382</f>
        <v>-30.207072867565227</v>
      </c>
      <c r="CD272" s="12">
        <f t="shared" si="441"/>
        <v>-27.883020965336573</v>
      </c>
      <c r="CE272" s="12">
        <f t="shared" si="420"/>
        <v>-19.552652360860073</v>
      </c>
      <c r="CF272" s="12">
        <f t="shared" si="421"/>
        <v>-17.165545081346366</v>
      </c>
      <c r="CG272" s="19">
        <f t="shared" si="442"/>
        <v>0.25100895696288678</v>
      </c>
      <c r="CH272" s="19">
        <f t="shared" si="422"/>
        <v>0.43173755508837042</v>
      </c>
      <c r="CI272" s="19">
        <f t="shared" si="423"/>
        <v>0.43173755508837036</v>
      </c>
      <c r="CJ272" s="12">
        <f t="shared" si="443"/>
        <v>4.6722107524165928</v>
      </c>
      <c r="CK272" s="12">
        <f t="shared" si="424"/>
        <v>7.4275666123628277</v>
      </c>
      <c r="CL272" s="12">
        <f t="shared" si="425"/>
        <v>6.5207638931094296</v>
      </c>
      <c r="CM272" s="17">
        <f t="shared" si="444"/>
        <v>-32.555231717753166</v>
      </c>
      <c r="CN272" s="17">
        <f t="shared" si="426"/>
        <v>-26.9802189732229</v>
      </c>
      <c r="CO272" s="17">
        <f t="shared" si="427"/>
        <v>-23.686308974455795</v>
      </c>
      <c r="CP272" s="12">
        <f t="shared" si="428"/>
        <v>399.78461925885966</v>
      </c>
      <c r="CQ272" s="12">
        <f t="shared" si="429"/>
        <v>359.78893279687571</v>
      </c>
      <c r="CR272" s="12">
        <f t="shared" si="430"/>
        <v>277.30113529379156</v>
      </c>
      <c r="CS272" s="17">
        <f>CS$3*temperature!$I382+CS$4*temperature!$I382^2</f>
        <v>-32.555231717753173</v>
      </c>
      <c r="CT272" s="17">
        <f>CT$3*temperature!$I382+CT$4*temperature!$I382^2</f>
        <v>-26.980258689196521</v>
      </c>
      <c r="CU272" s="17">
        <f>CU$3*temperature!$I382+CU$4*temperature!$I382^2</f>
        <v>-23.686329246691876</v>
      </c>
      <c r="CV272" s="17"/>
      <c r="CW272" s="17"/>
      <c r="CX272" s="17"/>
    </row>
    <row r="273" spans="1:102">
      <c r="A273" s="2">
        <f t="shared" si="367"/>
        <v>2227</v>
      </c>
      <c r="B273" s="5">
        <f t="shared" si="368"/>
        <v>1165.4044670443129</v>
      </c>
      <c r="C273" s="5">
        <f t="shared" si="369"/>
        <v>2964.1638552463087</v>
      </c>
      <c r="D273" s="5">
        <f t="shared" si="370"/>
        <v>4369.9381277707107</v>
      </c>
      <c r="E273" s="15">
        <f t="shared" si="371"/>
        <v>6.0207461933216772E-8</v>
      </c>
      <c r="F273" s="15">
        <f t="shared" si="372"/>
        <v>1.1861273724873601E-7</v>
      </c>
      <c r="G273" s="15">
        <f t="shared" si="373"/>
        <v>2.4214368378459877E-7</v>
      </c>
      <c r="H273" s="5">
        <f t="shared" si="374"/>
        <v>94735.082578038462</v>
      </c>
      <c r="I273" s="5">
        <f t="shared" si="375"/>
        <v>63390.835175159009</v>
      </c>
      <c r="J273" s="5">
        <f t="shared" si="376"/>
        <v>28447.975226930281</v>
      </c>
      <c r="K273" s="5">
        <f t="shared" si="377"/>
        <v>81289.445215792439</v>
      </c>
      <c r="L273" s="5">
        <f t="shared" si="378"/>
        <v>21385.739207015438</v>
      </c>
      <c r="M273" s="5">
        <f t="shared" si="379"/>
        <v>6509.9263182114646</v>
      </c>
      <c r="N273" s="15">
        <f t="shared" si="380"/>
        <v>-1.1466281477989226E-2</v>
      </c>
      <c r="O273" s="15">
        <f t="shared" si="381"/>
        <v>-4.2012048116661926E-3</v>
      </c>
      <c r="P273" s="15">
        <f t="shared" si="382"/>
        <v>-1.6027634812552094E-3</v>
      </c>
      <c r="Q273" s="5">
        <f t="shared" si="383"/>
        <v>1281.1038525688839</v>
      </c>
      <c r="R273" s="5">
        <f t="shared" si="384"/>
        <v>2659.3867189120938</v>
      </c>
      <c r="S273" s="5">
        <f t="shared" si="385"/>
        <v>2233.9736362108742</v>
      </c>
      <c r="T273" s="5">
        <f t="shared" si="386"/>
        <v>13.523014048291653</v>
      </c>
      <c r="U273" s="5">
        <f t="shared" si="387"/>
        <v>41.952227188106662</v>
      </c>
      <c r="V273" s="5">
        <f t="shared" si="388"/>
        <v>78.528387992129666</v>
      </c>
      <c r="W273" s="15">
        <f t="shared" si="389"/>
        <v>-1.0734613539272964E-2</v>
      </c>
      <c r="X273" s="15">
        <f t="shared" si="390"/>
        <v>-1.217998157191269E-2</v>
      </c>
      <c r="Y273" s="15">
        <f t="shared" si="391"/>
        <v>-9.7425357312937999E-3</v>
      </c>
      <c r="Z273" s="5">
        <f t="shared" si="406"/>
        <v>720.96527168051989</v>
      </c>
      <c r="AA273" s="5">
        <f t="shared" si="407"/>
        <v>5653.8221263257783</v>
      </c>
      <c r="AB273" s="5">
        <f t="shared" si="408"/>
        <v>43968.238069350671</v>
      </c>
      <c r="AC273" s="16">
        <f t="shared" si="392"/>
        <v>0.95946760039985601</v>
      </c>
      <c r="AD273" s="16">
        <f t="shared" si="393"/>
        <v>3.0666596868144254</v>
      </c>
      <c r="AE273" s="16">
        <f t="shared" si="394"/>
        <v>19.458636228520025</v>
      </c>
      <c r="AF273" s="15">
        <f t="shared" si="395"/>
        <v>-4.0504037456468023E-3</v>
      </c>
      <c r="AG273" s="15">
        <f t="shared" si="396"/>
        <v>2.9673830763510267E-4</v>
      </c>
      <c r="AH273" s="15">
        <f t="shared" si="397"/>
        <v>9.7937136394747881E-3</v>
      </c>
      <c r="AI273" s="1">
        <f t="shared" si="361"/>
        <v>211528.02854127742</v>
      </c>
      <c r="AJ273" s="1">
        <f t="shared" si="362"/>
        <v>131766.12771466933</v>
      </c>
      <c r="AK273" s="1">
        <f t="shared" si="363"/>
        <v>57674.697670797344</v>
      </c>
      <c r="AL273" s="14">
        <f t="shared" si="398"/>
        <v>92.36715661449476</v>
      </c>
      <c r="AM273" s="14">
        <f t="shared" si="399"/>
        <v>22.651893499792944</v>
      </c>
      <c r="AN273" s="14">
        <f t="shared" si="400"/>
        <v>7.0893733514262385</v>
      </c>
      <c r="AO273" s="11">
        <f t="shared" si="401"/>
        <v>2.3288927950490096E-3</v>
      </c>
      <c r="AP273" s="11">
        <f t="shared" si="402"/>
        <v>2.9337906843609177E-3</v>
      </c>
      <c r="AQ273" s="11">
        <f t="shared" si="403"/>
        <v>2.6613183196601163E-3</v>
      </c>
      <c r="AR273" s="1">
        <f t="shared" si="409"/>
        <v>94735.082578038462</v>
      </c>
      <c r="AS273" s="1">
        <f t="shared" si="404"/>
        <v>63390.835175159009</v>
      </c>
      <c r="AT273" s="1">
        <f t="shared" si="405"/>
        <v>28447.975226930281</v>
      </c>
      <c r="AU273" s="1">
        <f t="shared" si="364"/>
        <v>18947.016515607695</v>
      </c>
      <c r="AV273" s="1">
        <f t="shared" si="365"/>
        <v>12678.167035031802</v>
      </c>
      <c r="AW273" s="1">
        <f t="shared" si="366"/>
        <v>5689.5950453860569</v>
      </c>
      <c r="AX273" s="1">
        <f t="shared" si="431"/>
        <v>65031.556172633944</v>
      </c>
      <c r="AY273" s="1">
        <f t="shared" si="412"/>
        <v>17108.591365612348</v>
      </c>
      <c r="AZ273" s="1">
        <f t="shared" si="413"/>
        <v>5207.9410545691717</v>
      </c>
      <c r="BA273" s="1">
        <f t="shared" si="432"/>
        <v>12915.74407366111</v>
      </c>
      <c r="BB273" s="1">
        <f t="shared" si="433"/>
        <v>28892.701160960551</v>
      </c>
      <c r="BC273" s="1">
        <f t="shared" si="434"/>
        <v>37397.667713755043</v>
      </c>
      <c r="BD273" s="1">
        <f t="shared" si="435"/>
        <v>150.40665862498187</v>
      </c>
      <c r="BE273" s="2">
        <f t="shared" si="445"/>
        <v>0.42640676327742005</v>
      </c>
      <c r="BF273" s="2">
        <f t="shared" si="446"/>
        <v>0.3180625638800178</v>
      </c>
      <c r="BG273" s="2">
        <f t="shared" si="447"/>
        <v>-5.0634047993166097E-7</v>
      </c>
      <c r="BH273" s="2">
        <f t="shared" si="414"/>
        <v>4.1826476392843016E-2</v>
      </c>
      <c r="BI273" s="2">
        <f t="shared" si="436"/>
        <v>1.8182272776872576E-2</v>
      </c>
      <c r="BJ273" s="2">
        <f t="shared" si="415"/>
        <v>1.0116379454193041E-2</v>
      </c>
      <c r="BK273" s="2">
        <f t="shared" si="416"/>
        <v>2.5638068161742476E-14</v>
      </c>
      <c r="BL273" s="2">
        <f t="shared" si="417"/>
        <v>1722.4991129734442</v>
      </c>
      <c r="BM273" s="2">
        <f t="shared" si="418"/>
        <v>641.28574255011608</v>
      </c>
      <c r="BN273" s="2">
        <f t="shared" si="419"/>
        <v>7.2935112793159997E-10</v>
      </c>
      <c r="BO273" s="2">
        <f t="shared" si="437"/>
        <v>11205.998823427646</v>
      </c>
      <c r="BP273" s="2">
        <f t="shared" si="438"/>
        <v>713.2255352861423</v>
      </c>
      <c r="BQ273" s="2">
        <f t="shared" si="439"/>
        <v>-6.5521667740099228E-5</v>
      </c>
      <c r="BR273" s="11">
        <f t="shared" si="440"/>
        <v>2.2488895807593917E-2</v>
      </c>
      <c r="BS273" s="17">
        <f t="shared" si="410"/>
        <v>6.6872437630747009E-4</v>
      </c>
      <c r="BT273" s="17">
        <f t="shared" si="411"/>
        <v>1.898927406310303E-3</v>
      </c>
      <c r="BU273" s="12">
        <f>BU$3*temperature!$I383+BU$4*temperature!$I383^2</f>
        <v>-67.449642464437943</v>
      </c>
      <c r="BV273" s="12">
        <f>BV$3*temperature!$I383+BV$4*temperature!$I383^2</f>
        <v>-55.068184716873134</v>
      </c>
      <c r="BW273" s="12">
        <f>BW$3*temperature!$I383+BW$4*temperature!$I383^2</f>
        <v>-45.407289265536164</v>
      </c>
      <c r="BX273" s="12">
        <f>BX$4*temperature!$I383^2</f>
        <v>-52.770761148615513</v>
      </c>
      <c r="BY273" s="12">
        <f>BY$4*temperature!$I383^2</f>
        <v>-46.14148448818289</v>
      </c>
      <c r="BZ273" s="12">
        <f>BZ$4*temperature!$I383^2</f>
        <v>-40.508250250746492</v>
      </c>
      <c r="CA273" s="12">
        <f>CA$3*temperature!$I383</f>
        <v>-37.305610758738389</v>
      </c>
      <c r="CB273" s="12">
        <f>CB$3*temperature!$I383</f>
        <v>-34.480033302167833</v>
      </c>
      <c r="CC273" s="12">
        <f>CC$3*temperature!$I383</f>
        <v>-30.270500141426908</v>
      </c>
      <c r="CD273" s="12">
        <f t="shared" si="441"/>
        <v>-27.92190617369064</v>
      </c>
      <c r="CE273" s="12">
        <f t="shared" si="420"/>
        <v>-19.562450476922436</v>
      </c>
      <c r="CF273" s="12">
        <f t="shared" si="421"/>
        <v>-17.174146983527038</v>
      </c>
      <c r="CG273" s="19">
        <f t="shared" si="442"/>
        <v>0.25153601279265286</v>
      </c>
      <c r="CH273" s="19">
        <f t="shared" si="422"/>
        <v>0.43264409562816447</v>
      </c>
      <c r="CI273" s="19">
        <f t="shared" si="423"/>
        <v>0.43264409562816447</v>
      </c>
      <c r="CJ273" s="12">
        <f t="shared" si="443"/>
        <v>4.6918522925238735</v>
      </c>
      <c r="CK273" s="12">
        <f t="shared" si="424"/>
        <v>7.4587914126226975</v>
      </c>
      <c r="CL273" s="12">
        <f t="shared" si="425"/>
        <v>6.5481765789499349</v>
      </c>
      <c r="CM273" s="17">
        <f t="shared" si="444"/>
        <v>-32.613758466214513</v>
      </c>
      <c r="CN273" s="17">
        <f t="shared" si="426"/>
        <v>-27.021241889545134</v>
      </c>
      <c r="CO273" s="17">
        <f t="shared" si="427"/>
        <v>-23.722323562476973</v>
      </c>
      <c r="CP273" s="12">
        <f t="shared" si="428"/>
        <v>406.30475713832112</v>
      </c>
      <c r="CQ273" s="12">
        <f t="shared" si="429"/>
        <v>365.58367703076186</v>
      </c>
      <c r="CR273" s="12">
        <f t="shared" si="430"/>
        <v>281.76733478395892</v>
      </c>
      <c r="CS273" s="17">
        <f>CS$3*temperature!$I383+CS$4*temperature!$I383^2</f>
        <v>-32.613758466214513</v>
      </c>
      <c r="CT273" s="17">
        <f>CT$3*temperature!$I383+CT$4*temperature!$I383^2</f>
        <v>-27.02128162542089</v>
      </c>
      <c r="CU273" s="17">
        <f>CU$3*temperature!$I383+CU$4*temperature!$I383^2</f>
        <v>-23.722343844871727</v>
      </c>
      <c r="CV273" s="17"/>
      <c r="CW273" s="17"/>
      <c r="CX273" s="17"/>
    </row>
    <row r="274" spans="1:102">
      <c r="A274" s="2">
        <f t="shared" si="367"/>
        <v>2228</v>
      </c>
      <c r="B274" s="5">
        <f t="shared" si="368"/>
        <v>1165.4045337020557</v>
      </c>
      <c r="C274" s="5">
        <f t="shared" si="369"/>
        <v>2964.1641892545176</v>
      </c>
      <c r="D274" s="5">
        <f t="shared" si="370"/>
        <v>4369.9391330159815</v>
      </c>
      <c r="E274" s="15">
        <f t="shared" si="371"/>
        <v>5.7197088836555931E-8</v>
      </c>
      <c r="F274" s="15">
        <f t="shared" si="372"/>
        <v>1.126821003862992E-7</v>
      </c>
      <c r="G274" s="15">
        <f t="shared" si="373"/>
        <v>2.3003649959536881E-7</v>
      </c>
      <c r="H274" s="5">
        <f t="shared" si="374"/>
        <v>93638.58379357314</v>
      </c>
      <c r="I274" s="5">
        <f t="shared" si="375"/>
        <v>63122.112335369922</v>
      </c>
      <c r="J274" s="5">
        <f t="shared" si="376"/>
        <v>28401.76023391894</v>
      </c>
      <c r="K274" s="5">
        <f t="shared" si="377"/>
        <v>80348.566601262719</v>
      </c>
      <c r="L274" s="5">
        <f t="shared" si="378"/>
        <v>21295.079592485403</v>
      </c>
      <c r="M274" s="5">
        <f t="shared" si="379"/>
        <v>6499.3491601145079</v>
      </c>
      <c r="N274" s="15">
        <f t="shared" si="380"/>
        <v>-1.1574425339378913E-2</v>
      </c>
      <c r="O274" s="15">
        <f t="shared" si="381"/>
        <v>-4.2392555923572717E-3</v>
      </c>
      <c r="P274" s="15">
        <f t="shared" si="382"/>
        <v>-1.6247738576344872E-3</v>
      </c>
      <c r="Q274" s="5">
        <f t="shared" si="383"/>
        <v>1252.6829018526819</v>
      </c>
      <c r="R274" s="5">
        <f t="shared" si="384"/>
        <v>2615.8592273433392</v>
      </c>
      <c r="S274" s="5">
        <f t="shared" si="385"/>
        <v>2208.6152368376288</v>
      </c>
      <c r="T274" s="5">
        <f t="shared" si="386"/>
        <v>13.377849718597083</v>
      </c>
      <c r="U274" s="5">
        <f t="shared" si="387"/>
        <v>41.44124983405483</v>
      </c>
      <c r="V274" s="5">
        <f t="shared" si="388"/>
        <v>77.763322366195439</v>
      </c>
      <c r="W274" s="15">
        <f t="shared" si="389"/>
        <v>-1.0734613539272964E-2</v>
      </c>
      <c r="X274" s="15">
        <f t="shared" si="390"/>
        <v>-1.217998157191269E-2</v>
      </c>
      <c r="Y274" s="15">
        <f t="shared" si="391"/>
        <v>-9.7425357312937999E-3</v>
      </c>
      <c r="Z274" s="5">
        <f t="shared" si="406"/>
        <v>702.19225164422221</v>
      </c>
      <c r="AA274" s="5">
        <f t="shared" si="407"/>
        <v>5563.1460902596746</v>
      </c>
      <c r="AB274" s="5">
        <f t="shared" si="408"/>
        <v>43895.836076007057</v>
      </c>
      <c r="AC274" s="16">
        <f t="shared" si="392"/>
        <v>0.95558136923736969</v>
      </c>
      <c r="AD274" s="16">
        <f t="shared" si="393"/>
        <v>3.0675696822199834</v>
      </c>
      <c r="AE274" s="16">
        <f t="shared" si="394"/>
        <v>19.649208539556859</v>
      </c>
      <c r="AF274" s="15">
        <f t="shared" si="395"/>
        <v>-4.0504037456468023E-3</v>
      </c>
      <c r="AG274" s="15">
        <f t="shared" si="396"/>
        <v>2.9673830763510267E-4</v>
      </c>
      <c r="AH274" s="15">
        <f t="shared" si="397"/>
        <v>9.7937136394747881E-3</v>
      </c>
      <c r="AI274" s="1">
        <f t="shared" si="361"/>
        <v>209322.24220275736</v>
      </c>
      <c r="AJ274" s="1">
        <f t="shared" si="362"/>
        <v>131267.68197823421</v>
      </c>
      <c r="AK274" s="1">
        <f t="shared" si="363"/>
        <v>57596.822949103669</v>
      </c>
      <c r="AL274" s="14">
        <f t="shared" si="398"/>
        <v>92.580118687978043</v>
      </c>
      <c r="AM274" s="14">
        <f t="shared" si="399"/>
        <v>22.717684854784444</v>
      </c>
      <c r="AN274" s="14">
        <f t="shared" si="400"/>
        <v>7.1080517598095483</v>
      </c>
      <c r="AO274" s="11">
        <f t="shared" si="401"/>
        <v>2.3056038670985195E-3</v>
      </c>
      <c r="AP274" s="11">
        <f t="shared" si="402"/>
        <v>2.9044527775173084E-3</v>
      </c>
      <c r="AQ274" s="11">
        <f t="shared" si="403"/>
        <v>2.6347051364635152E-3</v>
      </c>
      <c r="AR274" s="1">
        <f t="shared" si="409"/>
        <v>93638.58379357314</v>
      </c>
      <c r="AS274" s="1">
        <f t="shared" si="404"/>
        <v>63122.112335369922</v>
      </c>
      <c r="AT274" s="1">
        <f t="shared" si="405"/>
        <v>28401.76023391894</v>
      </c>
      <c r="AU274" s="1">
        <f t="shared" si="364"/>
        <v>18727.716758714629</v>
      </c>
      <c r="AV274" s="1">
        <f t="shared" si="365"/>
        <v>12624.422467073986</v>
      </c>
      <c r="AW274" s="1">
        <f t="shared" si="366"/>
        <v>5680.352046783788</v>
      </c>
      <c r="AX274" s="1">
        <f t="shared" si="431"/>
        <v>64278.853281010168</v>
      </c>
      <c r="AY274" s="1">
        <f t="shared" si="412"/>
        <v>17036.063673988323</v>
      </c>
      <c r="AZ274" s="1">
        <f t="shared" si="413"/>
        <v>5199.4793280916065</v>
      </c>
      <c r="BA274" s="1">
        <f t="shared" si="432"/>
        <v>12902.177253941825</v>
      </c>
      <c r="BB274" s="1">
        <f t="shared" si="433"/>
        <v>28880.111856595729</v>
      </c>
      <c r="BC274" s="1">
        <f t="shared" si="434"/>
        <v>37390.570379385841</v>
      </c>
      <c r="BD274" s="1">
        <f t="shared" si="435"/>
        <v>145.96457545764108</v>
      </c>
      <c r="BE274" s="2">
        <f t="shared" si="445"/>
        <v>0.42640676327742005</v>
      </c>
      <c r="BF274" s="2">
        <f t="shared" si="446"/>
        <v>0.3180625638800178</v>
      </c>
      <c r="BG274" s="2">
        <f t="shared" si="447"/>
        <v>-5.0634047993166097E-7</v>
      </c>
      <c r="BH274" s="2">
        <f t="shared" si="414"/>
        <v>4.1243567992534251E-2</v>
      </c>
      <c r="BI274" s="2">
        <f t="shared" si="436"/>
        <v>1.8182272776872576E-2</v>
      </c>
      <c r="BJ274" s="2">
        <f t="shared" si="415"/>
        <v>1.0116379454193041E-2</v>
      </c>
      <c r="BK274" s="2">
        <f t="shared" si="416"/>
        <v>2.5638068161742476E-14</v>
      </c>
      <c r="BL274" s="2">
        <f t="shared" si="417"/>
        <v>1702.5622729747865</v>
      </c>
      <c r="BM274" s="2">
        <f t="shared" si="418"/>
        <v>638.56724033480134</v>
      </c>
      <c r="BN274" s="2">
        <f t="shared" si="419"/>
        <v>7.2816626479068069E-10</v>
      </c>
      <c r="BO274" s="2">
        <f t="shared" si="437"/>
        <v>11372.419829414261</v>
      </c>
      <c r="BP274" s="2">
        <f t="shared" si="438"/>
        <v>721.77794942548849</v>
      </c>
      <c r="BQ274" s="2">
        <f t="shared" si="439"/>
        <v>-6.5523121067088838E-5</v>
      </c>
      <c r="BR274" s="11">
        <f t="shared" si="440"/>
        <v>2.2434808415000534E-2</v>
      </c>
      <c r="BS274" s="17">
        <f t="shared" si="410"/>
        <v>6.5401627249877419E-4</v>
      </c>
      <c r="BT274" s="17">
        <f t="shared" si="411"/>
        <v>1.843618841077964E-3</v>
      </c>
      <c r="BU274" s="12">
        <f>BU$3*temperature!$I384+BU$4*temperature!$I384^2</f>
        <v>-67.813627193907564</v>
      </c>
      <c r="BV274" s="12">
        <f>BV$3*temperature!$I384+BV$4*temperature!$I384^2</f>
        <v>-55.347954488365275</v>
      </c>
      <c r="BW274" s="12">
        <f>BW$3*temperature!$I384+BW$4*temperature!$I384^2</f>
        <v>-45.623969612668873</v>
      </c>
      <c r="BX274" s="12">
        <f>BX$4*temperature!$I384^2</f>
        <v>-52.990180152610797</v>
      </c>
      <c r="BY274" s="12">
        <f>BY$4*temperature!$I384^2</f>
        <v>-46.333339188567976</v>
      </c>
      <c r="BZ274" s="12">
        <f>BZ$4*temperature!$I384^2</f>
        <v>-40.67668215754766</v>
      </c>
      <c r="CA274" s="12">
        <f>CA$3*temperature!$I384</f>
        <v>-37.38308802648119</v>
      </c>
      <c r="CB274" s="12">
        <f>CB$3*temperature!$I384</f>
        <v>-34.551642336776844</v>
      </c>
      <c r="CC274" s="12">
        <f>CC$3*temperature!$I384</f>
        <v>-30.333366707513523</v>
      </c>
      <c r="CD274" s="12">
        <f t="shared" si="441"/>
        <v>-27.960366321554524</v>
      </c>
      <c r="CE274" s="12">
        <f t="shared" si="420"/>
        <v>-19.572032716876841</v>
      </c>
      <c r="CF274" s="12">
        <f t="shared" si="421"/>
        <v>-17.182559365074148</v>
      </c>
      <c r="CG274" s="19">
        <f t="shared" si="442"/>
        <v>0.25205840936018603</v>
      </c>
      <c r="CH274" s="19">
        <f t="shared" si="422"/>
        <v>0.43354262219702583</v>
      </c>
      <c r="CI274" s="19">
        <f t="shared" si="423"/>
        <v>0.43354262219702577</v>
      </c>
      <c r="CJ274" s="12">
        <f t="shared" si="443"/>
        <v>4.7113608524633328</v>
      </c>
      <c r="CK274" s="12">
        <f t="shared" si="424"/>
        <v>7.4898048099500034</v>
      </c>
      <c r="CL274" s="12">
        <f t="shared" si="425"/>
        <v>6.5754036712196875</v>
      </c>
      <c r="CM274" s="17">
        <f t="shared" si="444"/>
        <v>-32.67172717401786</v>
      </c>
      <c r="CN274" s="17">
        <f t="shared" si="426"/>
        <v>-27.061837526826842</v>
      </c>
      <c r="CO274" s="17">
        <f t="shared" si="427"/>
        <v>-23.757963036293837</v>
      </c>
      <c r="CP274" s="12">
        <f t="shared" si="428"/>
        <v>412.83953144329217</v>
      </c>
      <c r="CQ274" s="12">
        <f t="shared" si="429"/>
        <v>371.39077629849129</v>
      </c>
      <c r="CR274" s="12">
        <f t="shared" si="430"/>
        <v>286.24305670387969</v>
      </c>
      <c r="CS274" s="17">
        <f>CS$3*temperature!$I384+CS$4*temperature!$I384^2</f>
        <v>-32.67172717401786</v>
      </c>
      <c r="CT274" s="17">
        <f>CT$3*temperature!$I384+CT$4*temperature!$I384^2</f>
        <v>-27.061877282166233</v>
      </c>
      <c r="CU274" s="17">
        <f>CU$3*temperature!$I384+CU$4*temperature!$I384^2</f>
        <v>-23.757983328623446</v>
      </c>
      <c r="CV274" s="17"/>
      <c r="CW274" s="17"/>
      <c r="CX274" s="17"/>
    </row>
    <row r="275" spans="1:102">
      <c r="A275" s="2">
        <f t="shared" si="367"/>
        <v>2229</v>
      </c>
      <c r="B275" s="5">
        <f t="shared" si="368"/>
        <v>1165.4045970269151</v>
      </c>
      <c r="C275" s="5">
        <f t="shared" si="369"/>
        <v>2964.164506562352</v>
      </c>
      <c r="D275" s="5">
        <f t="shared" si="370"/>
        <v>4369.9400879992081</v>
      </c>
      <c r="E275" s="15">
        <f t="shared" si="371"/>
        <v>5.4337234394728134E-8</v>
      </c>
      <c r="F275" s="15">
        <f t="shared" si="372"/>
        <v>1.0704799536698424E-7</v>
      </c>
      <c r="G275" s="15">
        <f t="shared" si="373"/>
        <v>2.1853467461560036E-7</v>
      </c>
      <c r="H275" s="5">
        <f t="shared" si="374"/>
        <v>92544.585047639644</v>
      </c>
      <c r="I275" s="5">
        <f t="shared" si="375"/>
        <v>62852.161766653677</v>
      </c>
      <c r="J275" s="5">
        <f t="shared" si="376"/>
        <v>28355.008212992052</v>
      </c>
      <c r="K275" s="5">
        <f t="shared" si="377"/>
        <v>79409.833532261517</v>
      </c>
      <c r="L275" s="5">
        <f t="shared" si="378"/>
        <v>21204.005927304483</v>
      </c>
      <c r="M275" s="5">
        <f t="shared" si="379"/>
        <v>6488.6491901481622</v>
      </c>
      <c r="N275" s="15">
        <f t="shared" si="380"/>
        <v>-1.1683258441432476E-2</v>
      </c>
      <c r="O275" s="15">
        <f t="shared" si="381"/>
        <v>-4.2767468787981988E-3</v>
      </c>
      <c r="P275" s="15">
        <f t="shared" si="382"/>
        <v>-1.6463140697240419E-3</v>
      </c>
      <c r="Q275" s="5">
        <f t="shared" si="383"/>
        <v>1224.7575890336216</v>
      </c>
      <c r="R275" s="5">
        <f t="shared" si="384"/>
        <v>2572.9472797359531</v>
      </c>
      <c r="S275" s="5">
        <f t="shared" si="385"/>
        <v>2183.4975513910381</v>
      </c>
      <c r="T275" s="5">
        <f t="shared" si="386"/>
        <v>13.234243671881472</v>
      </c>
      <c r="U275" s="5">
        <f t="shared" si="387"/>
        <v>40.936496174759014</v>
      </c>
      <c r="V275" s="5">
        <f t="shared" si="388"/>
        <v>77.005710419458666</v>
      </c>
      <c r="W275" s="15">
        <f t="shared" si="389"/>
        <v>-1.0734613539272964E-2</v>
      </c>
      <c r="X275" s="15">
        <f t="shared" si="390"/>
        <v>-1.217998157191269E-2</v>
      </c>
      <c r="Y275" s="15">
        <f t="shared" si="391"/>
        <v>-9.7425357312937999E-3</v>
      </c>
      <c r="Z275" s="5">
        <f t="shared" si="406"/>
        <v>683.83323680265812</v>
      </c>
      <c r="AA275" s="5">
        <f t="shared" si="407"/>
        <v>5473.7151187454028</v>
      </c>
      <c r="AB275" s="5">
        <f t="shared" si="408"/>
        <v>43822.586654260878</v>
      </c>
      <c r="AC275" s="16">
        <f t="shared" si="392"/>
        <v>0.95171087888014039</v>
      </c>
      <c r="AD275" s="16">
        <f t="shared" si="393"/>
        <v>3.068479947656038</v>
      </c>
      <c r="AE275" s="16">
        <f t="shared" si="394"/>
        <v>19.8416472612356</v>
      </c>
      <c r="AF275" s="15">
        <f t="shared" si="395"/>
        <v>-4.0504037456468023E-3</v>
      </c>
      <c r="AG275" s="15">
        <f t="shared" si="396"/>
        <v>2.9673830763510267E-4</v>
      </c>
      <c r="AH275" s="15">
        <f t="shared" si="397"/>
        <v>9.7937136394747881E-3</v>
      </c>
      <c r="AI275" s="1">
        <f t="shared" si="361"/>
        <v>207117.73474119627</v>
      </c>
      <c r="AJ275" s="1">
        <f t="shared" si="362"/>
        <v>130765.33624748478</v>
      </c>
      <c r="AK275" s="1">
        <f t="shared" si="363"/>
        <v>57517.492700977091</v>
      </c>
      <c r="AL275" s="14">
        <f t="shared" si="398"/>
        <v>92.791437236844857</v>
      </c>
      <c r="AM275" s="14">
        <f t="shared" si="399"/>
        <v>22.783007473230935</v>
      </c>
      <c r="AN275" s="14">
        <f t="shared" si="400"/>
        <v>7.1265921040865488</v>
      </c>
      <c r="AO275" s="11">
        <f t="shared" si="401"/>
        <v>2.2825478284275343E-3</v>
      </c>
      <c r="AP275" s="11">
        <f t="shared" si="402"/>
        <v>2.8754082497421353E-3</v>
      </c>
      <c r="AQ275" s="11">
        <f t="shared" si="403"/>
        <v>2.6083580850988801E-3</v>
      </c>
      <c r="AR275" s="1">
        <f t="shared" si="409"/>
        <v>92544.585047639644</v>
      </c>
      <c r="AS275" s="1">
        <f t="shared" si="404"/>
        <v>62852.161766653677</v>
      </c>
      <c r="AT275" s="1">
        <f t="shared" si="405"/>
        <v>28355.008212992052</v>
      </c>
      <c r="AU275" s="1">
        <f t="shared" si="364"/>
        <v>18508.91700952793</v>
      </c>
      <c r="AV275" s="1">
        <f t="shared" si="365"/>
        <v>12570.432353330736</v>
      </c>
      <c r="AW275" s="1">
        <f t="shared" si="366"/>
        <v>5671.0016425984104</v>
      </c>
      <c r="AX275" s="1">
        <f t="shared" si="431"/>
        <v>63527.866825809222</v>
      </c>
      <c r="AY275" s="1">
        <f t="shared" si="412"/>
        <v>16963.204741843587</v>
      </c>
      <c r="AZ275" s="1">
        <f t="shared" si="413"/>
        <v>5190.9193521185298</v>
      </c>
      <c r="BA275" s="1">
        <f t="shared" si="432"/>
        <v>12888.482068920293</v>
      </c>
      <c r="BB275" s="1">
        <f t="shared" si="433"/>
        <v>28867.410781193543</v>
      </c>
      <c r="BC275" s="1">
        <f t="shared" si="434"/>
        <v>37383.378328129933</v>
      </c>
      <c r="BD275" s="1">
        <f t="shared" si="435"/>
        <v>141.65305962464902</v>
      </c>
      <c r="BE275" s="2">
        <f t="shared" si="445"/>
        <v>0.42640676327742005</v>
      </c>
      <c r="BF275" s="2">
        <f t="shared" si="446"/>
        <v>0.3180625638800178</v>
      </c>
      <c r="BG275" s="2">
        <f t="shared" si="447"/>
        <v>-5.0634047993166097E-7</v>
      </c>
      <c r="BH275" s="2">
        <f t="shared" si="414"/>
        <v>4.0667212927597361E-2</v>
      </c>
      <c r="BI275" s="2">
        <f t="shared" si="436"/>
        <v>1.8182272776872576E-2</v>
      </c>
      <c r="BJ275" s="2">
        <f t="shared" si="415"/>
        <v>1.0116379454193041E-2</v>
      </c>
      <c r="BK275" s="2">
        <f t="shared" si="416"/>
        <v>2.5638068161742476E-14</v>
      </c>
      <c r="BL275" s="2">
        <f t="shared" si="417"/>
        <v>1682.6708893586672</v>
      </c>
      <c r="BM275" s="2">
        <f t="shared" si="418"/>
        <v>635.83631794779262</v>
      </c>
      <c r="BN275" s="2">
        <f t="shared" si="419"/>
        <v>7.2696763329145796E-10</v>
      </c>
      <c r="BO275" s="2">
        <f t="shared" si="437"/>
        <v>11541.30417922458</v>
      </c>
      <c r="BP275" s="2">
        <f t="shared" si="438"/>
        <v>730.43332666116157</v>
      </c>
      <c r="BQ275" s="2">
        <f t="shared" si="439"/>
        <v>-6.5524605292264856E-5</v>
      </c>
      <c r="BR275" s="11">
        <f t="shared" si="440"/>
        <v>2.2381121755975036E-2</v>
      </c>
      <c r="BS275" s="17">
        <f t="shared" si="410"/>
        <v>6.396654995663182E-4</v>
      </c>
      <c r="BT275" s="17">
        <f t="shared" si="411"/>
        <v>1.7899212049300622E-3</v>
      </c>
      <c r="BU275" s="12">
        <f>BU$3*temperature!$I385+BU$4*temperature!$I385^2</f>
        <v>-68.175312772364208</v>
      </c>
      <c r="BV275" s="12">
        <f>BV$3*temperature!$I385+BV$4*temperature!$I385^2</f>
        <v>-55.625929672123505</v>
      </c>
      <c r="BW275" s="12">
        <f>BW$3*temperature!$I385+BW$4*temperature!$I385^2</f>
        <v>-45.839236637922134</v>
      </c>
      <c r="BX275" s="12">
        <f>BX$4*temperature!$I385^2</f>
        <v>-53.208110295451931</v>
      </c>
      <c r="BY275" s="12">
        <f>BY$4*temperature!$I385^2</f>
        <v>-46.523892064564834</v>
      </c>
      <c r="BZ275" s="12">
        <f>BZ$4*temperature!$I385^2</f>
        <v>-40.843971174632856</v>
      </c>
      <c r="CA275" s="12">
        <f>CA$3*temperature!$I385</f>
        <v>-37.459880958006501</v>
      </c>
      <c r="CB275" s="12">
        <f>CB$3*temperature!$I385</f>
        <v>-34.622618867719808</v>
      </c>
      <c r="CC275" s="12">
        <f>CC$3*temperature!$I385</f>
        <v>-30.395677989846654</v>
      </c>
      <c r="CD275" s="12">
        <f t="shared" si="441"/>
        <v>-27.99840688271248</v>
      </c>
      <c r="CE275" s="12">
        <f t="shared" si="420"/>
        <v>-19.581403334143577</v>
      </c>
      <c r="CF275" s="12">
        <f t="shared" si="421"/>
        <v>-17.190785960124458</v>
      </c>
      <c r="CG275" s="19">
        <f t="shared" si="442"/>
        <v>0.25257619173698337</v>
      </c>
      <c r="CH275" s="19">
        <f t="shared" si="422"/>
        <v>0.43443321231831533</v>
      </c>
      <c r="CI275" s="19">
        <f t="shared" si="423"/>
        <v>0.43443321231831533</v>
      </c>
      <c r="CJ275" s="12">
        <f t="shared" si="443"/>
        <v>4.7307370376470104</v>
      </c>
      <c r="CK275" s="12">
        <f t="shared" si="424"/>
        <v>7.5206077667881148</v>
      </c>
      <c r="CL275" s="12">
        <f t="shared" si="425"/>
        <v>6.6024460148610977</v>
      </c>
      <c r="CM275" s="17">
        <f t="shared" si="444"/>
        <v>-32.72914392035949</v>
      </c>
      <c r="CN275" s="17">
        <f t="shared" si="426"/>
        <v>-27.102011100931691</v>
      </c>
      <c r="CO275" s="17">
        <f t="shared" si="427"/>
        <v>-23.793231974985556</v>
      </c>
      <c r="CP275" s="12">
        <f t="shared" si="428"/>
        <v>419.3880637921668</v>
      </c>
      <c r="CQ275" s="12">
        <f t="shared" si="429"/>
        <v>377.20946016553546</v>
      </c>
      <c r="CR275" s="12">
        <f t="shared" si="430"/>
        <v>290.72770725438903</v>
      </c>
      <c r="CS275" s="17">
        <f>CS$3*temperature!$I385+CS$4*temperature!$I385^2</f>
        <v>-32.72914392035949</v>
      </c>
      <c r="CT275" s="17">
        <f>CT$3*temperature!$I385+CT$4*temperature!$I385^2</f>
        <v>-27.102050875304876</v>
      </c>
      <c r="CU275" s="17">
        <f>CU$3*temperature!$I385+CU$4*temperature!$I385^2</f>
        <v>-23.793252277030611</v>
      </c>
      <c r="CV275" s="17"/>
      <c r="CW275" s="17"/>
      <c r="CX275" s="17"/>
    </row>
    <row r="276" spans="1:102">
      <c r="A276" s="2">
        <f t="shared" si="367"/>
        <v>2230</v>
      </c>
      <c r="B276" s="5">
        <f t="shared" si="368"/>
        <v>1165.4046571855347</v>
      </c>
      <c r="C276" s="5">
        <f t="shared" si="369"/>
        <v>2964.1648080048267</v>
      </c>
      <c r="D276" s="5">
        <f t="shared" si="370"/>
        <v>4369.9409952334718</v>
      </c>
      <c r="E276" s="15">
        <f t="shared" si="371"/>
        <v>5.1620372674991723E-8</v>
      </c>
      <c r="F276" s="15">
        <f t="shared" si="372"/>
        <v>1.0169559559863502E-7</v>
      </c>
      <c r="G276" s="15">
        <f t="shared" si="373"/>
        <v>2.0760794088482034E-7</v>
      </c>
      <c r="H276" s="5">
        <f t="shared" si="374"/>
        <v>91453.227991545777</v>
      </c>
      <c r="I276" s="5">
        <f t="shared" si="375"/>
        <v>62581.043466227071</v>
      </c>
      <c r="J276" s="5">
        <f t="shared" si="376"/>
        <v>28307.735156640978</v>
      </c>
      <c r="K276" s="5">
        <f t="shared" si="377"/>
        <v>78473.367536050835</v>
      </c>
      <c r="L276" s="5">
        <f t="shared" si="378"/>
        <v>21112.538444969341</v>
      </c>
      <c r="M276" s="5">
        <f t="shared" si="379"/>
        <v>6477.830063956867</v>
      </c>
      <c r="N276" s="15">
        <f t="shared" si="380"/>
        <v>-1.1792821550623556E-2</v>
      </c>
      <c r="O276" s="15">
        <f t="shared" si="381"/>
        <v>-4.3136887741273E-3</v>
      </c>
      <c r="P276" s="15">
        <f t="shared" si="382"/>
        <v>-1.667392684400637E-3</v>
      </c>
      <c r="Q276" s="5">
        <f t="shared" si="383"/>
        <v>1197.3220475076837</v>
      </c>
      <c r="R276" s="5">
        <f t="shared" si="384"/>
        <v>2530.645377163627</v>
      </c>
      <c r="S276" s="5">
        <f t="shared" si="385"/>
        <v>2158.6199188963205</v>
      </c>
      <c r="T276" s="5">
        <f t="shared" si="386"/>
        <v>13.092179180579256</v>
      </c>
      <c r="U276" s="5">
        <f t="shared" si="387"/>
        <v>40.437890405731778</v>
      </c>
      <c r="V276" s="5">
        <f t="shared" si="388"/>
        <v>76.255479534183422</v>
      </c>
      <c r="W276" s="15">
        <f t="shared" si="389"/>
        <v>-1.0734613539272964E-2</v>
      </c>
      <c r="X276" s="15">
        <f t="shared" si="390"/>
        <v>-1.217998157191269E-2</v>
      </c>
      <c r="Y276" s="15">
        <f t="shared" si="391"/>
        <v>-9.7425357312937999E-3</v>
      </c>
      <c r="Z276" s="5">
        <f t="shared" si="406"/>
        <v>665.88089511064243</v>
      </c>
      <c r="AA276" s="5">
        <f t="shared" si="407"/>
        <v>5385.5189971188729</v>
      </c>
      <c r="AB276" s="5">
        <f t="shared" si="408"/>
        <v>43748.515055101605</v>
      </c>
      <c r="AC276" s="16">
        <f t="shared" si="392"/>
        <v>0.94785606557155144</v>
      </c>
      <c r="AD276" s="16">
        <f t="shared" si="393"/>
        <v>3.0693904832027177</v>
      </c>
      <c r="AE276" s="16">
        <f t="shared" si="394"/>
        <v>20.035970672647611</v>
      </c>
      <c r="AF276" s="15">
        <f t="shared" si="395"/>
        <v>-4.0504037456468023E-3</v>
      </c>
      <c r="AG276" s="15">
        <f t="shared" si="396"/>
        <v>2.9673830763510267E-4</v>
      </c>
      <c r="AH276" s="15">
        <f t="shared" si="397"/>
        <v>9.7937136394747881E-3</v>
      </c>
      <c r="AI276" s="1">
        <f t="shared" si="361"/>
        <v>204914.87827660458</v>
      </c>
      <c r="AJ276" s="1">
        <f t="shared" si="362"/>
        <v>130259.23497606703</v>
      </c>
      <c r="AK276" s="1">
        <f t="shared" si="363"/>
        <v>57436.745073477796</v>
      </c>
      <c r="AL276" s="14">
        <f t="shared" si="398"/>
        <v>93.001120121470876</v>
      </c>
      <c r="AM276" s="14">
        <f t="shared" si="399"/>
        <v>22.847862816396976</v>
      </c>
      <c r="AN276" s="14">
        <f t="shared" si="400"/>
        <v>7.144994921179106</v>
      </c>
      <c r="AO276" s="11">
        <f t="shared" si="401"/>
        <v>2.259722350143259E-3</v>
      </c>
      <c r="AP276" s="11">
        <f t="shared" si="402"/>
        <v>2.8466541672447138E-3</v>
      </c>
      <c r="AQ276" s="11">
        <f t="shared" si="403"/>
        <v>2.5822745042478911E-3</v>
      </c>
      <c r="AR276" s="1">
        <f t="shared" si="409"/>
        <v>91453.227991545777</v>
      </c>
      <c r="AS276" s="1">
        <f t="shared" si="404"/>
        <v>62581.043466227071</v>
      </c>
      <c r="AT276" s="1">
        <f t="shared" si="405"/>
        <v>28307.735156640978</v>
      </c>
      <c r="AU276" s="1">
        <f t="shared" si="364"/>
        <v>18290.645598309155</v>
      </c>
      <c r="AV276" s="1">
        <f t="shared" si="365"/>
        <v>12516.208693245415</v>
      </c>
      <c r="AW276" s="1">
        <f t="shared" si="366"/>
        <v>5661.5470313281958</v>
      </c>
      <c r="AX276" s="1">
        <f t="shared" si="431"/>
        <v>62778.694028840655</v>
      </c>
      <c r="AY276" s="1">
        <f t="shared" si="412"/>
        <v>16890.030755975473</v>
      </c>
      <c r="AZ276" s="1">
        <f t="shared" si="413"/>
        <v>5182.2640511654945</v>
      </c>
      <c r="BA276" s="1">
        <f t="shared" si="432"/>
        <v>12874.657645496067</v>
      </c>
      <c r="BB276" s="1">
        <f t="shared" si="433"/>
        <v>28854.59957440049</v>
      </c>
      <c r="BC276" s="1">
        <f t="shared" si="434"/>
        <v>37376.093600157008</v>
      </c>
      <c r="BD276" s="1">
        <f t="shared" si="435"/>
        <v>137.46829597693744</v>
      </c>
      <c r="BE276" s="2">
        <f t="shared" si="445"/>
        <v>0.42640676327742005</v>
      </c>
      <c r="BF276" s="2">
        <f t="shared" si="446"/>
        <v>0.3180625638800178</v>
      </c>
      <c r="BG276" s="2">
        <f t="shared" si="447"/>
        <v>-5.0634047993166097E-7</v>
      </c>
      <c r="BH276" s="2">
        <f t="shared" si="414"/>
        <v>4.009737662661364E-2</v>
      </c>
      <c r="BI276" s="2">
        <f t="shared" si="436"/>
        <v>1.8182272776872576E-2</v>
      </c>
      <c r="BJ276" s="2">
        <f t="shared" si="415"/>
        <v>1.0116379454193041E-2</v>
      </c>
      <c r="BK276" s="2">
        <f t="shared" si="416"/>
        <v>2.5638068161742476E-14</v>
      </c>
      <c r="BL276" s="2">
        <f t="shared" si="417"/>
        <v>1662.8275376678039</v>
      </c>
      <c r="BM276" s="2">
        <f t="shared" si="418"/>
        <v>633.0935823437012</v>
      </c>
      <c r="BN276" s="2">
        <f t="shared" si="419"/>
        <v>7.2575564345051527E-10</v>
      </c>
      <c r="BO276" s="2">
        <f t="shared" si="437"/>
        <v>11712.687727034843</v>
      </c>
      <c r="BP276" s="2">
        <f t="shared" si="438"/>
        <v>739.19290400065677</v>
      </c>
      <c r="BQ276" s="2">
        <f t="shared" si="439"/>
        <v>-6.5526119855446405E-5</v>
      </c>
      <c r="BR276" s="11">
        <f t="shared" si="440"/>
        <v>2.2327824932681567E-2</v>
      </c>
      <c r="BS276" s="17">
        <f t="shared" si="410"/>
        <v>6.2566247161104701E-4</v>
      </c>
      <c r="BT276" s="17">
        <f t="shared" si="411"/>
        <v>1.737787577602002E-3</v>
      </c>
      <c r="BU276" s="12">
        <f>BU$3*temperature!$I386+BU$4*temperature!$I386^2</f>
        <v>-68.534706279480957</v>
      </c>
      <c r="BV276" s="12">
        <f>BV$3*temperature!$I386+BV$4*temperature!$I386^2</f>
        <v>-55.902116432912507</v>
      </c>
      <c r="BW276" s="12">
        <f>BW$3*temperature!$I386+BW$4*temperature!$I386^2</f>
        <v>-46.053095734236258</v>
      </c>
      <c r="BX276" s="12">
        <f>BX$4*temperature!$I386^2</f>
        <v>-53.42455856091798</v>
      </c>
      <c r="BY276" s="12">
        <f>BY$4*temperature!$I386^2</f>
        <v>-46.713149222621908</v>
      </c>
      <c r="BZ276" s="12">
        <f>BZ$4*temperature!$I386^2</f>
        <v>-41.010122662938016</v>
      </c>
      <c r="CA276" s="12">
        <f>CA$3*temperature!$I386</f>
        <v>-37.535996206853078</v>
      </c>
      <c r="CB276" s="12">
        <f>CB$3*temperature!$I386</f>
        <v>-34.69296904458745</v>
      </c>
      <c r="CC276" s="12">
        <f>CC$3*temperature!$I386</f>
        <v>-30.4574393872374</v>
      </c>
      <c r="CD276" s="12">
        <f t="shared" si="441"/>
        <v>-28.036033268846626</v>
      </c>
      <c r="CE276" s="12">
        <f t="shared" si="420"/>
        <v>-19.590566504093189</v>
      </c>
      <c r="CF276" s="12">
        <f t="shared" si="421"/>
        <v>-17.19883043429375</v>
      </c>
      <c r="CG276" s="19">
        <f t="shared" si="442"/>
        <v>0.25308940478505293</v>
      </c>
      <c r="CH276" s="19">
        <f t="shared" si="422"/>
        <v>0.43531594315507088</v>
      </c>
      <c r="CI276" s="19">
        <f t="shared" si="423"/>
        <v>0.43531594315507088</v>
      </c>
      <c r="CJ276" s="12">
        <f t="shared" si="443"/>
        <v>4.7499814690032247</v>
      </c>
      <c r="CK276" s="12">
        <f t="shared" si="424"/>
        <v>7.5512012702471329</v>
      </c>
      <c r="CL276" s="12">
        <f t="shared" si="425"/>
        <v>6.6293044764718267</v>
      </c>
      <c r="CM276" s="17">
        <f t="shared" si="444"/>
        <v>-32.786014737849854</v>
      </c>
      <c r="CN276" s="17">
        <f t="shared" si="426"/>
        <v>-27.141767774340323</v>
      </c>
      <c r="CO276" s="17">
        <f t="shared" si="427"/>
        <v>-23.828134910765577</v>
      </c>
      <c r="CP276" s="12">
        <f t="shared" si="428"/>
        <v>425.9494911367035</v>
      </c>
      <c r="CQ276" s="12">
        <f t="shared" si="429"/>
        <v>383.03897179414059</v>
      </c>
      <c r="CR276" s="12">
        <f t="shared" si="430"/>
        <v>295.2207031158037</v>
      </c>
      <c r="CS276" s="17">
        <f>CS$3*temperature!$I386+CS$4*temperature!$I386^2</f>
        <v>-32.786014737849854</v>
      </c>
      <c r="CT276" s="17">
        <f>CT$3*temperature!$I386+CT$4*temperature!$I386^2</f>
        <v>-27.141807567325912</v>
      </c>
      <c r="CU276" s="17">
        <f>CU$3*temperature!$I386+CU$4*temperature!$I386^2</f>
        <v>-23.82815522231099</v>
      </c>
      <c r="CV276" s="17"/>
      <c r="CW276" s="17"/>
      <c r="CX276" s="17"/>
    </row>
    <row r="277" spans="1:102">
      <c r="A277" s="2">
        <f t="shared" si="367"/>
        <v>2231</v>
      </c>
      <c r="B277" s="5">
        <f t="shared" si="368"/>
        <v>1165.4047143362263</v>
      </c>
      <c r="C277" s="5">
        <f t="shared" si="369"/>
        <v>2964.165094375207</v>
      </c>
      <c r="D277" s="5">
        <f t="shared" si="370"/>
        <v>4369.9418571062006</v>
      </c>
      <c r="E277" s="15">
        <f t="shared" si="371"/>
        <v>4.9039354041242134E-8</v>
      </c>
      <c r="F277" s="15">
        <f t="shared" si="372"/>
        <v>9.6610815818703263E-8</v>
      </c>
      <c r="G277" s="15">
        <f t="shared" si="373"/>
        <v>1.972275438405793E-7</v>
      </c>
      <c r="H277" s="5">
        <f t="shared" si="374"/>
        <v>90364.650351228891</v>
      </c>
      <c r="I277" s="5">
        <f t="shared" si="375"/>
        <v>62308.8162359259</v>
      </c>
      <c r="J277" s="5">
        <f t="shared" si="376"/>
        <v>28259.95675986413</v>
      </c>
      <c r="K277" s="5">
        <f t="shared" si="377"/>
        <v>77539.286772747801</v>
      </c>
      <c r="L277" s="5">
        <f t="shared" si="378"/>
        <v>21020.696976076997</v>
      </c>
      <c r="M277" s="5">
        <f t="shared" si="379"/>
        <v>6466.8953693077347</v>
      </c>
      <c r="N277" s="15">
        <f t="shared" si="380"/>
        <v>-1.1903156352681243E-2</v>
      </c>
      <c r="O277" s="15">
        <f t="shared" si="381"/>
        <v>-4.3500912565171967E-3</v>
      </c>
      <c r="P277" s="15">
        <f t="shared" si="382"/>
        <v>-1.6880181389712368E-3</v>
      </c>
      <c r="Q277" s="5">
        <f t="shared" si="383"/>
        <v>1170.3703926663816</v>
      </c>
      <c r="R277" s="5">
        <f t="shared" si="384"/>
        <v>2488.947949029427</v>
      </c>
      <c r="S277" s="5">
        <f t="shared" si="385"/>
        <v>2133.9816182579821</v>
      </c>
      <c r="T277" s="5">
        <f t="shared" si="386"/>
        <v>12.951639696688822</v>
      </c>
      <c r="U277" s="5">
        <f t="shared" si="387"/>
        <v>39.945357645782941</v>
      </c>
      <c r="V277" s="5">
        <f t="shared" si="388"/>
        <v>75.512557800114692</v>
      </c>
      <c r="W277" s="15">
        <f t="shared" si="389"/>
        <v>-1.0734613539272964E-2</v>
      </c>
      <c r="X277" s="15">
        <f t="shared" si="390"/>
        <v>-1.217998157191269E-2</v>
      </c>
      <c r="Y277" s="15">
        <f t="shared" si="391"/>
        <v>-9.7425357312937999E-3</v>
      </c>
      <c r="Z277" s="5">
        <f t="shared" si="406"/>
        <v>648.32796525885567</v>
      </c>
      <c r="AA277" s="5">
        <f t="shared" si="407"/>
        <v>5298.5473350358097</v>
      </c>
      <c r="AB277" s="5">
        <f t="shared" si="408"/>
        <v>43673.646061551626</v>
      </c>
      <c r="AC277" s="16">
        <f t="shared" si="392"/>
        <v>0.94401686581322641</v>
      </c>
      <c r="AD277" s="16">
        <f t="shared" si="393"/>
        <v>3.0703012889401746</v>
      </c>
      <c r="AE277" s="16">
        <f t="shared" si="394"/>
        <v>20.232197231904436</v>
      </c>
      <c r="AF277" s="15">
        <f t="shared" si="395"/>
        <v>-4.0504037456468023E-3</v>
      </c>
      <c r="AG277" s="15">
        <f t="shared" si="396"/>
        <v>2.9673830763510267E-4</v>
      </c>
      <c r="AH277" s="15">
        <f t="shared" si="397"/>
        <v>9.7937136394747881E-3</v>
      </c>
      <c r="AI277" s="1">
        <f t="shared" si="361"/>
        <v>202714.03604725326</v>
      </c>
      <c r="AJ277" s="1">
        <f t="shared" si="362"/>
        <v>129749.52017170575</v>
      </c>
      <c r="AK277" s="1">
        <f t="shared" si="363"/>
        <v>57354.617597458215</v>
      </c>
      <c r="AL277" s="14">
        <f t="shared" si="398"/>
        <v>93.209175264100452</v>
      </c>
      <c r="AM277" s="14">
        <f t="shared" si="399"/>
        <v>22.912252380656916</v>
      </c>
      <c r="AN277" s="14">
        <f t="shared" si="400"/>
        <v>7.1632607560148678</v>
      </c>
      <c r="AO277" s="11">
        <f t="shared" si="401"/>
        <v>2.2371251266418263E-3</v>
      </c>
      <c r="AP277" s="11">
        <f t="shared" si="402"/>
        <v>2.8181876255722665E-3</v>
      </c>
      <c r="AQ277" s="11">
        <f t="shared" si="403"/>
        <v>2.556451759205412E-3</v>
      </c>
      <c r="AR277" s="1">
        <f t="shared" si="409"/>
        <v>90364.650351228891</v>
      </c>
      <c r="AS277" s="1">
        <f t="shared" si="404"/>
        <v>62308.8162359259</v>
      </c>
      <c r="AT277" s="1">
        <f t="shared" si="405"/>
        <v>28259.95675986413</v>
      </c>
      <c r="AU277" s="1">
        <f t="shared" si="364"/>
        <v>18072.93007024578</v>
      </c>
      <c r="AV277" s="1">
        <f t="shared" si="365"/>
        <v>12461.763247185181</v>
      </c>
      <c r="AW277" s="1">
        <f t="shared" si="366"/>
        <v>5651.9913519728261</v>
      </c>
      <c r="AX277" s="1">
        <f t="shared" si="431"/>
        <v>62031.42941819824</v>
      </c>
      <c r="AY277" s="1">
        <f t="shared" si="412"/>
        <v>16816.557580861598</v>
      </c>
      <c r="AZ277" s="1">
        <f t="shared" si="413"/>
        <v>5173.5162954461875</v>
      </c>
      <c r="BA277" s="1">
        <f t="shared" si="432"/>
        <v>12860.703061015343</v>
      </c>
      <c r="BB277" s="1">
        <f t="shared" si="433"/>
        <v>28841.679845922237</v>
      </c>
      <c r="BC277" s="1">
        <f t="shared" si="434"/>
        <v>37368.718197748356</v>
      </c>
      <c r="BD277" s="1">
        <f t="shared" si="435"/>
        <v>133.40657985149045</v>
      </c>
      <c r="BE277" s="2">
        <f t="shared" si="445"/>
        <v>0.42640676327742005</v>
      </c>
      <c r="BF277" s="2">
        <f t="shared" si="446"/>
        <v>0.3180625638800178</v>
      </c>
      <c r="BG277" s="2">
        <f t="shared" si="447"/>
        <v>-5.0634047993166097E-7</v>
      </c>
      <c r="BH277" s="2">
        <f t="shared" si="414"/>
        <v>3.9534023663097828E-2</v>
      </c>
      <c r="BI277" s="2">
        <f t="shared" si="436"/>
        <v>1.8182272776872576E-2</v>
      </c>
      <c r="BJ277" s="2">
        <f t="shared" si="415"/>
        <v>1.0116379454193041E-2</v>
      </c>
      <c r="BK277" s="2">
        <f t="shared" si="416"/>
        <v>2.5638068161742476E-14</v>
      </c>
      <c r="BL277" s="2">
        <f t="shared" si="417"/>
        <v>1643.0347220727579</v>
      </c>
      <c r="BM277" s="2">
        <f t="shared" si="418"/>
        <v>630.33962838421053</v>
      </c>
      <c r="BN277" s="2">
        <f t="shared" si="419"/>
        <v>7.2453069765729163E-10</v>
      </c>
      <c r="BO277" s="2">
        <f t="shared" si="437"/>
        <v>11886.606821156854</v>
      </c>
      <c r="BP277" s="2">
        <f t="shared" si="438"/>
        <v>748.05793328610639</v>
      </c>
      <c r="BQ277" s="2">
        <f t="shared" si="439"/>
        <v>-6.5527664204957458E-5</v>
      </c>
      <c r="BR277" s="11">
        <f t="shared" si="440"/>
        <v>2.2274907173727126E-2</v>
      </c>
      <c r="BS277" s="17">
        <f t="shared" si="410"/>
        <v>6.1199788986692773E-4</v>
      </c>
      <c r="BT277" s="17">
        <f t="shared" si="411"/>
        <v>1.6871724054388368E-3</v>
      </c>
      <c r="BU277" s="12">
        <f>BU$3*temperature!$I387+BU$4*temperature!$I387^2</f>
        <v>-68.89181516840128</v>
      </c>
      <c r="BV277" s="12">
        <f>BV$3*temperature!$I387+BV$4*temperature!$I387^2</f>
        <v>-56.176521206818094</v>
      </c>
      <c r="BW277" s="12">
        <f>BW$3*temperature!$I387+BW$4*temperature!$I387^2</f>
        <v>-46.265552491228931</v>
      </c>
      <c r="BX277" s="12">
        <f>BX$4*temperature!$I387^2</f>
        <v>-53.639532098807834</v>
      </c>
      <c r="BY277" s="12">
        <f>BY$4*temperature!$I387^2</f>
        <v>-46.901116914351419</v>
      </c>
      <c r="BZ277" s="12">
        <f>BZ$4*temperature!$I387^2</f>
        <v>-41.175142110840355</v>
      </c>
      <c r="CA277" s="12">
        <f>CA$3*temperature!$I387</f>
        <v>-37.61144039403316</v>
      </c>
      <c r="CB277" s="12">
        <f>CB$3*temperature!$I387</f>
        <v>-34.762698986907587</v>
      </c>
      <c r="CC277" s="12">
        <f>CC$3*temperature!$I387</f>
        <v>-30.518656272104234</v>
      </c>
      <c r="CD277" s="12">
        <f t="shared" si="441"/>
        <v>-28.073250829590911</v>
      </c>
      <c r="CE277" s="12">
        <f t="shared" si="420"/>
        <v>-19.599526325101703</v>
      </c>
      <c r="CF277" s="12">
        <f t="shared" si="421"/>
        <v>-17.206696385603266</v>
      </c>
      <c r="CG277" s="19">
        <f t="shared" si="442"/>
        <v>0.25359809314709014</v>
      </c>
      <c r="CH277" s="19">
        <f t="shared" si="422"/>
        <v>0.43619089149311102</v>
      </c>
      <c r="CI277" s="19">
        <f t="shared" si="423"/>
        <v>0.43619089149311102</v>
      </c>
      <c r="CJ277" s="12">
        <f t="shared" si="443"/>
        <v>4.7690947822211252</v>
      </c>
      <c r="CK277" s="12">
        <f t="shared" si="424"/>
        <v>7.5815863309029439</v>
      </c>
      <c r="CL277" s="12">
        <f t="shared" si="425"/>
        <v>6.6559799432504851</v>
      </c>
      <c r="CM277" s="17">
        <f t="shared" si="444"/>
        <v>-32.842345611812036</v>
      </c>
      <c r="CN277" s="17">
        <f t="shared" si="426"/>
        <v>-27.181112656004647</v>
      </c>
      <c r="CO277" s="17">
        <f t="shared" si="427"/>
        <v>-23.862676328853752</v>
      </c>
      <c r="CP277" s="12">
        <f t="shared" si="428"/>
        <v>432.52296577488062</v>
      </c>
      <c r="CQ277" s="12">
        <f t="shared" si="429"/>
        <v>388.87856794921487</v>
      </c>
      <c r="CR277" s="12">
        <f t="shared" si="430"/>
        <v>299.72147145245702</v>
      </c>
      <c r="CS277" s="17">
        <f>CS$3*temperature!$I387+CS$4*temperature!$I387^2</f>
        <v>-32.842345611812036</v>
      </c>
      <c r="CT277" s="17">
        <f>CT$3*temperature!$I387+CT$4*temperature!$I387^2</f>
        <v>-27.181152467189602</v>
      </c>
      <c r="CU277" s="17">
        <f>CU$3*temperature!$I387+CU$4*temperature!$I387^2</f>
        <v>-23.862696649688697</v>
      </c>
      <c r="CV277" s="17"/>
      <c r="CW277" s="17"/>
      <c r="CX277" s="17"/>
    </row>
    <row r="278" spans="1:102">
      <c r="A278" s="2">
        <f t="shared" si="367"/>
        <v>2232</v>
      </c>
      <c r="B278" s="5">
        <f t="shared" si="368"/>
        <v>1165.4047686293861</v>
      </c>
      <c r="C278" s="5">
        <f t="shared" si="369"/>
        <v>2964.1653664270943</v>
      </c>
      <c r="D278" s="5">
        <f t="shared" si="370"/>
        <v>4369.9426758854543</v>
      </c>
      <c r="E278" s="15">
        <f t="shared" si="371"/>
        <v>4.6587386339180026E-8</v>
      </c>
      <c r="F278" s="15">
        <f t="shared" si="372"/>
        <v>9.1780275027768093E-8</v>
      </c>
      <c r="G278" s="15">
        <f t="shared" si="373"/>
        <v>1.8736616664855034E-7</v>
      </c>
      <c r="H278" s="5">
        <f t="shared" si="374"/>
        <v>89278.985995333758</v>
      </c>
      <c r="I278" s="5">
        <f t="shared" si="375"/>
        <v>62035.537693538397</v>
      </c>
      <c r="J278" s="5">
        <f t="shared" si="376"/>
        <v>28211.688423208609</v>
      </c>
      <c r="K278" s="5">
        <f t="shared" si="377"/>
        <v>76607.706093680521</v>
      </c>
      <c r="L278" s="5">
        <f t="shared" si="378"/>
        <v>20928.500952129387</v>
      </c>
      <c r="M278" s="5">
        <f t="shared" si="379"/>
        <v>6455.8486267768367</v>
      </c>
      <c r="N278" s="15">
        <f t="shared" si="380"/>
        <v>-1.2014305493904698E-2</v>
      </c>
      <c r="O278" s="15">
        <f t="shared" si="381"/>
        <v>-4.3859641786633263E-3</v>
      </c>
      <c r="P278" s="15">
        <f t="shared" si="382"/>
        <v>-1.7081987414434563E-3</v>
      </c>
      <c r="Q278" s="5">
        <f t="shared" si="383"/>
        <v>1143.8967260689979</v>
      </c>
      <c r="R278" s="5">
        <f t="shared" si="384"/>
        <v>2447.8493589900377</v>
      </c>
      <c r="S278" s="5">
        <f t="shared" si="385"/>
        <v>2109.581870763534</v>
      </c>
      <c r="T278" s="5">
        <f t="shared" si="386"/>
        <v>12.812608849844962</v>
      </c>
      <c r="U278" s="5">
        <f t="shared" si="387"/>
        <v>39.458823925773842</v>
      </c>
      <c r="V278" s="5">
        <f t="shared" si="388"/>
        <v>74.77687400758569</v>
      </c>
      <c r="W278" s="15">
        <f t="shared" si="389"/>
        <v>-1.0734613539272964E-2</v>
      </c>
      <c r="X278" s="15">
        <f t="shared" si="390"/>
        <v>-1.217998157191269E-2</v>
      </c>
      <c r="Y278" s="15">
        <f t="shared" si="391"/>
        <v>-9.7425357312937999E-3</v>
      </c>
      <c r="Z278" s="5">
        <f t="shared" si="406"/>
        <v>631.16725853342712</v>
      </c>
      <c r="AA278" s="5">
        <f t="shared" si="407"/>
        <v>5212.7895790521525</v>
      </c>
      <c r="AB278" s="5">
        <f t="shared" si="408"/>
        <v>43598.00399330091</v>
      </c>
      <c r="AC278" s="16">
        <f t="shared" si="392"/>
        <v>0.94019321636398279</v>
      </c>
      <c r="AD278" s="16">
        <f t="shared" si="393"/>
        <v>3.0712123649485847</v>
      </c>
      <c r="AE278" s="16">
        <f t="shared" si="394"/>
        <v>20.430345577891082</v>
      </c>
      <c r="AF278" s="15">
        <f t="shared" si="395"/>
        <v>-4.0504037456468023E-3</v>
      </c>
      <c r="AG278" s="15">
        <f t="shared" si="396"/>
        <v>2.9673830763510267E-4</v>
      </c>
      <c r="AH278" s="15">
        <f t="shared" si="397"/>
        <v>9.7937136394747881E-3</v>
      </c>
      <c r="AI278" s="1">
        <f t="shared" si="361"/>
        <v>200515.56251277373</v>
      </c>
      <c r="AJ278" s="1">
        <f t="shared" si="362"/>
        <v>129236.33140172037</v>
      </c>
      <c r="AK278" s="1">
        <f t="shared" si="363"/>
        <v>57271.147189685224</v>
      </c>
      <c r="AL278" s="14">
        <f t="shared" si="398"/>
        <v>93.41561064623717</v>
      </c>
      <c r="AM278" s="14">
        <f t="shared" si="399"/>
        <v>22.976177696528744</v>
      </c>
      <c r="AN278" s="14">
        <f t="shared" si="400"/>
        <v>7.1813901612706159</v>
      </c>
      <c r="AO278" s="11">
        <f t="shared" si="401"/>
        <v>2.2147538753754079E-3</v>
      </c>
      <c r="AP278" s="11">
        <f t="shared" si="402"/>
        <v>2.7900057493165436E-3</v>
      </c>
      <c r="AQ278" s="11">
        <f t="shared" si="403"/>
        <v>2.5308872416133577E-3</v>
      </c>
      <c r="AR278" s="1">
        <f t="shared" si="409"/>
        <v>89278.985995333758</v>
      </c>
      <c r="AS278" s="1">
        <f t="shared" si="404"/>
        <v>62035.537693538397</v>
      </c>
      <c r="AT278" s="1">
        <f t="shared" si="405"/>
        <v>28211.688423208609</v>
      </c>
      <c r="AU278" s="1">
        <f t="shared" si="364"/>
        <v>17855.797199066754</v>
      </c>
      <c r="AV278" s="1">
        <f t="shared" si="365"/>
        <v>12407.10753870768</v>
      </c>
      <c r="AW278" s="1">
        <f t="shared" si="366"/>
        <v>5642.3376846417223</v>
      </c>
      <c r="AX278" s="1">
        <f t="shared" si="431"/>
        <v>61286.164874944414</v>
      </c>
      <c r="AY278" s="1">
        <f t="shared" si="412"/>
        <v>16742.800761703511</v>
      </c>
      <c r="AZ278" s="1">
        <f t="shared" si="413"/>
        <v>5164.6789014214692</v>
      </c>
      <c r="BA278" s="1">
        <f t="shared" si="432"/>
        <v>12846.617342118654</v>
      </c>
      <c r="BB278" s="1">
        <f t="shared" si="433"/>
        <v>28828.65317591104</v>
      </c>
      <c r="BC278" s="1">
        <f t="shared" si="434"/>
        <v>37361.254085911147</v>
      </c>
      <c r="BD278" s="1">
        <f t="shared" si="435"/>
        <v>129.46431391607445</v>
      </c>
      <c r="BE278" s="2">
        <f t="shared" si="445"/>
        <v>0.42640676327742005</v>
      </c>
      <c r="BF278" s="2">
        <f t="shared" si="446"/>
        <v>0.3180625638800178</v>
      </c>
      <c r="BG278" s="2">
        <f t="shared" si="447"/>
        <v>-5.0634047993166097E-7</v>
      </c>
      <c r="BH278" s="2">
        <f t="shared" si="414"/>
        <v>3.8977117785347924E-2</v>
      </c>
      <c r="BI278" s="2">
        <f t="shared" si="436"/>
        <v>1.8182272776872576E-2</v>
      </c>
      <c r="BJ278" s="2">
        <f t="shared" si="415"/>
        <v>1.0116379454193041E-2</v>
      </c>
      <c r="BK278" s="2">
        <f t="shared" si="416"/>
        <v>2.5638068161742476E-14</v>
      </c>
      <c r="BL278" s="2">
        <f t="shared" si="417"/>
        <v>1623.294876609745</v>
      </c>
      <c r="BM278" s="2">
        <f t="shared" si="418"/>
        <v>627.57503895272976</v>
      </c>
      <c r="BN278" s="2">
        <f t="shared" si="419"/>
        <v>7.2329319075206345E-10</v>
      </c>
      <c r="BO278" s="2">
        <f t="shared" si="437"/>
        <v>12063.098309445724</v>
      </c>
      <c r="BP278" s="2">
        <f t="shared" si="438"/>
        <v>757.02968137340599</v>
      </c>
      <c r="BQ278" s="2">
        <f t="shared" si="439"/>
        <v>-6.5529237797605895E-5</v>
      </c>
      <c r="BR278" s="11">
        <f t="shared" si="440"/>
        <v>2.2222357836630485E-2</v>
      </c>
      <c r="BS278" s="17">
        <f t="shared" si="410"/>
        <v>5.9866273305965413E-4</v>
      </c>
      <c r="BT278" s="17">
        <f t="shared" si="411"/>
        <v>1.6380314615911037E-3</v>
      </c>
      <c r="BU278" s="12">
        <f>BU$3*temperature!$I388+BU$4*temperature!$I388^2</f>
        <v>-69.246647250315448</v>
      </c>
      <c r="BV278" s="12">
        <f>BV$3*temperature!$I388+BV$4*temperature!$I388^2</f>
        <v>-56.449150689658069</v>
      </c>
      <c r="BW278" s="12">
        <f>BW$3*temperature!$I388+BW$4*temperature!$I388^2</f>
        <v>-46.476612686446884</v>
      </c>
      <c r="BX278" s="12">
        <f>BX$4*temperature!$I388^2</f>
        <v>-53.853038216641288</v>
      </c>
      <c r="BY278" s="12">
        <f>BY$4*temperature!$I388^2</f>
        <v>-47.08780152927293</v>
      </c>
      <c r="BZ278" s="12">
        <f>BZ$4*temperature!$I388^2</f>
        <v>-41.339035127787859</v>
      </c>
      <c r="CA278" s="12">
        <f>CA$3*temperature!$I388</f>
        <v>-37.686220106641969</v>
      </c>
      <c r="CB278" s="12">
        <f>CB$3*temperature!$I388</f>
        <v>-34.831814782859922</v>
      </c>
      <c r="CC278" s="12">
        <f>CC$3*temperature!$I388</f>
        <v>-30.579333989344676</v>
      </c>
      <c r="CD278" s="12">
        <f t="shared" si="441"/>
        <v>-28.11006485261629</v>
      </c>
      <c r="CE278" s="12">
        <f t="shared" si="420"/>
        <v>-19.608286819611489</v>
      </c>
      <c r="CF278" s="12">
        <f t="shared" si="421"/>
        <v>-17.214387345411037</v>
      </c>
      <c r="CG278" s="19">
        <f t="shared" si="442"/>
        <v>0.25410230123710231</v>
      </c>
      <c r="CH278" s="19">
        <f t="shared" si="422"/>
        <v>0.43705813372490837</v>
      </c>
      <c r="CI278" s="19">
        <f t="shared" si="423"/>
        <v>0.43705813372490832</v>
      </c>
      <c r="CJ278" s="12">
        <f t="shared" si="443"/>
        <v>4.7880776270128393</v>
      </c>
      <c r="CK278" s="12">
        <f t="shared" si="424"/>
        <v>7.6117639816242164</v>
      </c>
      <c r="CL278" s="12">
        <f t="shared" si="425"/>
        <v>6.6824733219668193</v>
      </c>
      <c r="CM278" s="17">
        <f t="shared" si="444"/>
        <v>-32.898142479629129</v>
      </c>
      <c r="CN278" s="17">
        <f t="shared" si="426"/>
        <v>-27.220050801235708</v>
      </c>
      <c r="CO278" s="17">
        <f t="shared" si="427"/>
        <v>-23.896860667377858</v>
      </c>
      <c r="CP278" s="12">
        <f t="shared" si="428"/>
        <v>439.10765534905033</v>
      </c>
      <c r="CQ278" s="12">
        <f t="shared" si="429"/>
        <v>394.72751899142361</v>
      </c>
      <c r="CR278" s="12">
        <f t="shared" si="430"/>
        <v>304.22944990737892</v>
      </c>
      <c r="CS278" s="17">
        <f>CS$3*temperature!$I388+CS$4*temperature!$I388^2</f>
        <v>-32.898142479629129</v>
      </c>
      <c r="CT278" s="17">
        <f>CT$3*temperature!$I388+CT$4*temperature!$I388^2</f>
        <v>-27.220090630215154</v>
      </c>
      <c r="CU278" s="17">
        <f>CU$3*temperature!$I388+CU$4*temperature!$I388^2</f>
        <v>-23.896880997295675</v>
      </c>
      <c r="CV278" s="17"/>
      <c r="CW278" s="17"/>
      <c r="CX278" s="17"/>
    </row>
    <row r="279" spans="1:102">
      <c r="A279" s="2">
        <f t="shared" si="367"/>
        <v>2233</v>
      </c>
      <c r="B279" s="5">
        <f t="shared" si="368"/>
        <v>1165.4048202078902</v>
      </c>
      <c r="C279" s="5">
        <f t="shared" si="369"/>
        <v>2964.1656248764116</v>
      </c>
      <c r="D279" s="5">
        <f t="shared" si="370"/>
        <v>4369.9434537258912</v>
      </c>
      <c r="E279" s="15">
        <f t="shared" si="371"/>
        <v>4.4258017022221023E-8</v>
      </c>
      <c r="F279" s="15">
        <f t="shared" si="372"/>
        <v>8.7191261276379687E-8</v>
      </c>
      <c r="G279" s="15">
        <f t="shared" si="373"/>
        <v>1.7799785831612283E-7</v>
      </c>
      <c r="H279" s="5">
        <f t="shared" si="374"/>
        <v>88196.365003735846</v>
      </c>
      <c r="I279" s="5">
        <f t="shared" si="375"/>
        <v>61761.264284585355</v>
      </c>
      <c r="J279" s="5">
        <f t="shared" si="376"/>
        <v>28162.945255910236</v>
      </c>
      <c r="K279" s="5">
        <f t="shared" si="377"/>
        <v>75678.737100128841</v>
      </c>
      <c r="L279" s="5">
        <f t="shared" si="378"/>
        <v>20835.969409489539</v>
      </c>
      <c r="M279" s="5">
        <f t="shared" si="379"/>
        <v>6444.6932904584864</v>
      </c>
      <c r="N279" s="15">
        <f t="shared" si="380"/>
        <v>-1.2126312624681446E-2</v>
      </c>
      <c r="O279" s="15">
        <f t="shared" si="381"/>
        <v>-4.421317267371383E-3</v>
      </c>
      <c r="P279" s="15">
        <f t="shared" si="382"/>
        <v>-1.7279426707871304E-3</v>
      </c>
      <c r="Q279" s="5">
        <f t="shared" si="383"/>
        <v>1117.8951394516221</v>
      </c>
      <c r="R279" s="5">
        <f t="shared" si="384"/>
        <v>2407.3439106808073</v>
      </c>
      <c r="S279" s="5">
        <f t="shared" si="385"/>
        <v>2085.4198425248806</v>
      </c>
      <c r="T279" s="5">
        <f t="shared" si="386"/>
        <v>12.675070445412008</v>
      </c>
      <c r="U279" s="5">
        <f t="shared" si="387"/>
        <v>38.978216177508571</v>
      </c>
      <c r="V279" s="5">
        <f t="shared" si="388"/>
        <v>74.048357640692331</v>
      </c>
      <c r="W279" s="15">
        <f t="shared" si="389"/>
        <v>-1.0734613539272964E-2</v>
      </c>
      <c r="X279" s="15">
        <f t="shared" si="390"/>
        <v>-1.217998157191269E-2</v>
      </c>
      <c r="Y279" s="15">
        <f t="shared" si="391"/>
        <v>-9.7425357312937999E-3</v>
      </c>
      <c r="Z279" s="5">
        <f t="shared" si="406"/>
        <v>614.39166053163717</v>
      </c>
      <c r="AA279" s="5">
        <f t="shared" si="407"/>
        <v>5128.2350248028115</v>
      </c>
      <c r="AB279" s="5">
        <f t="shared" si="408"/>
        <v>43521.612711501191</v>
      </c>
      <c r="AC279" s="16">
        <f t="shared" si="392"/>
        <v>0.93638505423879037</v>
      </c>
      <c r="AD279" s="16">
        <f t="shared" si="393"/>
        <v>3.0721237113081474</v>
      </c>
      <c r="AE279" s="16">
        <f t="shared" si="394"/>
        <v>20.630434532036457</v>
      </c>
      <c r="AF279" s="15">
        <f t="shared" si="395"/>
        <v>-4.0504037456468023E-3</v>
      </c>
      <c r="AG279" s="15">
        <f t="shared" si="396"/>
        <v>2.9673830763510267E-4</v>
      </c>
      <c r="AH279" s="15">
        <f t="shared" si="397"/>
        <v>9.7937136394747881E-3</v>
      </c>
      <c r="AI279" s="1">
        <f t="shared" si="361"/>
        <v>198319.80346056313</v>
      </c>
      <c r="AJ279" s="1">
        <f t="shared" si="362"/>
        <v>128719.80580025601</v>
      </c>
      <c r="AK279" s="1">
        <f t="shared" si="363"/>
        <v>57186.370155358425</v>
      </c>
      <c r="AL279" s="14">
        <f t="shared" si="398"/>
        <v>93.620434306079474</v>
      </c>
      <c r="AM279" s="14">
        <f t="shared" si="399"/>
        <v>23.039640327720672</v>
      </c>
      <c r="AN279" s="14">
        <f t="shared" si="400"/>
        <v>7.1993836971194609</v>
      </c>
      <c r="AO279" s="11">
        <f t="shared" si="401"/>
        <v>2.1926063366216539E-3</v>
      </c>
      <c r="AP279" s="11">
        <f t="shared" si="402"/>
        <v>2.762105691823378E-3</v>
      </c>
      <c r="AQ279" s="11">
        <f t="shared" si="403"/>
        <v>2.5055783691972241E-3</v>
      </c>
      <c r="AR279" s="1">
        <f t="shared" si="409"/>
        <v>88196.365003735846</v>
      </c>
      <c r="AS279" s="1">
        <f t="shared" si="404"/>
        <v>61761.264284585355</v>
      </c>
      <c r="AT279" s="1">
        <f t="shared" si="405"/>
        <v>28162.945255910236</v>
      </c>
      <c r="AU279" s="1">
        <f t="shared" si="364"/>
        <v>17639.273000747169</v>
      </c>
      <c r="AV279" s="1">
        <f t="shared" si="365"/>
        <v>12352.252856917072</v>
      </c>
      <c r="AW279" s="1">
        <f t="shared" si="366"/>
        <v>5632.5890511820471</v>
      </c>
      <c r="AX279" s="1">
        <f t="shared" si="431"/>
        <v>60542.989680103077</v>
      </c>
      <c r="AY279" s="1">
        <f t="shared" si="412"/>
        <v>16668.775527591632</v>
      </c>
      <c r="AZ279" s="1">
        <f t="shared" si="413"/>
        <v>5155.7546323667893</v>
      </c>
      <c r="BA279" s="1">
        <f t="shared" si="432"/>
        <v>12832.399463535941</v>
      </c>
      <c r="BB279" s="1">
        <f t="shared" si="433"/>
        <v>28815.521115353578</v>
      </c>
      <c r="BC279" s="1">
        <f t="shared" si="434"/>
        <v>37353.703192989029</v>
      </c>
      <c r="BD279" s="1">
        <f t="shared" si="435"/>
        <v>125.63800510205891</v>
      </c>
      <c r="BE279" s="2">
        <f t="shared" si="445"/>
        <v>0.42640676327742005</v>
      </c>
      <c r="BF279" s="2">
        <f t="shared" si="446"/>
        <v>0.3180625638800178</v>
      </c>
      <c r="BG279" s="2">
        <f t="shared" si="447"/>
        <v>-5.0634047993166097E-7</v>
      </c>
      <c r="BH279" s="2">
        <f t="shared" si="414"/>
        <v>3.8426621946128163E-2</v>
      </c>
      <c r="BI279" s="2">
        <f t="shared" si="436"/>
        <v>1.8182272776872576E-2</v>
      </c>
      <c r="BJ279" s="2">
        <f t="shared" si="415"/>
        <v>1.0116379454193041E-2</v>
      </c>
      <c r="BK279" s="2">
        <f t="shared" si="416"/>
        <v>2.5638068161742476E-14</v>
      </c>
      <c r="BL279" s="2">
        <f t="shared" si="417"/>
        <v>1603.6103664265434</v>
      </c>
      <c r="BM279" s="2">
        <f t="shared" si="418"/>
        <v>624.80038507356574</v>
      </c>
      <c r="BN279" s="2">
        <f t="shared" si="419"/>
        <v>7.2204351010644857E-10</v>
      </c>
      <c r="BO279" s="2">
        <f t="shared" si="437"/>
        <v>12242.199544679655</v>
      </c>
      <c r="BP279" s="2">
        <f t="shared" si="438"/>
        <v>766.10943031348029</v>
      </c>
      <c r="BQ279" s="2">
        <f t="shared" si="439"/>
        <v>-6.5530840098663301E-5</v>
      </c>
      <c r="BR279" s="11">
        <f t="shared" si="440"/>
        <v>2.2170166410304309E-2</v>
      </c>
      <c r="BS279" s="17">
        <f t="shared" si="410"/>
        <v>5.8564824812345887E-4</v>
      </c>
      <c r="BT279" s="17">
        <f t="shared" si="411"/>
        <v>1.5903218073700035E-3</v>
      </c>
      <c r="BU279" s="12">
        <f>BU$3*temperature!$I389+BU$4*temperature!$I389^2</f>
        <v>-69.599210679367971</v>
      </c>
      <c r="BV279" s="12">
        <f>BV$3*temperature!$I389+BV$4*temperature!$I389^2</f>
        <v>-56.720011825646722</v>
      </c>
      <c r="BW279" s="12">
        <f>BW$3*temperature!$I389+BW$4*temperature!$I389^2</f>
        <v>-46.686282276813287</v>
      </c>
      <c r="BX279" s="12">
        <f>BX$4*temperature!$I389^2</f>
        <v>-54.065084371556509</v>
      </c>
      <c r="BY279" s="12">
        <f>BY$4*temperature!$I389^2</f>
        <v>-47.273209587728729</v>
      </c>
      <c r="BZ279" s="12">
        <f>BZ$4*temperature!$I389^2</f>
        <v>-41.501807438079616</v>
      </c>
      <c r="CA279" s="12">
        <f>CA$3*temperature!$I389</f>
        <v>-37.760341896531941</v>
      </c>
      <c r="CB279" s="12">
        <f>CB$3*temperature!$I389</f>
        <v>-34.900322488050733</v>
      </c>
      <c r="CC279" s="12">
        <f>CC$3*temperature!$I389</f>
        <v>-30.639477855259585</v>
      </c>
      <c r="CD279" s="12">
        <f t="shared" si="441"/>
        <v>-28.146480563745794</v>
      </c>
      <c r="CE279" s="12">
        <f t="shared" si="420"/>
        <v>-19.616851935196397</v>
      </c>
      <c r="CF279" s="12">
        <f t="shared" si="421"/>
        <v>-17.221906779346963</v>
      </c>
      <c r="CG279" s="19">
        <f t="shared" si="442"/>
        <v>0.25460207323146944</v>
      </c>
      <c r="CH279" s="19">
        <f t="shared" si="422"/>
        <v>0.437917745834215</v>
      </c>
      <c r="CI279" s="19">
        <f t="shared" si="423"/>
        <v>0.43791774583421494</v>
      </c>
      <c r="CJ279" s="12">
        <f t="shared" si="443"/>
        <v>4.8069306663930744</v>
      </c>
      <c r="CK279" s="12">
        <f t="shared" si="424"/>
        <v>7.6417352764271698</v>
      </c>
      <c r="CL279" s="12">
        <f t="shared" si="425"/>
        <v>6.7087855379563122</v>
      </c>
      <c r="CM279" s="17">
        <f t="shared" si="444"/>
        <v>-32.953411230138869</v>
      </c>
      <c r="CN279" s="17">
        <f t="shared" si="426"/>
        <v>-27.258587211623567</v>
      </c>
      <c r="CO279" s="17">
        <f t="shared" si="427"/>
        <v>-23.930692317303276</v>
      </c>
      <c r="CP279" s="12">
        <f t="shared" si="428"/>
        <v>445.70274283005494</v>
      </c>
      <c r="CQ279" s="12">
        <f t="shared" si="429"/>
        <v>400.58510885808943</v>
      </c>
      <c r="CR279" s="12">
        <f t="shared" si="430"/>
        <v>308.74408658757494</v>
      </c>
      <c r="CS279" s="17">
        <f>CS$3*temperature!$I389+CS$4*temperature!$I389^2</f>
        <v>-32.953411230138869</v>
      </c>
      <c r="CT279" s="17">
        <f>CT$3*temperature!$I389+CT$4*temperature!$I389^2</f>
        <v>-27.258627058000634</v>
      </c>
      <c r="CU279" s="17">
        <f>CU$3*temperature!$I389+CU$4*temperature!$I389^2</f>
        <v>-23.930712656101388</v>
      </c>
      <c r="CV279" s="17"/>
      <c r="CW279" s="17"/>
      <c r="CX279" s="17"/>
    </row>
    <row r="280" spans="1:102">
      <c r="A280" s="2">
        <f t="shared" si="367"/>
        <v>2234</v>
      </c>
      <c r="B280" s="5">
        <f t="shared" si="368"/>
        <v>1165.4048692074714</v>
      </c>
      <c r="C280" s="5">
        <f t="shared" si="369"/>
        <v>2964.1658704032839</v>
      </c>
      <c r="D280" s="5">
        <f t="shared" si="370"/>
        <v>4369.9441926744385</v>
      </c>
      <c r="E280" s="15">
        <f t="shared" si="371"/>
        <v>4.2045116171109967E-8</v>
      </c>
      <c r="F280" s="15">
        <f t="shared" si="372"/>
        <v>8.2831698212560695E-8</v>
      </c>
      <c r="G280" s="15">
        <f t="shared" si="373"/>
        <v>1.6909796540031667E-7</v>
      </c>
      <c r="H280" s="5">
        <f t="shared" si="374"/>
        <v>87116.913736428498</v>
      </c>
      <c r="I280" s="5">
        <f t="shared" si="375"/>
        <v>61486.051294515863</v>
      </c>
      <c r="J280" s="5">
        <f t="shared" si="376"/>
        <v>28113.742079123138</v>
      </c>
      <c r="K280" s="5">
        <f t="shared" si="377"/>
        <v>74752.488202380671</v>
      </c>
      <c r="L280" s="5">
        <f t="shared" si="378"/>
        <v>20743.120993478849</v>
      </c>
      <c r="M280" s="5">
        <f t="shared" si="379"/>
        <v>6433.432748695428</v>
      </c>
      <c r="N280" s="15">
        <f t="shared" si="380"/>
        <v>-1.2239222445304176E-2</v>
      </c>
      <c r="O280" s="15">
        <f t="shared" si="381"/>
        <v>-4.4561601231954961E-3</v>
      </c>
      <c r="P280" s="15">
        <f t="shared" si="382"/>
        <v>-1.7472579773082364E-3</v>
      </c>
      <c r="Q280" s="5">
        <f t="shared" si="383"/>
        <v>1092.359718576449</v>
      </c>
      <c r="R280" s="5">
        <f t="shared" si="384"/>
        <v>2367.4258532451049</v>
      </c>
      <c r="S280" s="5">
        <f t="shared" si="385"/>
        <v>2061.4946468578291</v>
      </c>
      <c r="T280" s="5">
        <f t="shared" si="386"/>
        <v>12.539008462597449</v>
      </c>
      <c r="U280" s="5">
        <f t="shared" si="387"/>
        <v>38.50346222276049</v>
      </c>
      <c r="V280" s="5">
        <f t="shared" si="388"/>
        <v>73.326938870534264</v>
      </c>
      <c r="W280" s="15">
        <f t="shared" si="389"/>
        <v>-1.0734613539272964E-2</v>
      </c>
      <c r="X280" s="15">
        <f t="shared" si="390"/>
        <v>-1.217998157191269E-2</v>
      </c>
      <c r="Y280" s="15">
        <f t="shared" si="391"/>
        <v>-9.7425357312937999E-3</v>
      </c>
      <c r="Z280" s="5">
        <f t="shared" si="406"/>
        <v>597.99413273888388</v>
      </c>
      <c r="AA280" s="5">
        <f t="shared" si="407"/>
        <v>5044.8728287848689</v>
      </c>
      <c r="AB280" s="5">
        <f t="shared" si="408"/>
        <v>43444.495623710813</v>
      </c>
      <c r="AC280" s="16">
        <f t="shared" si="392"/>
        <v>0.9325923167077339</v>
      </c>
      <c r="AD280" s="16">
        <f t="shared" si="393"/>
        <v>3.0730353280990865</v>
      </c>
      <c r="AE280" s="16">
        <f t="shared" si="394"/>
        <v>20.832483100101154</v>
      </c>
      <c r="AF280" s="15">
        <f t="shared" si="395"/>
        <v>-4.0504037456468023E-3</v>
      </c>
      <c r="AG280" s="15">
        <f t="shared" si="396"/>
        <v>2.9673830763510267E-4</v>
      </c>
      <c r="AH280" s="15">
        <f t="shared" si="397"/>
        <v>9.7937136394747881E-3</v>
      </c>
      <c r="AI280" s="1">
        <f t="shared" si="361"/>
        <v>196127.09611525398</v>
      </c>
      <c r="AJ280" s="1">
        <f t="shared" si="362"/>
        <v>128200.07807714748</v>
      </c>
      <c r="AK280" s="1">
        <f t="shared" si="363"/>
        <v>57100.322191004634</v>
      </c>
      <c r="AL280" s="14">
        <f t="shared" si="398"/>
        <v>93.823654336001297</v>
      </c>
      <c r="AM280" s="14">
        <f t="shared" si="399"/>
        <v>23.102641870190563</v>
      </c>
      <c r="AN280" s="14">
        <f t="shared" si="400"/>
        <v>7.2172419309818849</v>
      </c>
      <c r="AO280" s="11">
        <f t="shared" si="401"/>
        <v>2.1706802732554373E-3</v>
      </c>
      <c r="AP280" s="11">
        <f t="shared" si="402"/>
        <v>2.7344846349051442E-3</v>
      </c>
      <c r="AQ280" s="11">
        <f t="shared" si="403"/>
        <v>2.4805225855052517E-3</v>
      </c>
      <c r="AR280" s="1">
        <f t="shared" si="409"/>
        <v>87116.913736428498</v>
      </c>
      <c r="AS280" s="1">
        <f t="shared" si="404"/>
        <v>61486.051294515863</v>
      </c>
      <c r="AT280" s="1">
        <f t="shared" si="405"/>
        <v>28113.742079123138</v>
      </c>
      <c r="AU280" s="1">
        <f t="shared" si="364"/>
        <v>17423.382747285701</v>
      </c>
      <c r="AV280" s="1">
        <f t="shared" si="365"/>
        <v>12297.210258903173</v>
      </c>
      <c r="AW280" s="1">
        <f t="shared" si="366"/>
        <v>5622.748415824628</v>
      </c>
      <c r="AX280" s="1">
        <f t="shared" si="431"/>
        <v>59801.990561904546</v>
      </c>
      <c r="AY280" s="1">
        <f t="shared" si="412"/>
        <v>16594.496794783081</v>
      </c>
      <c r="AZ280" s="1">
        <f t="shared" si="413"/>
        <v>5146.7461989563435</v>
      </c>
      <c r="BA280" s="1">
        <f t="shared" si="432"/>
        <v>12818.048346826228</v>
      </c>
      <c r="BB280" s="1">
        <f t="shared" si="433"/>
        <v>28802.285186459114</v>
      </c>
      <c r="BC280" s="1">
        <f t="shared" si="434"/>
        <v>37346.067411268799</v>
      </c>
      <c r="BD280" s="1">
        <f t="shared" si="435"/>
        <v>121.92426162295894</v>
      </c>
      <c r="BE280" s="2">
        <f t="shared" si="445"/>
        <v>0.42640676327742005</v>
      </c>
      <c r="BF280" s="2">
        <f t="shared" si="446"/>
        <v>0.3180625638800178</v>
      </c>
      <c r="BG280" s="2">
        <f t="shared" si="447"/>
        <v>-5.0634047993166097E-7</v>
      </c>
      <c r="BH280" s="2">
        <f t="shared" si="414"/>
        <v>3.7882498332159648E-2</v>
      </c>
      <c r="BI280" s="2">
        <f t="shared" si="436"/>
        <v>1.8182272776872576E-2</v>
      </c>
      <c r="BJ280" s="2">
        <f t="shared" si="415"/>
        <v>1.0116379454193041E-2</v>
      </c>
      <c r="BK280" s="2">
        <f t="shared" si="416"/>
        <v>2.5638068161742476E-14</v>
      </c>
      <c r="BL280" s="2">
        <f t="shared" si="417"/>
        <v>1583.9834890350205</v>
      </c>
      <c r="BM280" s="2">
        <f t="shared" si="418"/>
        <v>622.01622603529972</v>
      </c>
      <c r="BN280" s="2">
        <f t="shared" si="419"/>
        <v>7.2078203570620662E-10</v>
      </c>
      <c r="BO280" s="2">
        <f t="shared" si="437"/>
        <v>12423.948389904741</v>
      </c>
      <c r="BP280" s="2">
        <f t="shared" si="438"/>
        <v>775.29847753575382</v>
      </c>
      <c r="BQ280" s="2">
        <f t="shared" si="439"/>
        <v>-6.5532470581838235E-5</v>
      </c>
      <c r="BR280" s="11">
        <f t="shared" si="440"/>
        <v>2.2118322517568928E-2</v>
      </c>
      <c r="BS280" s="17">
        <f t="shared" si="410"/>
        <v>5.7294594126158121E-4</v>
      </c>
      <c r="BT280" s="17">
        <f t="shared" si="411"/>
        <v>1.5440017547281588E-3</v>
      </c>
      <c r="BU280" s="12">
        <f>BU$3*temperature!$I390+BU$4*temperature!$I390^2</f>
        <v>-69.949513937895716</v>
      </c>
      <c r="BV280" s="12">
        <f>BV$3*temperature!$I390+BV$4*temperature!$I390^2</f>
        <v>-56.989111796312471</v>
      </c>
      <c r="BW280" s="12">
        <f>BW$3*temperature!$I390+BW$4*temperature!$I390^2</f>
        <v>-46.894567390270367</v>
      </c>
      <c r="BX280" s="12">
        <f>BX$4*temperature!$I390^2</f>
        <v>-54.275678162403288</v>
      </c>
      <c r="BY280" s="12">
        <f>BY$4*temperature!$I390^2</f>
        <v>-47.45734773397033</v>
      </c>
      <c r="BZ280" s="12">
        <f>BZ$4*temperature!$I390^2</f>
        <v>-41.663464874796318</v>
      </c>
      <c r="CA280" s="12">
        <f>CA$3*temperature!$I390</f>
        <v>-37.833812279050342</v>
      </c>
      <c r="CB280" s="12">
        <f>CB$3*temperature!$I390</f>
        <v>-34.968228124346048</v>
      </c>
      <c r="CC280" s="12">
        <f>CC$3*temperature!$I390</f>
        <v>-30.699093156528789</v>
      </c>
      <c r="CD280" s="12">
        <f t="shared" si="441"/>
        <v>-28.182503127098077</v>
      </c>
      <c r="CE280" s="12">
        <f t="shared" si="420"/>
        <v>-19.625225545630045</v>
      </c>
      <c r="CF280" s="12">
        <f t="shared" si="421"/>
        <v>-17.229258088250713</v>
      </c>
      <c r="CG280" s="19">
        <f t="shared" si="442"/>
        <v>0.25509745306043258</v>
      </c>
      <c r="CH280" s="19">
        <f t="shared" si="422"/>
        <v>0.43876980338142141</v>
      </c>
      <c r="CI280" s="19">
        <f t="shared" si="423"/>
        <v>0.43876980338142135</v>
      </c>
      <c r="CJ280" s="12">
        <f t="shared" si="443"/>
        <v>4.8256545759761318</v>
      </c>
      <c r="CK280" s="12">
        <f t="shared" si="424"/>
        <v>7.6715012893580026</v>
      </c>
      <c r="CL280" s="12">
        <f t="shared" si="425"/>
        <v>6.7349175341390373</v>
      </c>
      <c r="CM280" s="17">
        <f t="shared" si="444"/>
        <v>-33.008157703074211</v>
      </c>
      <c r="CN280" s="17">
        <f t="shared" si="426"/>
        <v>-27.296726834988046</v>
      </c>
      <c r="CO280" s="17">
        <f t="shared" si="427"/>
        <v>-23.96417562238975</v>
      </c>
      <c r="CP280" s="12">
        <f t="shared" si="428"/>
        <v>452.30742648798088</v>
      </c>
      <c r="CQ280" s="12">
        <f t="shared" si="429"/>
        <v>406.45063503248122</v>
      </c>
      <c r="CR280" s="12">
        <f t="shared" si="430"/>
        <v>313.26484004035467</v>
      </c>
      <c r="CS280" s="17">
        <f>CS$3*temperature!$I390+CS$4*temperature!$I390^2</f>
        <v>-33.008157703074211</v>
      </c>
      <c r="CT280" s="17">
        <f>CT$3*temperature!$I390+CT$4*temperature!$I390^2</f>
        <v>-27.296766698373752</v>
      </c>
      <c r="CU280" s="17">
        <f>CU$3*temperature!$I390+CU$4*temperature!$I390^2</f>
        <v>-23.964195969869614</v>
      </c>
      <c r="CV280" s="17"/>
      <c r="CW280" s="17"/>
      <c r="CX280" s="17"/>
    </row>
    <row r="281" spans="1:102">
      <c r="A281" s="2">
        <f t="shared" si="367"/>
        <v>2235</v>
      </c>
      <c r="B281" s="5">
        <f t="shared" si="368"/>
        <v>1165.4049157570753</v>
      </c>
      <c r="C281" s="5">
        <f t="shared" si="369"/>
        <v>2964.1661036538321</v>
      </c>
      <c r="D281" s="5">
        <f t="shared" si="370"/>
        <v>4369.9448946756766</v>
      </c>
      <c r="E281" s="15">
        <f t="shared" si="371"/>
        <v>3.9942860362554464E-8</v>
      </c>
      <c r="F281" s="15">
        <f t="shared" si="372"/>
        <v>7.8690113301932661E-8</v>
      </c>
      <c r="G281" s="15">
        <f t="shared" si="373"/>
        <v>1.6064306713030082E-7</v>
      </c>
      <c r="H281" s="5">
        <f t="shared" si="374"/>
        <v>86040.754902693021</v>
      </c>
      <c r="I281" s="5">
        <f t="shared" si="375"/>
        <v>61209.952861286103</v>
      </c>
      <c r="J281" s="5">
        <f t="shared" si="376"/>
        <v>28064.093429231194</v>
      </c>
      <c r="K281" s="5">
        <f t="shared" si="377"/>
        <v>73829.064679033778</v>
      </c>
      <c r="L281" s="5">
        <f t="shared" si="378"/>
        <v>20649.973962604377</v>
      </c>
      <c r="M281" s="5">
        <f t="shared" si="379"/>
        <v>6422.0703248282089</v>
      </c>
      <c r="N281" s="15">
        <f t="shared" si="380"/>
        <v>-1.235308075427366E-2</v>
      </c>
      <c r="O281" s="15">
        <f t="shared" si="381"/>
        <v>-4.4905022201700007E-3</v>
      </c>
      <c r="P281" s="15">
        <f t="shared" si="382"/>
        <v>-1.7661525830861002E-3</v>
      </c>
      <c r="Q281" s="5">
        <f t="shared" si="383"/>
        <v>1067.2845469247709</v>
      </c>
      <c r="R281" s="5">
        <f t="shared" si="384"/>
        <v>2328.089386671511</v>
      </c>
      <c r="S281" s="5">
        <f t="shared" si="385"/>
        <v>2037.8053466002984</v>
      </c>
      <c r="T281" s="5">
        <f t="shared" si="386"/>
        <v>12.404407052585793</v>
      </c>
      <c r="U281" s="5">
        <f t="shared" si="387"/>
        <v>38.034490762432434</v>
      </c>
      <c r="V281" s="5">
        <f t="shared" si="388"/>
        <v>72.612548548521687</v>
      </c>
      <c r="W281" s="15">
        <f t="shared" si="389"/>
        <v>-1.0734613539272964E-2</v>
      </c>
      <c r="X281" s="15">
        <f t="shared" si="390"/>
        <v>-1.217998157191269E-2</v>
      </c>
      <c r="Y281" s="15">
        <f t="shared" si="391"/>
        <v>-9.7425357312937999E-3</v>
      </c>
      <c r="Z281" s="5">
        <f t="shared" si="406"/>
        <v>581.96771397199166</v>
      </c>
      <c r="AA281" s="5">
        <f t="shared" si="407"/>
        <v>4962.6920197517447</v>
      </c>
      <c r="AB281" s="5">
        <f t="shared" si="408"/>
        <v>43366.675688976342</v>
      </c>
      <c r="AC281" s="16">
        <f t="shared" si="392"/>
        <v>0.92881494129497943</v>
      </c>
      <c r="AD281" s="16">
        <f t="shared" si="393"/>
        <v>3.0739472154016494</v>
      </c>
      <c r="AE281" s="16">
        <f t="shared" si="394"/>
        <v>21.036510473982741</v>
      </c>
      <c r="AF281" s="15">
        <f t="shared" si="395"/>
        <v>-4.0504037456468023E-3</v>
      </c>
      <c r="AG281" s="15">
        <f t="shared" si="396"/>
        <v>2.9673830763510267E-4</v>
      </c>
      <c r="AH281" s="15">
        <f t="shared" si="397"/>
        <v>9.7937136394747881E-3</v>
      </c>
      <c r="AI281" s="1">
        <f t="shared" si="361"/>
        <v>193937.76925101431</v>
      </c>
      <c r="AJ281" s="1">
        <f t="shared" si="362"/>
        <v>127677.2805283359</v>
      </c>
      <c r="AK281" s="1">
        <f t="shared" si="363"/>
        <v>57013.038387728804</v>
      </c>
      <c r="AL281" s="14">
        <f t="shared" si="398"/>
        <v>94.025278880076868</v>
      </c>
      <c r="AM281" s="14">
        <f t="shared" si="399"/>
        <v>23.165183951218118</v>
      </c>
      <c r="AN281" s="14">
        <f t="shared" si="400"/>
        <v>7.2349654372805929</v>
      </c>
      <c r="AO281" s="11">
        <f t="shared" si="401"/>
        <v>2.148973470522883E-3</v>
      </c>
      <c r="AP281" s="11">
        <f t="shared" si="402"/>
        <v>2.7071397885560927E-3</v>
      </c>
      <c r="AQ281" s="11">
        <f t="shared" si="403"/>
        <v>2.455717359650199E-3</v>
      </c>
      <c r="AR281" s="1">
        <f t="shared" si="409"/>
        <v>86040.754902693021</v>
      </c>
      <c r="AS281" s="1">
        <f t="shared" si="404"/>
        <v>61209.952861286103</v>
      </c>
      <c r="AT281" s="1">
        <f t="shared" si="405"/>
        <v>28064.093429231194</v>
      </c>
      <c r="AU281" s="1">
        <f t="shared" si="364"/>
        <v>17208.150980538605</v>
      </c>
      <c r="AV281" s="1">
        <f t="shared" si="365"/>
        <v>12241.990572257222</v>
      </c>
      <c r="AW281" s="1">
        <f t="shared" si="366"/>
        <v>5612.8186858462395</v>
      </c>
      <c r="AX281" s="1">
        <f t="shared" si="431"/>
        <v>59063.251743227018</v>
      </c>
      <c r="AY281" s="1">
        <f t="shared" si="412"/>
        <v>16519.979170083501</v>
      </c>
      <c r="AZ281" s="1">
        <f t="shared" si="413"/>
        <v>5137.6562598625669</v>
      </c>
      <c r="BA281" s="1">
        <f t="shared" si="432"/>
        <v>12803.562859058848</v>
      </c>
      <c r="BB281" s="1">
        <f t="shared" si="433"/>
        <v>28788.946883047724</v>
      </c>
      <c r="BC281" s="1">
        <f t="shared" si="434"/>
        <v>37338.348597582881</v>
      </c>
      <c r="BD281" s="1">
        <f t="shared" si="435"/>
        <v>118.31979007638859</v>
      </c>
      <c r="BE281" s="2">
        <f t="shared" si="445"/>
        <v>0.42640676327742005</v>
      </c>
      <c r="BF281" s="2">
        <f t="shared" si="446"/>
        <v>0.3180625638800178</v>
      </c>
      <c r="BG281" s="2">
        <f t="shared" si="447"/>
        <v>-5.0634047993166097E-7</v>
      </c>
      <c r="BH281" s="2">
        <f t="shared" si="414"/>
        <v>3.7344708393400171E-2</v>
      </c>
      <c r="BI281" s="2">
        <f t="shared" si="436"/>
        <v>1.8182272776872576E-2</v>
      </c>
      <c r="BJ281" s="2">
        <f t="shared" si="415"/>
        <v>1.0116379454193041E-2</v>
      </c>
      <c r="BK281" s="2">
        <f t="shared" si="416"/>
        <v>2.5638068161742476E-14</v>
      </c>
      <c r="BL281" s="2">
        <f t="shared" si="417"/>
        <v>1564.4164755688009</v>
      </c>
      <c r="BM281" s="2">
        <f t="shared" si="418"/>
        <v>619.22310951803922</v>
      </c>
      <c r="BN281" s="2">
        <f t="shared" si="419"/>
        <v>7.1950914023613848E-10</v>
      </c>
      <c r="BO281" s="2">
        <f t="shared" si="437"/>
        <v>12608.383223736308</v>
      </c>
      <c r="BP281" s="2">
        <f t="shared" si="438"/>
        <v>784.59813603382111</v>
      </c>
      <c r="BQ281" s="2">
        <f t="shared" si="439"/>
        <v>-6.553412872924463E-5</v>
      </c>
      <c r="BR281" s="11">
        <f t="shared" si="440"/>
        <v>2.2066815917655552E-2</v>
      </c>
      <c r="BS281" s="17">
        <f t="shared" si="410"/>
        <v>5.6054756933655587E-4</v>
      </c>
      <c r="BT281" s="17">
        <f t="shared" si="411"/>
        <v>1.4990308298331639E-3</v>
      </c>
      <c r="BU281" s="12">
        <f>BU$3*temperature!$I391+BU$4*temperature!$I391^2</f>
        <v>-70.297565821996017</v>
      </c>
      <c r="BV281" s="12">
        <f>BV$3*temperature!$I391+BV$4*temperature!$I391^2</f>
        <v>-57.256458009668052</v>
      </c>
      <c r="BW281" s="12">
        <f>BW$3*temperature!$I391+BW$4*temperature!$I391^2</f>
        <v>-47.101474317616621</v>
      </c>
      <c r="BX281" s="12">
        <f>BX$4*temperature!$I391^2</f>
        <v>-54.484827322030583</v>
      </c>
      <c r="BY281" s="12">
        <f>BY$4*temperature!$I391^2</f>
        <v>-47.640222729414894</v>
      </c>
      <c r="BZ281" s="12">
        <f>BZ$4*temperature!$I391^2</f>
        <v>-41.824013373880042</v>
      </c>
      <c r="CA281" s="12">
        <f>CA$3*temperature!$I391</f>
        <v>-37.906637731838515</v>
      </c>
      <c r="CB281" s="12">
        <f>CB$3*temperature!$I391</f>
        <v>-35.035537678761884</v>
      </c>
      <c r="CC281" s="12">
        <f>CC$3*temperature!$I391</f>
        <v>-30.758185149236812</v>
      </c>
      <c r="CD281" s="12">
        <f t="shared" si="441"/>
        <v>-28.218137645258146</v>
      </c>
      <c r="CE281" s="12">
        <f t="shared" si="420"/>
        <v>-19.633411451956292</v>
      </c>
      <c r="CF281" s="12">
        <f t="shared" si="421"/>
        <v>-17.236444609111494</v>
      </c>
      <c r="CG281" s="19">
        <f t="shared" si="442"/>
        <v>0.25558848439999765</v>
      </c>
      <c r="CH281" s="19">
        <f t="shared" si="422"/>
        <v>0.43961438148963172</v>
      </c>
      <c r="CI281" s="19">
        <f t="shared" si="423"/>
        <v>0.43961438148963172</v>
      </c>
      <c r="CJ281" s="12">
        <f t="shared" si="443"/>
        <v>4.8442500432901854</v>
      </c>
      <c r="CK281" s="12">
        <f t="shared" si="424"/>
        <v>7.701063113402796</v>
      </c>
      <c r="CL281" s="12">
        <f t="shared" si="425"/>
        <v>6.7608702700626582</v>
      </c>
      <c r="CM281" s="17">
        <f t="shared" si="444"/>
        <v>-33.062387688548334</v>
      </c>
      <c r="CN281" s="17">
        <f t="shared" si="426"/>
        <v>-27.334474565359088</v>
      </c>
      <c r="CO281" s="17">
        <f t="shared" si="427"/>
        <v>-23.997314879174152</v>
      </c>
      <c r="CP281" s="12">
        <f t="shared" si="428"/>
        <v>458.92091985019107</v>
      </c>
      <c r="CQ281" s="12">
        <f t="shared" si="429"/>
        <v>412.32340850205577</v>
      </c>
      <c r="CR281" s="12">
        <f t="shared" si="430"/>
        <v>317.79117922114926</v>
      </c>
      <c r="CS281" s="17">
        <f>CS$3*temperature!$I391+CS$4*temperature!$I391^2</f>
        <v>-33.062387688548327</v>
      </c>
      <c r="CT281" s="17">
        <f>CT$3*temperature!$I391+CT$4*temperature!$I391^2</f>
        <v>-27.334514445372157</v>
      </c>
      <c r="CU281" s="17">
        <f>CU$3*temperature!$I391+CU$4*temperature!$I391^2</f>
        <v>-23.997335235141151</v>
      </c>
      <c r="CV281" s="17"/>
      <c r="CW281" s="17"/>
      <c r="CX281" s="17"/>
    </row>
    <row r="282" spans="1:102">
      <c r="A282" s="2">
        <f t="shared" si="367"/>
        <v>2236</v>
      </c>
      <c r="B282" s="5">
        <f t="shared" si="368"/>
        <v>1165.4049599792006</v>
      </c>
      <c r="C282" s="5">
        <f t="shared" si="369"/>
        <v>2964.1663252418707</v>
      </c>
      <c r="D282" s="5">
        <f t="shared" si="370"/>
        <v>4369.9455615769593</v>
      </c>
      <c r="E282" s="15">
        <f t="shared" si="371"/>
        <v>3.7945717344426738E-8</v>
      </c>
      <c r="F282" s="15">
        <f t="shared" si="372"/>
        <v>7.4755607636836019E-8</v>
      </c>
      <c r="G282" s="15">
        <f t="shared" si="373"/>
        <v>1.5261091377378576E-7</v>
      </c>
      <c r="H282" s="5">
        <f t="shared" si="374"/>
        <v>84968.007630478111</v>
      </c>
      <c r="I282" s="5">
        <f t="shared" si="375"/>
        <v>60933.021988290609</v>
      </c>
      <c r="J282" s="5">
        <f t="shared" si="376"/>
        <v>28014.013561235337</v>
      </c>
      <c r="K282" s="5">
        <f t="shared" si="377"/>
        <v>72908.568736479865</v>
      </c>
      <c r="L282" s="5">
        <f t="shared" si="378"/>
        <v>20556.546192905887</v>
      </c>
      <c r="M282" s="5">
        <f t="shared" si="379"/>
        <v>6410.6092779622786</v>
      </c>
      <c r="N282" s="15">
        <f t="shared" si="380"/>
        <v>-1.2467934499179933E-2</v>
      </c>
      <c r="O282" s="15">
        <f t="shared" si="381"/>
        <v>-4.5243529056104848E-3</v>
      </c>
      <c r="P282" s="15">
        <f t="shared" si="382"/>
        <v>-1.784634282440245E-3</v>
      </c>
      <c r="Q282" s="5">
        <f t="shared" si="383"/>
        <v>1042.663709237193</v>
      </c>
      <c r="R282" s="5">
        <f t="shared" si="384"/>
        <v>2289.3286669424265</v>
      </c>
      <c r="S282" s="5">
        <f t="shared" si="385"/>
        <v>2014.3509563699538</v>
      </c>
      <c r="T282" s="5">
        <f t="shared" si="386"/>
        <v>12.271250536692452</v>
      </c>
      <c r="U282" s="5">
        <f t="shared" si="387"/>
        <v>37.571231365848924</v>
      </c>
      <c r="V282" s="5">
        <f t="shared" si="388"/>
        <v>71.905118199747406</v>
      </c>
      <c r="W282" s="15">
        <f t="shared" si="389"/>
        <v>-1.0734613539272964E-2</v>
      </c>
      <c r="X282" s="15">
        <f t="shared" si="390"/>
        <v>-1.217998157191269E-2</v>
      </c>
      <c r="Y282" s="15">
        <f t="shared" si="391"/>
        <v>-9.7425357312937999E-3</v>
      </c>
      <c r="Z282" s="5">
        <f t="shared" si="406"/>
        <v>566.30552169381497</v>
      </c>
      <c r="AA282" s="5">
        <f t="shared" si="407"/>
        <v>4881.6815097248809</v>
      </c>
      <c r="AB282" s="5">
        <f t="shared" si="408"/>
        <v>43288.175423039167</v>
      </c>
      <c r="AC282" s="16">
        <f t="shared" si="392"/>
        <v>0.92505286577774548</v>
      </c>
      <c r="AD282" s="16">
        <f t="shared" si="393"/>
        <v>3.0748593732961074</v>
      </c>
      <c r="AE282" s="16">
        <f t="shared" si="394"/>
        <v>21.242536033538741</v>
      </c>
      <c r="AF282" s="15">
        <f t="shared" si="395"/>
        <v>-4.0504037456468023E-3</v>
      </c>
      <c r="AG282" s="15">
        <f t="shared" si="396"/>
        <v>2.9673830763510267E-4</v>
      </c>
      <c r="AH282" s="15">
        <f t="shared" si="397"/>
        <v>9.7937136394747881E-3</v>
      </c>
      <c r="AI282" s="1">
        <f t="shared" si="361"/>
        <v>191752.14330645147</v>
      </c>
      <c r="AJ282" s="1">
        <f t="shared" si="362"/>
        <v>127151.54304775954</v>
      </c>
      <c r="AK282" s="1">
        <f t="shared" si="363"/>
        <v>56924.553234802166</v>
      </c>
      <c r="AL282" s="14">
        <f t="shared" si="398"/>
        <v>94.225316131649947</v>
      </c>
      <c r="AM282" s="14">
        <f t="shared" si="399"/>
        <v>23.227268228489844</v>
      </c>
      <c r="AN282" s="14">
        <f t="shared" si="400"/>
        <v>7.2525547971991831</v>
      </c>
      <c r="AO282" s="11">
        <f t="shared" si="401"/>
        <v>2.1274837358176541E-3</v>
      </c>
      <c r="AP282" s="11">
        <f t="shared" si="402"/>
        <v>2.6800683906705318E-3</v>
      </c>
      <c r="AQ282" s="11">
        <f t="shared" si="403"/>
        <v>2.4311601860536971E-3</v>
      </c>
      <c r="AR282" s="1">
        <f t="shared" si="409"/>
        <v>84968.007630478111</v>
      </c>
      <c r="AS282" s="1">
        <f t="shared" si="404"/>
        <v>60933.021988290609</v>
      </c>
      <c r="AT282" s="1">
        <f t="shared" si="405"/>
        <v>28014.013561235337</v>
      </c>
      <c r="AU282" s="1">
        <f t="shared" si="364"/>
        <v>16993.601526095623</v>
      </c>
      <c r="AV282" s="1">
        <f t="shared" si="365"/>
        <v>12186.604397658122</v>
      </c>
      <c r="AW282" s="1">
        <f t="shared" si="366"/>
        <v>5602.8027122470676</v>
      </c>
      <c r="AX282" s="1">
        <f t="shared" si="431"/>
        <v>58326.854989183892</v>
      </c>
      <c r="AY282" s="1">
        <f t="shared" si="412"/>
        <v>16445.236954324708</v>
      </c>
      <c r="AZ282" s="1">
        <f t="shared" si="413"/>
        <v>5128.4874223698234</v>
      </c>
      <c r="BA282" s="1">
        <f t="shared" si="432"/>
        <v>12788.9418114332</v>
      </c>
      <c r="BB282" s="1">
        <f t="shared" si="433"/>
        <v>28775.507670938456</v>
      </c>
      <c r="BC282" s="1">
        <f t="shared" si="434"/>
        <v>37330.548573907756</v>
      </c>
      <c r="BD282" s="1">
        <f t="shared" si="435"/>
        <v>114.82139262717511</v>
      </c>
      <c r="BE282" s="2">
        <f t="shared" si="445"/>
        <v>0.42640676327742005</v>
      </c>
      <c r="BF282" s="2">
        <f t="shared" si="446"/>
        <v>0.3180625638800178</v>
      </c>
      <c r="BG282" s="2">
        <f t="shared" si="447"/>
        <v>-5.0634047993166097E-7</v>
      </c>
      <c r="BH282" s="2">
        <f t="shared" si="414"/>
        <v>3.681321287209257E-2</v>
      </c>
      <c r="BI282" s="2">
        <f t="shared" si="436"/>
        <v>1.8182272776872576E-2</v>
      </c>
      <c r="BJ282" s="2">
        <f t="shared" si="415"/>
        <v>1.0116379454193041E-2</v>
      </c>
      <c r="BK282" s="2">
        <f t="shared" si="416"/>
        <v>2.5638068161742476E-14</v>
      </c>
      <c r="BL282" s="2">
        <f t="shared" si="417"/>
        <v>1544.9114920447435</v>
      </c>
      <c r="BM282" s="2">
        <f t="shared" si="418"/>
        <v>616.42157172423595</v>
      </c>
      <c r="BN282" s="2">
        <f t="shared" si="419"/>
        <v>7.1822518916692964E-10</v>
      </c>
      <c r="BO282" s="2">
        <f t="shared" si="437"/>
        <v>12795.542945608897</v>
      </c>
      <c r="BP282" s="2">
        <f t="shared" si="438"/>
        <v>794.00973455334861</v>
      </c>
      <c r="BQ282" s="2">
        <f t="shared" si="439"/>
        <v>-6.5535814031369454E-5</v>
      </c>
      <c r="BR282" s="11">
        <f t="shared" si="440"/>
        <v>2.2015636508762232E-2</v>
      </c>
      <c r="BS282" s="17">
        <f t="shared" si="410"/>
        <v>5.4844513157710939E-4</v>
      </c>
      <c r="BT282" s="17">
        <f t="shared" si="411"/>
        <v>1.4553697377021008E-3</v>
      </c>
      <c r="BU282" s="12">
        <f>BU$3*temperature!$I392+BU$4*temperature!$I392^2</f>
        <v>-70.643375427423521</v>
      </c>
      <c r="BV282" s="12">
        <f>BV$3*temperature!$I392+BV$4*temperature!$I392^2</f>
        <v>-57.522058089631955</v>
      </c>
      <c r="BW282" s="12">
        <f>BW$3*temperature!$I392+BW$4*temperature!$I392^2</f>
        <v>-47.307009504537412</v>
      </c>
      <c r="BX282" s="12">
        <f>BX$4*temperature!$I392^2</f>
        <v>-54.692539709767246</v>
      </c>
      <c r="BY282" s="12">
        <f>BY$4*temperature!$I392^2</f>
        <v>-47.821841446070565</v>
      </c>
      <c r="BZ282" s="12">
        <f>BZ$4*temperature!$I392^2</f>
        <v>-41.983458968362193</v>
      </c>
      <c r="CA282" s="12">
        <f>CA$3*temperature!$I392</f>
        <v>-37.978824693691422</v>
      </c>
      <c r="CB282" s="12">
        <f>CB$3*temperature!$I392</f>
        <v>-35.102257102410178</v>
      </c>
      <c r="CC282" s="12">
        <f>CC$3*temperature!$I392</f>
        <v>-30.816759057947468</v>
      </c>
      <c r="CD282" s="12">
        <f t="shared" si="441"/>
        <v>-28.253389159473933</v>
      </c>
      <c r="CE282" s="12">
        <f t="shared" si="420"/>
        <v>-19.641413383560746</v>
      </c>
      <c r="CF282" s="12">
        <f t="shared" si="421"/>
        <v>-17.243469616008724</v>
      </c>
      <c r="CG282" s="19">
        <f t="shared" si="442"/>
        <v>0.25607521066424577</v>
      </c>
      <c r="CH282" s="19">
        <f t="shared" si="422"/>
        <v>0.4404515548314375</v>
      </c>
      <c r="CI282" s="19">
        <f t="shared" si="423"/>
        <v>0.44045155483143744</v>
      </c>
      <c r="CJ282" s="12">
        <f t="shared" si="443"/>
        <v>4.8627177671087445</v>
      </c>
      <c r="CK282" s="12">
        <f t="shared" si="424"/>
        <v>7.7304218594247169</v>
      </c>
      <c r="CL282" s="12">
        <f t="shared" si="425"/>
        <v>6.786644720969373</v>
      </c>
      <c r="CM282" s="17">
        <f t="shared" si="444"/>
        <v>-33.116106926582674</v>
      </c>
      <c r="CN282" s="17">
        <f t="shared" si="426"/>
        <v>-27.371835242985462</v>
      </c>
      <c r="CO282" s="17">
        <f t="shared" si="427"/>
        <v>-24.030114336978098</v>
      </c>
      <c r="CP282" s="12">
        <f t="shared" si="428"/>
        <v>465.54245164728195</v>
      </c>
      <c r="CQ282" s="12">
        <f t="shared" si="429"/>
        <v>418.2027537062192</v>
      </c>
      <c r="CR282" s="12">
        <f t="shared" si="430"/>
        <v>322.32258345324811</v>
      </c>
      <c r="CS282" s="17">
        <f>CS$3*temperature!$I392+CS$4*temperature!$I392^2</f>
        <v>-33.116106926582674</v>
      </c>
      <c r="CT282" s="17">
        <f>CT$3*temperature!$I392+CT$4*temperature!$I392^2</f>
        <v>-27.371875139252207</v>
      </c>
      <c r="CU282" s="17">
        <f>CU$3*temperature!$I392+CU$4*temperature!$I392^2</f>
        <v>-24.030134701241483</v>
      </c>
      <c r="CV282" s="17"/>
      <c r="CW282" s="17"/>
      <c r="CX282" s="17"/>
    </row>
    <row r="283" spans="1:102">
      <c r="A283" s="2">
        <f t="shared" si="367"/>
        <v>2237</v>
      </c>
      <c r="B283" s="5">
        <f t="shared" si="368"/>
        <v>1165.4050019902215</v>
      </c>
      <c r="C283" s="5">
        <f t="shared" si="369"/>
        <v>2964.1665357505226</v>
      </c>
      <c r="D283" s="5">
        <f t="shared" si="370"/>
        <v>4369.946195133276</v>
      </c>
      <c r="E283" s="15">
        <f t="shared" si="371"/>
        <v>3.60484314772054E-8</v>
      </c>
      <c r="F283" s="15">
        <f t="shared" si="372"/>
        <v>7.1017827254994215E-8</v>
      </c>
      <c r="G283" s="15">
        <f t="shared" si="373"/>
        <v>1.4498036808509648E-7</v>
      </c>
      <c r="H283" s="5">
        <f t="shared" si="374"/>
        <v>83898.787535917087</v>
      </c>
      <c r="I283" s="5">
        <f t="shared" si="375"/>
        <v>60655.310557616824</v>
      </c>
      <c r="J283" s="5">
        <f t="shared" si="376"/>
        <v>27963.516452207477</v>
      </c>
      <c r="K283" s="5">
        <f t="shared" si="377"/>
        <v>71991.099568509526</v>
      </c>
      <c r="L283" s="5">
        <f t="shared" si="378"/>
        <v>20462.855182412681</v>
      </c>
      <c r="M283" s="5">
        <f t="shared" si="379"/>
        <v>6399.0528037507429</v>
      </c>
      <c r="N283" s="15">
        <f t="shared" si="380"/>
        <v>-1.2583831830335734E-2</v>
      </c>
      <c r="O283" s="15">
        <f t="shared" si="381"/>
        <v>-4.5577213999858923E-3</v>
      </c>
      <c r="P283" s="15">
        <f t="shared" si="382"/>
        <v>-1.8027107425285793E-3</v>
      </c>
      <c r="Q283" s="5">
        <f t="shared" si="383"/>
        <v>1018.4912949045815</v>
      </c>
      <c r="R283" s="5">
        <f t="shared" si="384"/>
        <v>2251.1378109978045</v>
      </c>
      <c r="S283" s="5">
        <f t="shared" si="385"/>
        <v>1991.1304447617813</v>
      </c>
      <c r="T283" s="5">
        <f t="shared" si="386"/>
        <v>12.139523404537464</v>
      </c>
      <c r="U283" s="5">
        <f t="shared" si="387"/>
        <v>37.113614460178816</v>
      </c>
      <c r="V283" s="5">
        <f t="shared" si="388"/>
        <v>71.204580016423463</v>
      </c>
      <c r="W283" s="15">
        <f t="shared" si="389"/>
        <v>-1.0734613539272964E-2</v>
      </c>
      <c r="X283" s="15">
        <f t="shared" si="390"/>
        <v>-1.217998157191269E-2</v>
      </c>
      <c r="Y283" s="15">
        <f t="shared" si="391"/>
        <v>-9.7425357312937999E-3</v>
      </c>
      <c r="Z283" s="5">
        <f t="shared" si="406"/>
        <v>551.00075320403766</v>
      </c>
      <c r="AA283" s="5">
        <f t="shared" si="407"/>
        <v>4801.8301046296492</v>
      </c>
      <c r="AB283" s="5">
        <f t="shared" si="408"/>
        <v>43209.016903657684</v>
      </c>
      <c r="AC283" s="16">
        <f t="shared" si="392"/>
        <v>0.92130602818527796</v>
      </c>
      <c r="AD283" s="16">
        <f t="shared" si="393"/>
        <v>3.0757718018627553</v>
      </c>
      <c r="AE283" s="16">
        <f t="shared" si="394"/>
        <v>21.450579348427443</v>
      </c>
      <c r="AF283" s="15">
        <f t="shared" si="395"/>
        <v>-4.0504037456468023E-3</v>
      </c>
      <c r="AG283" s="15">
        <f t="shared" si="396"/>
        <v>2.9673830763510267E-4</v>
      </c>
      <c r="AH283" s="15">
        <f t="shared" si="397"/>
        <v>9.7937136394747881E-3</v>
      </c>
      <c r="AI283" s="1">
        <f t="shared" si="361"/>
        <v>189570.53050190196</v>
      </c>
      <c r="AJ283" s="1">
        <f t="shared" si="362"/>
        <v>126622.99314064172</v>
      </c>
      <c r="AK283" s="1">
        <f t="shared" si="363"/>
        <v>56834.900623569018</v>
      </c>
      <c r="AL283" s="14">
        <f t="shared" si="398"/>
        <v>94.4237743309466</v>
      </c>
      <c r="AM283" s="14">
        <f t="shared" si="399"/>
        <v>23.288896389196839</v>
      </c>
      <c r="AN283" s="14">
        <f t="shared" si="400"/>
        <v>7.270010598444606</v>
      </c>
      <c r="AO283" s="11">
        <f t="shared" si="401"/>
        <v>2.1062088984594774E-3</v>
      </c>
      <c r="AP283" s="11">
        <f t="shared" si="402"/>
        <v>2.6532677067638267E-3</v>
      </c>
      <c r="AQ283" s="11">
        <f t="shared" si="403"/>
        <v>2.4068485841931601E-3</v>
      </c>
      <c r="AR283" s="1">
        <f t="shared" si="409"/>
        <v>83898.787535917087</v>
      </c>
      <c r="AS283" s="1">
        <f t="shared" si="404"/>
        <v>60655.310557616824</v>
      </c>
      <c r="AT283" s="1">
        <f t="shared" si="405"/>
        <v>27963.516452207477</v>
      </c>
      <c r="AU283" s="1">
        <f t="shared" si="364"/>
        <v>16779.757507183418</v>
      </c>
      <c r="AV283" s="1">
        <f t="shared" si="365"/>
        <v>12131.062111523366</v>
      </c>
      <c r="AW283" s="1">
        <f t="shared" si="366"/>
        <v>5592.7032904414955</v>
      </c>
      <c r="AX283" s="1">
        <f t="shared" si="431"/>
        <v>57592.879654807628</v>
      </c>
      <c r="AY283" s="1">
        <f t="shared" si="412"/>
        <v>16370.284145930142</v>
      </c>
      <c r="AZ283" s="1">
        <f t="shared" si="413"/>
        <v>5119.2422430005936</v>
      </c>
      <c r="BA283" s="1">
        <f t="shared" si="432"/>
        <v>12774.183957833624</v>
      </c>
      <c r="BB283" s="1">
        <f t="shared" si="433"/>
        <v>28761.968988337147</v>
      </c>
      <c r="BC283" s="1">
        <f t="shared" si="434"/>
        <v>37322.669127957699</v>
      </c>
      <c r="BD283" s="1">
        <f t="shared" si="435"/>
        <v>111.42596426943783</v>
      </c>
      <c r="BE283" s="2">
        <f t="shared" si="445"/>
        <v>0.42640676327742005</v>
      </c>
      <c r="BF283" s="2">
        <f t="shared" si="446"/>
        <v>0.3180625638800178</v>
      </c>
      <c r="BG283" s="2">
        <f t="shared" si="447"/>
        <v>-5.0634047993166097E-7</v>
      </c>
      <c r="BH283" s="2">
        <f t="shared" si="414"/>
        <v>3.6287971831561121E-2</v>
      </c>
      <c r="BI283" s="2">
        <f t="shared" si="436"/>
        <v>1.8182272776872576E-2</v>
      </c>
      <c r="BJ283" s="2">
        <f t="shared" si="415"/>
        <v>1.0116379454193041E-2</v>
      </c>
      <c r="BK283" s="2">
        <f t="shared" si="416"/>
        <v>2.5638068161742476E-14</v>
      </c>
      <c r="BL283" s="2">
        <f t="shared" si="417"/>
        <v>1525.4706406269215</v>
      </c>
      <c r="BM283" s="2">
        <f t="shared" si="418"/>
        <v>613.61213751277307</v>
      </c>
      <c r="BN283" s="2">
        <f t="shared" si="419"/>
        <v>7.1693054084370246E-10</v>
      </c>
      <c r="BO283" s="2">
        <f t="shared" si="437"/>
        <v>12985.466980965355</v>
      </c>
      <c r="BP283" s="2">
        <f t="shared" si="438"/>
        <v>803.53461778224528</v>
      </c>
      <c r="BQ283" s="2">
        <f t="shared" si="439"/>
        <v>-6.5537525987030982E-5</v>
      </c>
      <c r="BR283" s="11">
        <f t="shared" si="440"/>
        <v>2.1964774330629239E-2</v>
      </c>
      <c r="BS283" s="17">
        <f t="shared" si="410"/>
        <v>5.3663086158898241E-4</v>
      </c>
      <c r="BT283" s="17">
        <f t="shared" si="411"/>
        <v>1.4129803278661172E-3</v>
      </c>
      <c r="BU283" s="12">
        <f>BU$3*temperature!$I393+BU$4*temperature!$I393^2</f>
        <v>-70.986952135814818</v>
      </c>
      <c r="BV283" s="12">
        <f>BV$3*temperature!$I393+BV$4*temperature!$I393^2</f>
        <v>-57.785919865700137</v>
      </c>
      <c r="BW283" s="12">
        <f>BW$3*temperature!$I393+BW$4*temperature!$I393^2</f>
        <v>-47.511179543828106</v>
      </c>
      <c r="BX283" s="12">
        <f>BX$4*temperature!$I393^2</f>
        <v>-54.898823304094272</v>
      </c>
      <c r="BY283" s="12">
        <f>BY$4*temperature!$I393^2</f>
        <v>-48.00221086012926</v>
      </c>
      <c r="BZ283" s="12">
        <f>BZ$4*temperature!$I393^2</f>
        <v>-42.141807782738582</v>
      </c>
      <c r="CA283" s="12">
        <f>CA$3*temperature!$I393</f>
        <v>-38.050379563475914</v>
      </c>
      <c r="CB283" s="12">
        <f>CB$3*temperature!$I393</f>
        <v>-35.168392309498934</v>
      </c>
      <c r="CC283" s="12">
        <f>CC$3*temperature!$I393</f>
        <v>-30.874820074826115</v>
      </c>
      <c r="CD283" s="12">
        <f t="shared" si="441"/>
        <v>-28.288262649877613</v>
      </c>
      <c r="CE283" s="12">
        <f t="shared" si="420"/>
        <v>-19.649234999242388</v>
      </c>
      <c r="CF283" s="12">
        <f t="shared" si="421"/>
        <v>-17.250336321052838</v>
      </c>
      <c r="CG283" s="19">
        <f t="shared" si="442"/>
        <v>0.25655767499803966</v>
      </c>
      <c r="CH283" s="19">
        <f t="shared" si="422"/>
        <v>0.4412813976163717</v>
      </c>
      <c r="CI283" s="19">
        <f t="shared" si="423"/>
        <v>0.44128139761637164</v>
      </c>
      <c r="CJ283" s="12">
        <f t="shared" si="443"/>
        <v>4.8810584567991526</v>
      </c>
      <c r="CK283" s="12">
        <f t="shared" si="424"/>
        <v>7.7595786551282737</v>
      </c>
      <c r="CL283" s="12">
        <f t="shared" si="425"/>
        <v>6.8122418768866373</v>
      </c>
      <c r="CM283" s="17">
        <f t="shared" si="444"/>
        <v>-33.169321106676762</v>
      </c>
      <c r="CN283" s="17">
        <f t="shared" si="426"/>
        <v>-27.408813654370661</v>
      </c>
      <c r="CO283" s="17">
        <f t="shared" si="427"/>
        <v>-24.062578197939477</v>
      </c>
      <c r="CP283" s="12">
        <f t="shared" si="428"/>
        <v>472.17126574757242</v>
      </c>
      <c r="CQ283" s="12">
        <f t="shared" si="429"/>
        <v>424.08800847414608</v>
      </c>
      <c r="CR283" s="12">
        <f t="shared" si="430"/>
        <v>326.85854237987519</v>
      </c>
      <c r="CS283" s="17">
        <f>CS$3*temperature!$I393+CS$4*temperature!$I393^2</f>
        <v>-33.169321106676762</v>
      </c>
      <c r="CT283" s="17">
        <f>CT$3*temperature!$I393+CT$4*temperature!$I393^2</f>
        <v>-27.408853566524808</v>
      </c>
      <c r="CU283" s="17">
        <f>CU$3*temperature!$I393+CU$4*temperature!$I393^2</f>
        <v>-24.0625985703123</v>
      </c>
      <c r="CV283" s="17"/>
      <c r="CW283" s="17"/>
      <c r="CX283" s="17"/>
    </row>
    <row r="284" spans="1:102">
      <c r="A284" s="2">
        <f t="shared" si="367"/>
        <v>2238</v>
      </c>
      <c r="B284" s="5">
        <f t="shared" si="368"/>
        <v>1165.4050419006926</v>
      </c>
      <c r="C284" s="5">
        <f t="shared" si="369"/>
        <v>2964.166735733756</v>
      </c>
      <c r="D284" s="5">
        <f t="shared" si="370"/>
        <v>4369.9467970118631</v>
      </c>
      <c r="E284" s="15">
        <f t="shared" si="371"/>
        <v>3.4246009903345128E-8</v>
      </c>
      <c r="F284" s="15">
        <f t="shared" si="372"/>
        <v>6.7466935892244502E-8</v>
      </c>
      <c r="G284" s="15">
        <f t="shared" si="373"/>
        <v>1.3773134968084164E-7</v>
      </c>
      <c r="H284" s="5">
        <f t="shared" si="374"/>
        <v>82833.206792912621</v>
      </c>
      <c r="I284" s="5">
        <f t="shared" si="375"/>
        <v>60376.869343594262</v>
      </c>
      <c r="J284" s="5">
        <f t="shared" si="376"/>
        <v>27912.615804807254</v>
      </c>
      <c r="K284" s="5">
        <f t="shared" si="377"/>
        <v>71076.753415977655</v>
      </c>
      <c r="L284" s="5">
        <f t="shared" si="378"/>
        <v>20368.918055700549</v>
      </c>
      <c r="M284" s="5">
        <f t="shared" si="379"/>
        <v>6387.4040351918447</v>
      </c>
      <c r="N284" s="15">
        <f t="shared" si="380"/>
        <v>-1.2700822157352132E-2</v>
      </c>
      <c r="O284" s="15">
        <f t="shared" si="381"/>
        <v>-4.5906167968616796E-3</v>
      </c>
      <c r="P284" s="15">
        <f t="shared" si="382"/>
        <v>-1.8203895039076157E-3</v>
      </c>
      <c r="Q284" s="5">
        <f t="shared" si="383"/>
        <v>994.76140121325477</v>
      </c>
      <c r="R284" s="5">
        <f t="shared" si="384"/>
        <v>2213.5109015177031</v>
      </c>
      <c r="S284" s="5">
        <f t="shared" si="385"/>
        <v>1968.1427364865365</v>
      </c>
      <c r="T284" s="5">
        <f t="shared" si="386"/>
        <v>12.009210312238794</v>
      </c>
      <c r="U284" s="5">
        <f t="shared" si="387"/>
        <v>36.661571319986763</v>
      </c>
      <c r="V284" s="5">
        <f t="shared" si="388"/>
        <v>70.510866851381692</v>
      </c>
      <c r="W284" s="15">
        <f t="shared" si="389"/>
        <v>-1.0734613539272964E-2</v>
      </c>
      <c r="X284" s="15">
        <f t="shared" si="390"/>
        <v>-1.217998157191269E-2</v>
      </c>
      <c r="Y284" s="15">
        <f t="shared" si="391"/>
        <v>-9.7425357312937999E-3</v>
      </c>
      <c r="Z284" s="5">
        <f t="shared" si="406"/>
        <v>536.04668671094976</v>
      </c>
      <c r="AA284" s="5">
        <f t="shared" si="407"/>
        <v>4723.1265145624466</v>
      </c>
      <c r="AB284" s="5">
        <f t="shared" si="408"/>
        <v>43129.221776030849</v>
      </c>
      <c r="AC284" s="16">
        <f t="shared" si="392"/>
        <v>0.91757436679782933</v>
      </c>
      <c r="AD284" s="16">
        <f t="shared" si="393"/>
        <v>3.0766845011819117</v>
      </c>
      <c r="AE284" s="16">
        <f t="shared" si="394"/>
        <v>21.660660179966772</v>
      </c>
      <c r="AF284" s="15">
        <f t="shared" si="395"/>
        <v>-4.0504037456468023E-3</v>
      </c>
      <c r="AG284" s="15">
        <f t="shared" si="396"/>
        <v>2.9673830763510267E-4</v>
      </c>
      <c r="AH284" s="15">
        <f t="shared" si="397"/>
        <v>9.7937136394747881E-3</v>
      </c>
      <c r="AI284" s="1">
        <f t="shared" si="361"/>
        <v>187393.23495889519</v>
      </c>
      <c r="AJ284" s="1">
        <f t="shared" si="362"/>
        <v>126091.75593810092</v>
      </c>
      <c r="AK284" s="1">
        <f t="shared" si="363"/>
        <v>56744.113851653616</v>
      </c>
      <c r="AL284" s="14">
        <f t="shared" si="398"/>
        <v>94.620661762731359</v>
      </c>
      <c r="AM284" s="14">
        <f t="shared" si="399"/>
        <v>23.35007014914531</v>
      </c>
      <c r="AN284" s="14">
        <f t="shared" si="400"/>
        <v>7.2873334350133812</v>
      </c>
      <c r="AO284" s="11">
        <f t="shared" si="401"/>
        <v>2.0851468094748825E-3</v>
      </c>
      <c r="AP284" s="11">
        <f t="shared" si="402"/>
        <v>2.6267350296961885E-3</v>
      </c>
      <c r="AQ284" s="11">
        <f t="shared" si="403"/>
        <v>2.3827800983512283E-3</v>
      </c>
      <c r="AR284" s="1">
        <f t="shared" si="409"/>
        <v>82833.206792912621</v>
      </c>
      <c r="AS284" s="1">
        <f t="shared" si="404"/>
        <v>60376.869343594262</v>
      </c>
      <c r="AT284" s="1">
        <f t="shared" si="405"/>
        <v>27912.615804807254</v>
      </c>
      <c r="AU284" s="1">
        <f t="shared" si="364"/>
        <v>16566.641358582525</v>
      </c>
      <c r="AV284" s="1">
        <f t="shared" si="365"/>
        <v>12075.373868718852</v>
      </c>
      <c r="AW284" s="1">
        <f t="shared" si="366"/>
        <v>5582.5231609614511</v>
      </c>
      <c r="AX284" s="1">
        <f t="shared" si="431"/>
        <v>56861.402732782117</v>
      </c>
      <c r="AY284" s="1">
        <f t="shared" si="412"/>
        <v>16295.134444560439</v>
      </c>
      <c r="AZ284" s="1">
        <f t="shared" si="413"/>
        <v>5109.9232281534769</v>
      </c>
      <c r="BA284" s="1">
        <f t="shared" si="432"/>
        <v>12759.287993315862</v>
      </c>
      <c r="BB284" s="1">
        <f t="shared" si="433"/>
        <v>28748.33224622393</v>
      </c>
      <c r="BC284" s="1">
        <f t="shared" si="434"/>
        <v>37314.712013774151</v>
      </c>
      <c r="BD284" s="1">
        <f t="shared" si="435"/>
        <v>108.13049016549471</v>
      </c>
      <c r="BE284" s="2">
        <f t="shared" si="445"/>
        <v>0.42640676327742005</v>
      </c>
      <c r="BF284" s="2">
        <f t="shared" si="446"/>
        <v>0.3180625638800178</v>
      </c>
      <c r="BG284" s="2">
        <f t="shared" si="447"/>
        <v>-5.0634047993166097E-7</v>
      </c>
      <c r="BH284" s="2">
        <f t="shared" si="414"/>
        <v>3.5768944684740532E-2</v>
      </c>
      <c r="BI284" s="2">
        <f t="shared" si="436"/>
        <v>1.8182272776872576E-2</v>
      </c>
      <c r="BJ284" s="2">
        <f t="shared" si="415"/>
        <v>1.0116379454193041E-2</v>
      </c>
      <c r="BK284" s="2">
        <f t="shared" si="416"/>
        <v>2.5638068161742476E-14</v>
      </c>
      <c r="BL284" s="2">
        <f t="shared" si="417"/>
        <v>1506.0959608918317</v>
      </c>
      <c r="BM284" s="2">
        <f t="shared" si="418"/>
        <v>610.79532053603464</v>
      </c>
      <c r="BN284" s="2">
        <f t="shared" si="419"/>
        <v>7.1562554657617875E-10</v>
      </c>
      <c r="BO284" s="2">
        <f t="shared" si="437"/>
        <v>13178.195286374705</v>
      </c>
      <c r="BP284" s="2">
        <f t="shared" si="438"/>
        <v>813.17414654311767</v>
      </c>
      <c r="BQ284" s="2">
        <f t="shared" si="439"/>
        <v>-6.5539264103340594E-5</v>
      </c>
      <c r="BR284" s="11">
        <f t="shared" si="440"/>
        <v>2.1914219567152754E-2</v>
      </c>
      <c r="BS284" s="17">
        <f t="shared" si="410"/>
        <v>5.2509721965756317E-4</v>
      </c>
      <c r="BT284" s="17">
        <f t="shared" si="411"/>
        <v>1.3718255610350651E-3</v>
      </c>
      <c r="BU284" s="12">
        <f>BU$3*temperature!$I394+BU$4*temperature!$I394^2</f>
        <v>-71.328305601238554</v>
      </c>
      <c r="BV284" s="12">
        <f>BV$3*temperature!$I394+BV$4*temperature!$I394^2</f>
        <v>-58.048051362866516</v>
      </c>
      <c r="BW284" s="12">
        <f>BW$3*temperature!$I394+BW$4*temperature!$I394^2</f>
        <v>-47.713991167808409</v>
      </c>
      <c r="BX284" s="12">
        <f>BX$4*temperature!$I394^2</f>
        <v>-55.103686195507223</v>
      </c>
      <c r="BY284" s="12">
        <f>BY$4*temperature!$I394^2</f>
        <v>-48.181338045725731</v>
      </c>
      <c r="BZ284" s="12">
        <f>BZ$4*temperature!$I394^2</f>
        <v>-42.299066027490376</v>
      </c>
      <c r="CA284" s="12">
        <f>CA$3*temperature!$I394</f>
        <v>-38.121308699106216</v>
      </c>
      <c r="CB284" s="12">
        <f>CB$3*temperature!$I394</f>
        <v>-35.233949176385337</v>
      </c>
      <c r="CC284" s="12">
        <f>CC$3*temperature!$I394</f>
        <v>-30.932373358808345</v>
      </c>
      <c r="CD284" s="12">
        <f t="shared" si="441"/>
        <v>-28.322763035730283</v>
      </c>
      <c r="CE284" s="12">
        <f t="shared" si="420"/>
        <v>-19.656879888284369</v>
      </c>
      <c r="CF284" s="12">
        <f t="shared" si="421"/>
        <v>-17.25704787532538</v>
      </c>
      <c r="CG284" s="19">
        <f t="shared" si="442"/>
        <v>0.25703592027011568</v>
      </c>
      <c r="CH284" s="19">
        <f t="shared" si="422"/>
        <v>0.44210398357902797</v>
      </c>
      <c r="CI284" s="19">
        <f t="shared" si="423"/>
        <v>0.44210398357902791</v>
      </c>
      <c r="CJ284" s="12">
        <f t="shared" si="443"/>
        <v>4.8992728316879655</v>
      </c>
      <c r="CK284" s="12">
        <f t="shared" si="424"/>
        <v>7.7885346440504843</v>
      </c>
      <c r="CL284" s="12">
        <f t="shared" si="425"/>
        <v>6.8376627417414824</v>
      </c>
      <c r="CM284" s="17">
        <f t="shared" si="444"/>
        <v>-33.222035867418249</v>
      </c>
      <c r="CN284" s="17">
        <f t="shared" si="426"/>
        <v>-27.445414532334851</v>
      </c>
      <c r="CO284" s="17">
        <f t="shared" si="427"/>
        <v>-24.094710617066863</v>
      </c>
      <c r="CP284" s="12">
        <f t="shared" si="428"/>
        <v>478.80662108075626</v>
      </c>
      <c r="CQ284" s="12">
        <f t="shared" si="429"/>
        <v>429.97852395319677</v>
      </c>
      <c r="CR284" s="12">
        <f t="shared" si="430"/>
        <v>331.39855590901584</v>
      </c>
      <c r="CS284" s="17">
        <f>CS$3*temperature!$I394+CS$4*temperature!$I394^2</f>
        <v>-33.222035867418249</v>
      </c>
      <c r="CT284" s="17">
        <f>CT$3*temperature!$I394+CT$4*temperature!$I394^2</f>
        <v>-27.445454460017441</v>
      </c>
      <c r="CU284" s="17">
        <f>CU$3*temperature!$I394+CU$4*temperature!$I394^2</f>
        <v>-24.094730997365893</v>
      </c>
      <c r="CV284" s="17"/>
      <c r="CW284" s="17"/>
      <c r="CX284" s="17"/>
    </row>
    <row r="285" spans="1:102">
      <c r="A285" s="2">
        <f t="shared" si="367"/>
        <v>2239</v>
      </c>
      <c r="B285" s="5">
        <f t="shared" si="368"/>
        <v>1165.4050798156418</v>
      </c>
      <c r="C285" s="5">
        <f t="shared" si="369"/>
        <v>2964.166925717841</v>
      </c>
      <c r="D285" s="5">
        <f t="shared" si="370"/>
        <v>4369.9473687965992</v>
      </c>
      <c r="E285" s="15">
        <f t="shared" si="371"/>
        <v>3.2533709408177867E-8</v>
      </c>
      <c r="F285" s="15">
        <f t="shared" si="372"/>
        <v>6.4093589097632269E-8</v>
      </c>
      <c r="G285" s="15">
        <f t="shared" si="373"/>
        <v>1.3084478219679956E-7</v>
      </c>
      <c r="H285" s="5">
        <f t="shared" si="374"/>
        <v>81771.374202729523</v>
      </c>
      <c r="I285" s="5">
        <f t="shared" si="375"/>
        <v>60097.748026610578</v>
      </c>
      <c r="J285" s="5">
        <f t="shared" si="376"/>
        <v>27861.325050852211</v>
      </c>
      <c r="K285" s="5">
        <f t="shared" si="377"/>
        <v>70165.623626477696</v>
      </c>
      <c r="L285" s="5">
        <f t="shared" si="378"/>
        <v>20274.751568539457</v>
      </c>
      <c r="M285" s="5">
        <f t="shared" si="379"/>
        <v>6375.6660434390287</v>
      </c>
      <c r="N285" s="15">
        <f t="shared" si="380"/>
        <v>-1.2818956208755949E-2</v>
      </c>
      <c r="O285" s="15">
        <f t="shared" si="381"/>
        <v>-4.6230480629155801E-3</v>
      </c>
      <c r="P285" s="15">
        <f t="shared" si="382"/>
        <v>-1.8376779812494526E-3</v>
      </c>
      <c r="Q285" s="5">
        <f t="shared" si="383"/>
        <v>971.46813644801261</v>
      </c>
      <c r="R285" s="5">
        <f t="shared" si="384"/>
        <v>2176.4419915274157</v>
      </c>
      <c r="S285" s="5">
        <f t="shared" si="385"/>
        <v>1945.3867144506044</v>
      </c>
      <c r="T285" s="5">
        <f t="shared" si="386"/>
        <v>11.88029608062506</v>
      </c>
      <c r="U285" s="5">
        <f t="shared" si="387"/>
        <v>36.215034056911961</v>
      </c>
      <c r="V285" s="5">
        <f t="shared" si="388"/>
        <v>69.823912211637605</v>
      </c>
      <c r="W285" s="15">
        <f t="shared" si="389"/>
        <v>-1.0734613539272964E-2</v>
      </c>
      <c r="X285" s="15">
        <f t="shared" si="390"/>
        <v>-1.217998157191269E-2</v>
      </c>
      <c r="Y285" s="15">
        <f t="shared" si="391"/>
        <v>-9.7425357312937999E-3</v>
      </c>
      <c r="Z285" s="5">
        <f t="shared" si="406"/>
        <v>521.43668228887952</v>
      </c>
      <c r="AA285" s="5">
        <f t="shared" si="407"/>
        <v>4645.5593636959647</v>
      </c>
      <c r="AB285" s="5">
        <f t="shared" si="408"/>
        <v>43048.811258317226</v>
      </c>
      <c r="AC285" s="16">
        <f t="shared" si="392"/>
        <v>0.91385782014564187</v>
      </c>
      <c r="AD285" s="16">
        <f t="shared" si="393"/>
        <v>3.0775974713339198</v>
      </c>
      <c r="AE285" s="16">
        <f t="shared" si="394"/>
        <v>21.872798483011341</v>
      </c>
      <c r="AF285" s="15">
        <f t="shared" si="395"/>
        <v>-4.0504037456468023E-3</v>
      </c>
      <c r="AG285" s="15">
        <f t="shared" si="396"/>
        <v>2.9673830763510267E-4</v>
      </c>
      <c r="AH285" s="15">
        <f t="shared" si="397"/>
        <v>9.7937136394747881E-3</v>
      </c>
      <c r="AI285" s="1">
        <f t="shared" si="361"/>
        <v>185220.55282158821</v>
      </c>
      <c r="AJ285" s="1">
        <f t="shared" si="362"/>
        <v>125557.95421300968</v>
      </c>
      <c r="AK285" s="1">
        <f t="shared" si="363"/>
        <v>56652.225627449705</v>
      </c>
      <c r="AL285" s="14">
        <f t="shared" si="398"/>
        <v>94.81598675400646</v>
      </c>
      <c r="AM285" s="14">
        <f t="shared" si="399"/>
        <v>23.410791251879864</v>
      </c>
      <c r="AN285" s="14">
        <f t="shared" si="400"/>
        <v>7.3045239069615908</v>
      </c>
      <c r="AO285" s="11">
        <f t="shared" si="401"/>
        <v>2.0642953413801336E-3</v>
      </c>
      <c r="AP285" s="11">
        <f t="shared" si="402"/>
        <v>2.6004676793992265E-3</v>
      </c>
      <c r="AQ285" s="11">
        <f t="shared" si="403"/>
        <v>2.3589522973677161E-3</v>
      </c>
      <c r="AR285" s="1">
        <f t="shared" si="409"/>
        <v>81771.374202729523</v>
      </c>
      <c r="AS285" s="1">
        <f t="shared" si="404"/>
        <v>60097.748026610578</v>
      </c>
      <c r="AT285" s="1">
        <f t="shared" si="405"/>
        <v>27861.325050852211</v>
      </c>
      <c r="AU285" s="1">
        <f t="shared" si="364"/>
        <v>16354.274840545906</v>
      </c>
      <c r="AV285" s="1">
        <f t="shared" si="365"/>
        <v>12019.549605322116</v>
      </c>
      <c r="AW285" s="1">
        <f t="shared" si="366"/>
        <v>5572.2650101704421</v>
      </c>
      <c r="AX285" s="1">
        <f t="shared" si="431"/>
        <v>56132.49890118216</v>
      </c>
      <c r="AY285" s="1">
        <f t="shared" si="412"/>
        <v>16219.801254831566</v>
      </c>
      <c r="AZ285" s="1">
        <f t="shared" si="413"/>
        <v>5100.5328347512232</v>
      </c>
      <c r="BA285" s="1">
        <f t="shared" si="432"/>
        <v>12744.25255252147</v>
      </c>
      <c r="BB285" s="1">
        <f t="shared" si="433"/>
        <v>28734.598828740036</v>
      </c>
      <c r="BC285" s="1">
        <f t="shared" si="434"/>
        <v>37306.678952310263</v>
      </c>
      <c r="BD285" s="1">
        <f t="shared" si="435"/>
        <v>104.93204305951187</v>
      </c>
      <c r="BE285" s="2">
        <f t="shared" si="445"/>
        <v>0.42640676327742005</v>
      </c>
      <c r="BF285" s="2">
        <f t="shared" si="446"/>
        <v>0.3180625638800178</v>
      </c>
      <c r="BG285" s="2">
        <f t="shared" si="447"/>
        <v>-5.0634047993166097E-7</v>
      </c>
      <c r="BH285" s="2">
        <f t="shared" si="414"/>
        <v>3.5256090222416603E-2</v>
      </c>
      <c r="BI285" s="2">
        <f t="shared" si="436"/>
        <v>1.8182272776872576E-2</v>
      </c>
      <c r="BJ285" s="2">
        <f t="shared" si="415"/>
        <v>1.0116379454193041E-2</v>
      </c>
      <c r="BK285" s="2">
        <f t="shared" si="416"/>
        <v>2.5638068161742476E-14</v>
      </c>
      <c r="BL285" s="2">
        <f t="shared" si="417"/>
        <v>1486.7894310937495</v>
      </c>
      <c r="BM285" s="2">
        <f t="shared" si="418"/>
        <v>607.97162337967359</v>
      </c>
      <c r="BN285" s="2">
        <f t="shared" si="419"/>
        <v>7.1431055073021215E-10</v>
      </c>
      <c r="BO285" s="2">
        <f t="shared" si="437"/>
        <v>13373.768354569112</v>
      </c>
      <c r="BP285" s="2">
        <f t="shared" si="438"/>
        <v>822.92969798803506</v>
      </c>
      <c r="BQ285" s="2">
        <f t="shared" si="439"/>
        <v>-6.5541027895653779E-5</v>
      </c>
      <c r="BR285" s="11">
        <f t="shared" si="440"/>
        <v>2.1863962549057731E-2</v>
      </c>
      <c r="BS285" s="17">
        <f t="shared" si="410"/>
        <v>5.1383688533072382E-4</v>
      </c>
      <c r="BT285" s="17">
        <f t="shared" si="411"/>
        <v>1.3318694767330728E-3</v>
      </c>
      <c r="BU285" s="12">
        <f>BU$3*temperature!$I395+BU$4*temperature!$I395^2</f>
        <v>-71.667445737069684</v>
      </c>
      <c r="BV285" s="12">
        <f>BV$3*temperature!$I395+BV$4*temperature!$I395^2</f>
        <v>-58.308460791790395</v>
      </c>
      <c r="BW285" s="12">
        <f>BW$3*temperature!$I395+BW$4*temperature!$I395^2</f>
        <v>-47.915451240926394</v>
      </c>
      <c r="BX285" s="12">
        <f>BX$4*temperature!$I395^2</f>
        <v>-55.30713657956678</v>
      </c>
      <c r="BY285" s="12">
        <f>BY$4*temperature!$I395^2</f>
        <v>-48.359230168861146</v>
      </c>
      <c r="BZ285" s="12">
        <f>BZ$4*temperature!$I395^2</f>
        <v>-42.455239993749551</v>
      </c>
      <c r="CA285" s="12">
        <f>CA$3*temperature!$I395</f>
        <v>-38.191618416575146</v>
      </c>
      <c r="CB285" s="12">
        <f>CB$3*temperature!$I395</f>
        <v>-35.29893354068038</v>
      </c>
      <c r="CC285" s="12">
        <f>CC$3*temperature!$I395</f>
        <v>-30.989424034813929</v>
      </c>
      <c r="CD285" s="12">
        <f t="shared" si="441"/>
        <v>-28.356895175688955</v>
      </c>
      <c r="CE285" s="12">
        <f t="shared" si="420"/>
        <v>-19.664351571523152</v>
      </c>
      <c r="CF285" s="12">
        <f t="shared" si="421"/>
        <v>-17.263607369817574</v>
      </c>
      <c r="CG285" s="19">
        <f t="shared" si="442"/>
        <v>0.25750998906655193</v>
      </c>
      <c r="CH285" s="19">
        <f t="shared" si="422"/>
        <v>0.44291938596782532</v>
      </c>
      <c r="CI285" s="19">
        <f t="shared" si="423"/>
        <v>0.44291938596782532</v>
      </c>
      <c r="CJ285" s="12">
        <f t="shared" si="443"/>
        <v>4.9173616204430948</v>
      </c>
      <c r="CK285" s="12">
        <f t="shared" si="424"/>
        <v>7.8172909845786132</v>
      </c>
      <c r="CL285" s="12">
        <f t="shared" si="425"/>
        <v>6.8629083324981766</v>
      </c>
      <c r="CM285" s="17">
        <f t="shared" si="444"/>
        <v>-33.27425679613205</v>
      </c>
      <c r="CN285" s="17">
        <f t="shared" si="426"/>
        <v>-27.481642556101765</v>
      </c>
      <c r="CO285" s="17">
        <f t="shared" si="427"/>
        <v>-24.12651570231575</v>
      </c>
      <c r="CP285" s="12">
        <f t="shared" si="428"/>
        <v>485.44779155128685</v>
      </c>
      <c r="CQ285" s="12">
        <f t="shared" si="429"/>
        <v>435.87366452844395</v>
      </c>
      <c r="CR285" s="12">
        <f t="shared" si="430"/>
        <v>335.94213415139546</v>
      </c>
      <c r="CS285" s="17">
        <f>CS$3*temperature!$I395+CS$4*temperature!$I395^2</f>
        <v>-33.27425679613205</v>
      </c>
      <c r="CT285" s="17">
        <f>CT$3*temperature!$I395+CT$4*temperature!$I395^2</f>
        <v>-27.481682498960964</v>
      </c>
      <c r="CU285" s="17">
        <f>CU$3*temperature!$I395+CU$4*temperature!$I395^2</f>
        <v>-24.126536090361412</v>
      </c>
      <c r="CV285" s="17"/>
      <c r="CW285" s="17"/>
      <c r="CX285" s="17"/>
    </row>
    <row r="286" spans="1:102">
      <c r="A286" s="2">
        <f t="shared" si="367"/>
        <v>2240</v>
      </c>
      <c r="B286" s="5">
        <f t="shared" si="368"/>
        <v>1165.4051158348443</v>
      </c>
      <c r="C286" s="5">
        <f t="shared" si="369"/>
        <v>2964.1671062027331</v>
      </c>
      <c r="D286" s="5">
        <f t="shared" si="370"/>
        <v>4369.9479119921707</v>
      </c>
      <c r="E286" s="15">
        <f t="shared" si="371"/>
        <v>3.0907023937768974E-8</v>
      </c>
      <c r="F286" s="15">
        <f t="shared" si="372"/>
        <v>6.0888909642750647E-8</v>
      </c>
      <c r="G286" s="15">
        <f t="shared" si="373"/>
        <v>1.2430254308695959E-7</v>
      </c>
      <c r="H286" s="5">
        <f t="shared" si="374"/>
        <v>80713.395263529485</v>
      </c>
      <c r="I286" s="5">
        <f t="shared" si="375"/>
        <v>59817.995207168853</v>
      </c>
      <c r="J286" s="5">
        <f t="shared" si="376"/>
        <v>27809.65735493747</v>
      </c>
      <c r="K286" s="5">
        <f t="shared" si="377"/>
        <v>69257.800713968885</v>
      </c>
      <c r="L286" s="5">
        <f t="shared" si="378"/>
        <v>20180.37211262327</v>
      </c>
      <c r="M286" s="5">
        <f t="shared" si="379"/>
        <v>6363.8418386226513</v>
      </c>
      <c r="N286" s="15">
        <f t="shared" si="380"/>
        <v>-1.2938286094933749E-2</v>
      </c>
      <c r="O286" s="15">
        <f t="shared" si="381"/>
        <v>-4.6550240380077712E-3</v>
      </c>
      <c r="P286" s="15">
        <f t="shared" si="382"/>
        <v>-1.854583464035886E-3</v>
      </c>
      <c r="Q286" s="5">
        <f t="shared" si="383"/>
        <v>948.60562285648427</v>
      </c>
      <c r="R286" s="5">
        <f t="shared" si="384"/>
        <v>2139.925108828998</v>
      </c>
      <c r="S286" s="5">
        <f t="shared" si="385"/>
        <v>1922.8612217782288</v>
      </c>
      <c r="T286" s="5">
        <f t="shared" si="386"/>
        <v>11.75276569346741</v>
      </c>
      <c r="U286" s="5">
        <f t="shared" si="387"/>
        <v>35.773935609472581</v>
      </c>
      <c r="V286" s="5">
        <f t="shared" si="388"/>
        <v>69.143650252017011</v>
      </c>
      <c r="W286" s="15">
        <f t="shared" si="389"/>
        <v>-1.0734613539272964E-2</v>
      </c>
      <c r="X286" s="15">
        <f t="shared" si="390"/>
        <v>-1.217998157191269E-2</v>
      </c>
      <c r="Y286" s="15">
        <f t="shared" si="391"/>
        <v>-9.7425357312937999E-3</v>
      </c>
      <c r="Z286" s="5">
        <f t="shared" si="406"/>
        <v>507.1641827259042</v>
      </c>
      <c r="AA286" s="5">
        <f t="shared" si="407"/>
        <v>4569.1171998297423</v>
      </c>
      <c r="AB286" s="5">
        <f t="shared" si="408"/>
        <v>42967.806147234944</v>
      </c>
      <c r="AC286" s="16">
        <f t="shared" si="392"/>
        <v>0.91015632700793536</v>
      </c>
      <c r="AD286" s="16">
        <f t="shared" si="393"/>
        <v>3.0785107123991455</v>
      </c>
      <c r="AE286" s="16">
        <f t="shared" si="394"/>
        <v>22.087014407847892</v>
      </c>
      <c r="AF286" s="15">
        <f t="shared" si="395"/>
        <v>-4.0504037456468023E-3</v>
      </c>
      <c r="AG286" s="15">
        <f t="shared" si="396"/>
        <v>2.9673830763510267E-4</v>
      </c>
      <c r="AH286" s="15">
        <f t="shared" si="397"/>
        <v>9.7937136394747881E-3</v>
      </c>
      <c r="AI286" s="1">
        <f t="shared" si="361"/>
        <v>183052.7723799753</v>
      </c>
      <c r="AJ286" s="1">
        <f t="shared" si="362"/>
        <v>125021.70839703083</v>
      </c>
      <c r="AK286" s="1">
        <f t="shared" si="363"/>
        <v>56559.268074875181</v>
      </c>
      <c r="AL286" s="14">
        <f t="shared" si="398"/>
        <v>95.009757671753675</v>
      </c>
      <c r="AM286" s="14">
        <f t="shared" si="399"/>
        <v>23.471061467819542</v>
      </c>
      <c r="AN286" s="14">
        <f t="shared" si="400"/>
        <v>7.3215826201785807</v>
      </c>
      <c r="AO286" s="11">
        <f t="shared" si="401"/>
        <v>2.0436523879663322E-3</v>
      </c>
      <c r="AP286" s="11">
        <f t="shared" si="402"/>
        <v>2.5744630026052341E-3</v>
      </c>
      <c r="AQ286" s="11">
        <f t="shared" si="403"/>
        <v>2.335362774394039E-3</v>
      </c>
      <c r="AR286" s="1">
        <f t="shared" si="409"/>
        <v>80713.395263529485</v>
      </c>
      <c r="AS286" s="1">
        <f t="shared" si="404"/>
        <v>59817.995207168853</v>
      </c>
      <c r="AT286" s="1">
        <f t="shared" si="405"/>
        <v>27809.65735493747</v>
      </c>
      <c r="AU286" s="1">
        <f t="shared" si="364"/>
        <v>16142.679052705898</v>
      </c>
      <c r="AV286" s="1">
        <f t="shared" si="365"/>
        <v>11963.599041433772</v>
      </c>
      <c r="AW286" s="1">
        <f t="shared" si="366"/>
        <v>5561.9314709874943</v>
      </c>
      <c r="AX286" s="1">
        <f t="shared" si="431"/>
        <v>55406.24057117512</v>
      </c>
      <c r="AY286" s="1">
        <f t="shared" si="412"/>
        <v>16144.297690098614</v>
      </c>
      <c r="AZ286" s="1">
        <f t="shared" si="413"/>
        <v>5091.0734708981208</v>
      </c>
      <c r="BA286" s="1">
        <f t="shared" si="432"/>
        <v>12729.076208016075</v>
      </c>
      <c r="BB286" s="1">
        <f t="shared" si="433"/>
        <v>28720.770093573832</v>
      </c>
      <c r="BC286" s="1">
        <f t="shared" si="434"/>
        <v>37298.571632010593</v>
      </c>
      <c r="BD286" s="1">
        <f t="shared" si="435"/>
        <v>101.82778076386583</v>
      </c>
      <c r="BE286" s="2">
        <f t="shared" si="445"/>
        <v>0.42640676327742005</v>
      </c>
      <c r="BF286" s="2">
        <f t="shared" si="446"/>
        <v>0.3180625638800178</v>
      </c>
      <c r="BG286" s="2">
        <f t="shared" si="447"/>
        <v>-5.0634047993166097E-7</v>
      </c>
      <c r="BH286" s="2">
        <f t="shared" si="414"/>
        <v>3.4749366641165499E-2</v>
      </c>
      <c r="BI286" s="2">
        <f t="shared" si="436"/>
        <v>1.8182272776872576E-2</v>
      </c>
      <c r="BJ286" s="2">
        <f t="shared" si="415"/>
        <v>1.0116379454193041E-2</v>
      </c>
      <c r="BK286" s="2">
        <f t="shared" si="416"/>
        <v>2.5638068161742476E-14</v>
      </c>
      <c r="BL286" s="2">
        <f t="shared" si="417"/>
        <v>1467.5529694290281</v>
      </c>
      <c r="BM286" s="2">
        <f t="shared" si="418"/>
        <v>605.14153770482073</v>
      </c>
      <c r="BN286" s="2">
        <f t="shared" si="419"/>
        <v>7.1298589082058987E-10</v>
      </c>
      <c r="BO286" s="2">
        <f t="shared" si="437"/>
        <v>13572.22721938671</v>
      </c>
      <c r="BP286" s="2">
        <f t="shared" si="438"/>
        <v>832.80266579564636</v>
      </c>
      <c r="BQ286" s="2">
        <f t="shared" si="439"/>
        <v>-6.5542816887523286E-5</v>
      </c>
      <c r="BR286" s="11">
        <f t="shared" si="440"/>
        <v>2.1813993756615385E-2</v>
      </c>
      <c r="BS286" s="17">
        <f t="shared" si="410"/>
        <v>5.0284275027073918E-4</v>
      </c>
      <c r="BT286" s="17">
        <f t="shared" si="411"/>
        <v>1.2930771618767697E-3</v>
      </c>
      <c r="BU286" s="12">
        <f>BU$3*temperature!$I396+BU$4*temperature!$I396^2</f>
        <v>-72.004382703185328</v>
      </c>
      <c r="BV286" s="12">
        <f>BV$3*temperature!$I396+BV$4*temperature!$I396^2</f>
        <v>-58.567156539209321</v>
      </c>
      <c r="BW286" s="12">
        <f>BW$3*temperature!$I396+BW$4*temperature!$I396^2</f>
        <v>-48.115566752550919</v>
      </c>
      <c r="BX286" s="12">
        <f>BX$4*temperature!$I396^2</f>
        <v>-55.509182750135842</v>
      </c>
      <c r="BY286" s="12">
        <f>BY$4*temperature!$I396^2</f>
        <v>-48.535894481489755</v>
      </c>
      <c r="BZ286" s="12">
        <f>BZ$4*temperature!$I396^2</f>
        <v>-42.610336048107506</v>
      </c>
      <c r="CA286" s="12">
        <f>CA$3*temperature!$I396</f>
        <v>-38.261314989039732</v>
      </c>
      <c r="CB286" s="12">
        <f>CB$3*temperature!$I396</f>
        <v>-35.363351200403663</v>
      </c>
      <c r="CC286" s="12">
        <f>CC$3*temperature!$I396</f>
        <v>-31.045977193004802</v>
      </c>
      <c r="CD286" s="12">
        <f t="shared" si="441"/>
        <v>-28.390663868094723</v>
      </c>
      <c r="CE286" s="12">
        <f t="shared" si="420"/>
        <v>-19.671653502415101</v>
      </c>
      <c r="CF286" s="12">
        <f t="shared" si="421"/>
        <v>-17.270017836366733</v>
      </c>
      <c r="CG286" s="19">
        <f t="shared" si="442"/>
        <v>0.2579799236846026</v>
      </c>
      <c r="CH286" s="19">
        <f t="shared" si="422"/>
        <v>0.44372767753440312</v>
      </c>
      <c r="CI286" s="19">
        <f t="shared" si="423"/>
        <v>0.44372767753440312</v>
      </c>
      <c r="CJ286" s="12">
        <f t="shared" si="443"/>
        <v>4.9353255604725055</v>
      </c>
      <c r="CK286" s="12">
        <f t="shared" si="424"/>
        <v>7.845848848994283</v>
      </c>
      <c r="CL286" s="12">
        <f t="shared" si="425"/>
        <v>6.8879796783190352</v>
      </c>
      <c r="CM286" s="17">
        <f t="shared" si="444"/>
        <v>-33.325989428567226</v>
      </c>
      <c r="CN286" s="17">
        <f t="shared" si="426"/>
        <v>-27.517502351409384</v>
      </c>
      <c r="CO286" s="17">
        <f t="shared" si="427"/>
        <v>-24.157997514685768</v>
      </c>
      <c r="CP286" s="12">
        <f t="shared" si="428"/>
        <v>492.09406594208644</v>
      </c>
      <c r="CQ286" s="12">
        <f t="shared" si="429"/>
        <v>441.77280773382449</v>
      </c>
      <c r="CR286" s="12">
        <f t="shared" si="430"/>
        <v>340.48879735200069</v>
      </c>
      <c r="CS286" s="17">
        <f>CS$3*temperature!$I396+CS$4*temperature!$I396^2</f>
        <v>-33.325989428567226</v>
      </c>
      <c r="CT286" s="17">
        <f>CT$3*temperature!$I396+CT$4*temperature!$I396^2</f>
        <v>-27.517542309100392</v>
      </c>
      <c r="CU286" s="17">
        <f>CU$3*temperature!$I396+CU$4*temperature!$I396^2</f>
        <v>-24.158017910302053</v>
      </c>
      <c r="CV286" s="17"/>
      <c r="CW286" s="17"/>
      <c r="CX286" s="17"/>
    </row>
    <row r="287" spans="1:102">
      <c r="A287" s="2">
        <f t="shared" si="367"/>
        <v>2241</v>
      </c>
      <c r="B287" s="5">
        <f t="shared" si="368"/>
        <v>1165.4051500530879</v>
      </c>
      <c r="C287" s="5">
        <f t="shared" si="369"/>
        <v>2964.1672776633909</v>
      </c>
      <c r="D287" s="5">
        <f t="shared" si="370"/>
        <v>4369.9484280280267</v>
      </c>
      <c r="E287" s="15">
        <f t="shared" si="371"/>
        <v>2.9361672740880525E-8</v>
      </c>
      <c r="F287" s="15">
        <f t="shared" si="372"/>
        <v>5.7844464160613111E-8</v>
      </c>
      <c r="G287" s="15">
        <f t="shared" si="373"/>
        <v>1.180874159326116E-7</v>
      </c>
      <c r="H287" s="5">
        <f t="shared" si="374"/>
        <v>79659.372239795135</v>
      </c>
      <c r="I287" s="5">
        <f t="shared" si="375"/>
        <v>59537.658420159685</v>
      </c>
      <c r="J287" s="5">
        <f t="shared" si="376"/>
        <v>27757.625618097398</v>
      </c>
      <c r="K287" s="5">
        <f t="shared" si="377"/>
        <v>68353.372418309969</v>
      </c>
      <c r="L287" s="5">
        <f t="shared" si="378"/>
        <v>20085.795720372549</v>
      </c>
      <c r="M287" s="5">
        <f t="shared" si="379"/>
        <v>6351.9343706816335</v>
      </c>
      <c r="N287" s="15">
        <f t="shared" si="380"/>
        <v>-1.3058865374517947E-2</v>
      </c>
      <c r="O287" s="15">
        <f t="shared" si="381"/>
        <v>-4.6865534353334182E-3</v>
      </c>
      <c r="P287" s="15">
        <f t="shared" si="382"/>
        <v>-1.8711131173547724E-3</v>
      </c>
      <c r="Q287" s="5">
        <f t="shared" si="383"/>
        <v>926.16799947839002</v>
      </c>
      <c r="R287" s="5">
        <f t="shared" si="384"/>
        <v>2103.954260262984</v>
      </c>
      <c r="S287" s="5">
        <f t="shared" si="385"/>
        <v>1900.5650637768151</v>
      </c>
      <c r="T287" s="5">
        <f t="shared" si="386"/>
        <v>11.626604295730411</v>
      </c>
      <c r="U287" s="5">
        <f t="shared" si="387"/>
        <v>35.338209732994414</v>
      </c>
      <c r="V287" s="5">
        <f t="shared" si="388"/>
        <v>68.470015768844647</v>
      </c>
      <c r="W287" s="15">
        <f t="shared" si="389"/>
        <v>-1.0734613539272964E-2</v>
      </c>
      <c r="X287" s="15">
        <f t="shared" si="390"/>
        <v>-1.217998157191269E-2</v>
      </c>
      <c r="Y287" s="15">
        <f t="shared" si="391"/>
        <v>-9.7425357312937999E-3</v>
      </c>
      <c r="Z287" s="5">
        <f t="shared" si="406"/>
        <v>493.22271426629555</v>
      </c>
      <c r="AA287" s="5">
        <f t="shared" si="407"/>
        <v>4493.7885035932586</v>
      </c>
      <c r="AB287" s="5">
        <f t="shared" si="408"/>
        <v>42886.226823736528</v>
      </c>
      <c r="AC287" s="16">
        <f t="shared" si="392"/>
        <v>0.90646982641189833</v>
      </c>
      <c r="AD287" s="16">
        <f t="shared" si="393"/>
        <v>3.0794242244579793</v>
      </c>
      <c r="AE287" s="16">
        <f t="shared" si="394"/>
        <v>22.303328302109307</v>
      </c>
      <c r="AF287" s="15">
        <f t="shared" si="395"/>
        <v>-4.0504037456468023E-3</v>
      </c>
      <c r="AG287" s="15">
        <f t="shared" si="396"/>
        <v>2.9673830763510267E-4</v>
      </c>
      <c r="AH287" s="15">
        <f t="shared" si="397"/>
        <v>9.7937136394747881E-3</v>
      </c>
      <c r="AI287" s="1">
        <f t="shared" si="361"/>
        <v>180890.17419468367</v>
      </c>
      <c r="AJ287" s="1">
        <f t="shared" si="362"/>
        <v>124483.13659876153</v>
      </c>
      <c r="AK287" s="1">
        <f t="shared" si="363"/>
        <v>56465.272738375163</v>
      </c>
      <c r="AL287" s="14">
        <f t="shared" si="398"/>
        <v>95.201982920718208</v>
      </c>
      <c r="AM287" s="14">
        <f t="shared" si="399"/>
        <v>23.53088259340651</v>
      </c>
      <c r="AN287" s="14">
        <f t="shared" si="400"/>
        <v>7.3385101861643891</v>
      </c>
      <c r="AO287" s="11">
        <f t="shared" si="401"/>
        <v>2.0232158640866691E-3</v>
      </c>
      <c r="AP287" s="11">
        <f t="shared" si="402"/>
        <v>2.5487183725791816E-3</v>
      </c>
      <c r="AQ287" s="11">
        <f t="shared" si="403"/>
        <v>2.3120091466500986E-3</v>
      </c>
      <c r="AR287" s="1">
        <f t="shared" si="409"/>
        <v>79659.372239795135</v>
      </c>
      <c r="AS287" s="1">
        <f t="shared" si="404"/>
        <v>59537.658420159685</v>
      </c>
      <c r="AT287" s="1">
        <f t="shared" si="405"/>
        <v>27757.625618097398</v>
      </c>
      <c r="AU287" s="1">
        <f t="shared" si="364"/>
        <v>15931.874447959028</v>
      </c>
      <c r="AV287" s="1">
        <f t="shared" si="365"/>
        <v>11907.531684031937</v>
      </c>
      <c r="AW287" s="1">
        <f t="shared" si="366"/>
        <v>5551.5251236194799</v>
      </c>
      <c r="AX287" s="1">
        <f t="shared" si="431"/>
        <v>54682.697934647986</v>
      </c>
      <c r="AY287" s="1">
        <f t="shared" si="412"/>
        <v>16068.63657629804</v>
      </c>
      <c r="AZ287" s="1">
        <f t="shared" si="413"/>
        <v>5081.5474965453077</v>
      </c>
      <c r="BA287" s="1">
        <f t="shared" si="432"/>
        <v>12713.757468547396</v>
      </c>
      <c r="BB287" s="1">
        <f t="shared" si="433"/>
        <v>28706.847372345972</v>
      </c>
      <c r="BC287" s="1">
        <f t="shared" si="434"/>
        <v>37290.391709385716</v>
      </c>
      <c r="BD287" s="1">
        <f t="shared" si="435"/>
        <v>98.814943716239895</v>
      </c>
      <c r="BE287" s="2">
        <f t="shared" si="445"/>
        <v>0.42640676327742005</v>
      </c>
      <c r="BF287" s="2">
        <f t="shared" si="446"/>
        <v>0.3180625638800178</v>
      </c>
      <c r="BG287" s="2">
        <f t="shared" si="447"/>
        <v>-5.0634047993166097E-7</v>
      </c>
      <c r="BH287" s="2">
        <f t="shared" si="414"/>
        <v>3.4248731570973537E-2</v>
      </c>
      <c r="BI287" s="2">
        <f t="shared" si="436"/>
        <v>1.8182272776872576E-2</v>
      </c>
      <c r="BJ287" s="2">
        <f t="shared" si="415"/>
        <v>1.0116379454193041E-2</v>
      </c>
      <c r="BK287" s="2">
        <f t="shared" si="416"/>
        <v>2.5638068161742476E-14</v>
      </c>
      <c r="BL287" s="2">
        <f t="shared" si="417"/>
        <v>1448.3884352983862</v>
      </c>
      <c r="BM287" s="2">
        <f t="shared" si="418"/>
        <v>602.30554439246669</v>
      </c>
      <c r="BN287" s="2">
        <f t="shared" si="419"/>
        <v>7.1165189760491022E-10</v>
      </c>
      <c r="BO287" s="2">
        <f t="shared" si="437"/>
        <v>13773.613460609178</v>
      </c>
      <c r="BP287" s="2">
        <f t="shared" si="438"/>
        <v>842.79446037065736</v>
      </c>
      <c r="BQ287" s="2">
        <f t="shared" si="439"/>
        <v>-6.5544630610645348E-5</v>
      </c>
      <c r="BR287" s="11">
        <f t="shared" si="440"/>
        <v>2.1764303822434633E-2</v>
      </c>
      <c r="BS287" s="17">
        <f t="shared" si="410"/>
        <v>4.9210791136464975E-4</v>
      </c>
      <c r="BT287" s="17">
        <f t="shared" si="411"/>
        <v>1.2554147202687084E-3</v>
      </c>
      <c r="BU287" s="12">
        <f>BU$3*temperature!$I397+BU$4*temperature!$I397^2</f>
        <v>-72.339126893479857</v>
      </c>
      <c r="BV287" s="12">
        <f>BV$3*temperature!$I397+BV$4*temperature!$I397^2</f>
        <v>-58.824147158595238</v>
      </c>
      <c r="BW287" s="12">
        <f>BW$3*temperature!$I397+BW$4*temperature!$I397^2</f>
        <v>-48.314344809950569</v>
      </c>
      <c r="BX287" s="12">
        <f>BX$4*temperature!$I397^2</f>
        <v>-55.709833092801091</v>
      </c>
      <c r="BY287" s="12">
        <f>BY$4*temperature!$I397^2</f>
        <v>-48.711338315766916</v>
      </c>
      <c r="BZ287" s="12">
        <f>BZ$4*temperature!$I397^2</f>
        <v>-42.764360627565274</v>
      </c>
      <c r="CA287" s="12">
        <f>CA$3*temperature!$I397</f>
        <v>-38.330404645959547</v>
      </c>
      <c r="CB287" s="12">
        <f>CB$3*temperature!$I397</f>
        <v>-35.427207913187083</v>
      </c>
      <c r="CC287" s="12">
        <f>CC$3*temperature!$I397</f>
        <v>-31.102037888085974</v>
      </c>
      <c r="CD287" s="12">
        <f t="shared" si="441"/>
        <v>-28.42407385128088</v>
      </c>
      <c r="CE287" s="12">
        <f t="shared" si="420"/>
        <v>-19.678789068099785</v>
      </c>
      <c r="CF287" s="12">
        <f t="shared" si="421"/>
        <v>-17.276282248589727</v>
      </c>
      <c r="CG287" s="19">
        <f t="shared" si="442"/>
        <v>0.25844576612688863</v>
      </c>
      <c r="CH287" s="19">
        <f t="shared" si="422"/>
        <v>0.44452893052362896</v>
      </c>
      <c r="CI287" s="19">
        <f t="shared" si="423"/>
        <v>0.44452893052362896</v>
      </c>
      <c r="CJ287" s="12">
        <f t="shared" si="443"/>
        <v>4.9531653973393333</v>
      </c>
      <c r="CK287" s="12">
        <f t="shared" si="424"/>
        <v>7.8742094225436494</v>
      </c>
      <c r="CL287" s="12">
        <f t="shared" si="425"/>
        <v>6.9128778197481227</v>
      </c>
      <c r="CM287" s="17">
        <f t="shared" si="444"/>
        <v>-33.377239248620214</v>
      </c>
      <c r="CN287" s="17">
        <f t="shared" si="426"/>
        <v>-27.552998490643436</v>
      </c>
      <c r="CO287" s="17">
        <f t="shared" si="427"/>
        <v>-24.189160068337848</v>
      </c>
      <c r="CP287" s="12">
        <f t="shared" si="428"/>
        <v>498.74474780914562</v>
      </c>
      <c r="CQ287" s="12">
        <f t="shared" si="429"/>
        <v>447.67534415540632</v>
      </c>
      <c r="CR287" s="12">
        <f t="shared" si="430"/>
        <v>345.03807581552286</v>
      </c>
      <c r="CS287" s="17">
        <f>CS$3*temperature!$I397+CS$4*temperature!$I397^2</f>
        <v>-33.377239248620214</v>
      </c>
      <c r="CT287" s="17">
        <f>CT$3*temperature!$I397+CT$4*temperature!$I397^2</f>
        <v>-27.553038462828329</v>
      </c>
      <c r="CU287" s="17">
        <f>CU$3*temperature!$I397+CU$4*temperature!$I397^2</f>
        <v>-24.189180471352277</v>
      </c>
      <c r="CV287" s="17"/>
      <c r="CW287" s="17"/>
      <c r="CX287" s="17"/>
    </row>
    <row r="288" spans="1:102">
      <c r="A288" s="2">
        <f t="shared" si="367"/>
        <v>2242</v>
      </c>
      <c r="B288" s="5">
        <f t="shared" si="368"/>
        <v>1165.4051825604201</v>
      </c>
      <c r="C288" s="5">
        <f t="shared" si="369"/>
        <v>2964.1674405510253</v>
      </c>
      <c r="D288" s="5">
        <f t="shared" si="370"/>
        <v>4369.9489182621483</v>
      </c>
      <c r="E288" s="15">
        <f t="shared" si="371"/>
        <v>2.7893589103836498E-8</v>
      </c>
      <c r="F288" s="15">
        <f t="shared" si="372"/>
        <v>5.4952240952582456E-8</v>
      </c>
      <c r="G288" s="15">
        <f t="shared" si="373"/>
        <v>1.1218304513598101E-7</v>
      </c>
      <c r="H288" s="5">
        <f t="shared" si="374"/>
        <v>78609.404231587265</v>
      </c>
      <c r="I288" s="5">
        <f t="shared" si="375"/>
        <v>59256.784149324114</v>
      </c>
      <c r="J288" s="5">
        <f t="shared" si="376"/>
        <v>27705.242481504425</v>
      </c>
      <c r="K288" s="5">
        <f t="shared" si="377"/>
        <v>67452.423764652151</v>
      </c>
      <c r="L288" s="5">
        <f t="shared" si="378"/>
        <v>19991.03806980234</v>
      </c>
      <c r="M288" s="5">
        <f t="shared" si="379"/>
        <v>6339.946530203908</v>
      </c>
      <c r="N288" s="15">
        <f t="shared" si="380"/>
        <v>-1.3180749124478863E-2</v>
      </c>
      <c r="O288" s="15">
        <f t="shared" si="381"/>
        <v>-4.7176448416279548E-3</v>
      </c>
      <c r="P288" s="15">
        <f t="shared" si="382"/>
        <v>-1.8872739827189289E-3</v>
      </c>
      <c r="Q288" s="5">
        <f t="shared" si="383"/>
        <v>904.14942484321898</v>
      </c>
      <c r="R288" s="5">
        <f t="shared" si="384"/>
        <v>2068.5234358041316</v>
      </c>
      <c r="S288" s="5">
        <f t="shared" si="385"/>
        <v>1878.4970098462168</v>
      </c>
      <c r="T288" s="5">
        <f t="shared" si="386"/>
        <v>11.501797191841694</v>
      </c>
      <c r="U288" s="5">
        <f t="shared" si="387"/>
        <v>34.907790989662153</v>
      </c>
      <c r="V288" s="5">
        <f t="shared" si="388"/>
        <v>67.802944193694429</v>
      </c>
      <c r="W288" s="15">
        <f t="shared" si="389"/>
        <v>-1.0734613539272964E-2</v>
      </c>
      <c r="X288" s="15">
        <f t="shared" si="390"/>
        <v>-1.217998157191269E-2</v>
      </c>
      <c r="Y288" s="15">
        <f t="shared" si="391"/>
        <v>-9.7425357312937999E-3</v>
      </c>
      <c r="Z288" s="5">
        <f t="shared" si="406"/>
        <v>479.60588725212091</v>
      </c>
      <c r="AA288" s="5">
        <f t="shared" si="407"/>
        <v>4419.561697308819</v>
      </c>
      <c r="AB288" s="5">
        <f t="shared" si="408"/>
        <v>42804.09325874698</v>
      </c>
      <c r="AC288" s="16">
        <f t="shared" si="392"/>
        <v>0.90279825763168375</v>
      </c>
      <c r="AD288" s="16">
        <f t="shared" si="393"/>
        <v>3.0803380075908353</v>
      </c>
      <c r="AE288" s="16">
        <f t="shared" si="394"/>
        <v>22.521760712707358</v>
      </c>
      <c r="AF288" s="15">
        <f t="shared" si="395"/>
        <v>-4.0504037456468023E-3</v>
      </c>
      <c r="AG288" s="15">
        <f t="shared" si="396"/>
        <v>2.9673830763510267E-4</v>
      </c>
      <c r="AH288" s="15">
        <f t="shared" si="397"/>
        <v>9.7937136394747881E-3</v>
      </c>
      <c r="AI288" s="1">
        <f t="shared" si="361"/>
        <v>178733.03122317436</v>
      </c>
      <c r="AJ288" s="1">
        <f t="shared" si="362"/>
        <v>123942.35462291732</v>
      </c>
      <c r="AK288" s="1">
        <f t="shared" si="363"/>
        <v>56370.270588157131</v>
      </c>
      <c r="AL288" s="14">
        <f t="shared" si="398"/>
        <v>95.392670941234542</v>
      </c>
      <c r="AM288" s="14">
        <f t="shared" si="399"/>
        <v>23.590256450267443</v>
      </c>
      <c r="AN288" s="14">
        <f t="shared" si="400"/>
        <v>7.3553072218108539</v>
      </c>
      <c r="AO288" s="11">
        <f t="shared" si="401"/>
        <v>2.0029837054458023E-3</v>
      </c>
      <c r="AP288" s="11">
        <f t="shared" si="402"/>
        <v>2.5232311888533899E-3</v>
      </c>
      <c r="AQ288" s="11">
        <f t="shared" si="403"/>
        <v>2.2888890551835974E-3</v>
      </c>
      <c r="AR288" s="1">
        <f t="shared" si="409"/>
        <v>78609.404231587265</v>
      </c>
      <c r="AS288" s="1">
        <f t="shared" si="404"/>
        <v>59256.784149324114</v>
      </c>
      <c r="AT288" s="1">
        <f t="shared" si="405"/>
        <v>27705.242481504425</v>
      </c>
      <c r="AU288" s="1">
        <f t="shared" si="364"/>
        <v>15721.880846317454</v>
      </c>
      <c r="AV288" s="1">
        <f t="shared" si="365"/>
        <v>11851.356829864824</v>
      </c>
      <c r="AW288" s="1">
        <f t="shared" si="366"/>
        <v>5541.0484963008857</v>
      </c>
      <c r="AX288" s="1">
        <f t="shared" si="431"/>
        <v>53961.939011721726</v>
      </c>
      <c r="AY288" s="1">
        <f t="shared" si="412"/>
        <v>15992.830455841873</v>
      </c>
      <c r="AZ288" s="1">
        <f t="shared" si="413"/>
        <v>5071.9572241631258</v>
      </c>
      <c r="BA288" s="1">
        <f t="shared" si="432"/>
        <v>12698.294777218438</v>
      </c>
      <c r="BB288" s="1">
        <f t="shared" si="433"/>
        <v>28692.831970993393</v>
      </c>
      <c r="BC288" s="1">
        <f t="shared" si="434"/>
        <v>37282.140809581761</v>
      </c>
      <c r="BD288" s="1">
        <f t="shared" si="435"/>
        <v>95.890852605526888</v>
      </c>
      <c r="BE288" s="2">
        <f t="shared" si="445"/>
        <v>0.42640676327742005</v>
      </c>
      <c r="BF288" s="2">
        <f t="shared" si="446"/>
        <v>0.3180625638800178</v>
      </c>
      <c r="BG288" s="2">
        <f t="shared" si="447"/>
        <v>-5.0634047993166097E-7</v>
      </c>
      <c r="BH288" s="2">
        <f t="shared" si="414"/>
        <v>3.3754142102524629E-2</v>
      </c>
      <c r="BI288" s="2">
        <f t="shared" si="436"/>
        <v>1.8182272776872576E-2</v>
      </c>
      <c r="BJ288" s="2">
        <f t="shared" si="415"/>
        <v>1.0116379454193041E-2</v>
      </c>
      <c r="BK288" s="2">
        <f t="shared" si="416"/>
        <v>2.5638068161742476E-14</v>
      </c>
      <c r="BL288" s="2">
        <f t="shared" si="417"/>
        <v>1429.2976305661609</v>
      </c>
      <c r="BM288" s="2">
        <f t="shared" si="418"/>
        <v>599.46411368977431</v>
      </c>
      <c r="BN288" s="2">
        <f t="shared" si="419"/>
        <v>7.103088951784137E-10</v>
      </c>
      <c r="BO288" s="2">
        <f t="shared" si="437"/>
        <v>13977.96920867936</v>
      </c>
      <c r="BP288" s="2">
        <f t="shared" si="438"/>
        <v>852.90650904570271</v>
      </c>
      <c r="BQ288" s="2">
        <f t="shared" si="439"/>
        <v>-6.5546468604804874E-5</v>
      </c>
      <c r="BR288" s="11">
        <f t="shared" si="440"/>
        <v>2.171488353431747E-2</v>
      </c>
      <c r="BS288" s="17">
        <f t="shared" si="410"/>
        <v>4.8162566408286835E-4</v>
      </c>
      <c r="BT288" s="17">
        <f t="shared" si="411"/>
        <v>1.2188492429793286E-3</v>
      </c>
      <c r="BU288" s="12">
        <f>BU$3*temperature!$I398+BU$4*temperature!$I398^2</f>
        <v>-72.671688923696848</v>
      </c>
      <c r="BV288" s="12">
        <f>BV$3*temperature!$I398+BV$4*temperature!$I398^2</f>
        <v>-59.079441361051657</v>
      </c>
      <c r="BW288" s="12">
        <f>BW$3*temperature!$I398+BW$4*temperature!$I398^2</f>
        <v>-48.511792631457517</v>
      </c>
      <c r="BX288" s="12">
        <f>BX$4*temperature!$I398^2</f>
        <v>-55.909096078477077</v>
      </c>
      <c r="BY288" s="12">
        <f>BY$4*temperature!$I398^2</f>
        <v>-48.885569078456591</v>
      </c>
      <c r="BZ288" s="12">
        <f>BZ$4*temperature!$I398^2</f>
        <v>-42.917320234623851</v>
      </c>
      <c r="CA288" s="12">
        <f>CA$3*temperature!$I398</f>
        <v>-38.398893572286646</v>
      </c>
      <c r="CB288" s="12">
        <f>CB$3*temperature!$I398</f>
        <v>-35.490509395526033</v>
      </c>
      <c r="CC288" s="12">
        <f>CC$3*temperature!$I398</f>
        <v>-31.157611138648154</v>
      </c>
      <c r="CD288" s="12">
        <f t="shared" si="441"/>
        <v>-28.457129803900202</v>
      </c>
      <c r="CE288" s="12">
        <f t="shared" si="420"/>
        <v>-19.685761590459247</v>
      </c>
      <c r="CF288" s="12">
        <f t="shared" si="421"/>
        <v>-17.282403522812945</v>
      </c>
      <c r="CG288" s="19">
        <f t="shared" si="442"/>
        <v>0.25890755809593535</v>
      </c>
      <c r="CH288" s="19">
        <f t="shared" si="422"/>
        <v>0.44532321666420344</v>
      </c>
      <c r="CI288" s="19">
        <f t="shared" si="423"/>
        <v>0.44532321666420338</v>
      </c>
      <c r="CJ288" s="12">
        <f t="shared" si="443"/>
        <v>4.9708818841932212</v>
      </c>
      <c r="CK288" s="12">
        <f t="shared" si="424"/>
        <v>7.9023739025333937</v>
      </c>
      <c r="CL288" s="12">
        <f t="shared" si="425"/>
        <v>6.9376038079176032</v>
      </c>
      <c r="CM288" s="17">
        <f t="shared" si="444"/>
        <v>-33.42801168809342</v>
      </c>
      <c r="CN288" s="17">
        <f t="shared" si="426"/>
        <v>-27.588135492992642</v>
      </c>
      <c r="CO288" s="17">
        <f t="shared" si="427"/>
        <v>-24.220007330730549</v>
      </c>
      <c r="CP288" s="12">
        <f t="shared" si="428"/>
        <v>505.39915536755171</v>
      </c>
      <c r="CQ288" s="12">
        <f t="shared" si="429"/>
        <v>453.58067732724783</v>
      </c>
      <c r="CR288" s="12">
        <f t="shared" si="430"/>
        <v>349.58950982609497</v>
      </c>
      <c r="CS288" s="17">
        <f>CS$3*temperature!$I398+CS$4*temperature!$I398^2</f>
        <v>-33.428011688093427</v>
      </c>
      <c r="CT288" s="17">
        <f>CT$3*temperature!$I398+CT$4*temperature!$I398^2</f>
        <v>-27.588175479340237</v>
      </c>
      <c r="CU288" s="17">
        <f>CU$3*temperature!$I398+CU$4*temperature!$I398^2</f>
        <v>-24.220027740974068</v>
      </c>
      <c r="CV288" s="17"/>
      <c r="CW288" s="17"/>
      <c r="CX288" s="17"/>
    </row>
    <row r="289" spans="1:102">
      <c r="A289" s="2">
        <f t="shared" si="367"/>
        <v>2243</v>
      </c>
      <c r="B289" s="5">
        <f t="shared" si="368"/>
        <v>1165.4052134423869</v>
      </c>
      <c r="C289" s="5">
        <f t="shared" si="369"/>
        <v>2964.1675952942865</v>
      </c>
      <c r="D289" s="5">
        <f t="shared" si="370"/>
        <v>4369.9493839846164</v>
      </c>
      <c r="E289" s="15">
        <f t="shared" si="371"/>
        <v>2.6498909648644671E-8</v>
      </c>
      <c r="F289" s="15">
        <f t="shared" si="372"/>
        <v>5.2204628904953329E-8</v>
      </c>
      <c r="G289" s="15">
        <f t="shared" si="373"/>
        <v>1.0657389287918195E-7</v>
      </c>
      <c r="H289" s="5">
        <f t="shared" si="374"/>
        <v>77563.587243584916</v>
      </c>
      <c r="I289" s="5">
        <f t="shared" si="375"/>
        <v>58975.417841884358</v>
      </c>
      <c r="J289" s="5">
        <f t="shared" si="376"/>
        <v>27652.520330199215</v>
      </c>
      <c r="K289" s="5">
        <f t="shared" si="377"/>
        <v>66555.037122647438</v>
      </c>
      <c r="L289" s="5">
        <f t="shared" si="378"/>
        <v>19896.114489447147</v>
      </c>
      <c r="M289" s="5">
        <f t="shared" si="379"/>
        <v>6327.881149274328</v>
      </c>
      <c r="N289" s="15">
        <f t="shared" si="380"/>
        <v>-1.3303994014148057E-2</v>
      </c>
      <c r="O289" s="15">
        <f t="shared" si="381"/>
        <v>-4.7483067174275417E-3</v>
      </c>
      <c r="P289" s="15">
        <f t="shared" si="382"/>
        <v>-1.9030729789438761E-3</v>
      </c>
      <c r="Q289" s="5">
        <f t="shared" si="383"/>
        <v>882.54407953984253</v>
      </c>
      <c r="R289" s="5">
        <f t="shared" si="384"/>
        <v>2033.6266124950741</v>
      </c>
      <c r="S289" s="5">
        <f t="shared" si="385"/>
        <v>1856.6557953328504</v>
      </c>
      <c r="T289" s="5">
        <f t="shared" si="386"/>
        <v>11.378329843980179</v>
      </c>
      <c r="U289" s="5">
        <f t="shared" si="387"/>
        <v>34.482614738691886</v>
      </c>
      <c r="V289" s="5">
        <f t="shared" si="388"/>
        <v>67.142371587200444</v>
      </c>
      <c r="W289" s="15">
        <f t="shared" si="389"/>
        <v>-1.0734613539272964E-2</v>
      </c>
      <c r="X289" s="15">
        <f t="shared" si="390"/>
        <v>-1.217998157191269E-2</v>
      </c>
      <c r="Y289" s="15">
        <f t="shared" si="391"/>
        <v>-9.7425357312937999E-3</v>
      </c>
      <c r="Z289" s="5">
        <f t="shared" si="406"/>
        <v>466.30739666827225</v>
      </c>
      <c r="AA289" s="5">
        <f t="shared" si="407"/>
        <v>4346.4251535215435</v>
      </c>
      <c r="AB289" s="5">
        <f t="shared" si="408"/>
        <v>42721.425018957634</v>
      </c>
      <c r="AC289" s="16">
        <f t="shared" si="392"/>
        <v>0.89914156018740898</v>
      </c>
      <c r="AD289" s="16">
        <f t="shared" si="393"/>
        <v>3.081252061878152</v>
      </c>
      <c r="AE289" s="16">
        <f t="shared" si="394"/>
        <v>22.742332387784387</v>
      </c>
      <c r="AF289" s="15">
        <f t="shared" si="395"/>
        <v>-4.0504037456468023E-3</v>
      </c>
      <c r="AG289" s="15">
        <f t="shared" si="396"/>
        <v>2.9673830763510267E-4</v>
      </c>
      <c r="AH289" s="15">
        <f t="shared" si="397"/>
        <v>9.7937136394747881E-3</v>
      </c>
      <c r="AI289" s="1">
        <f t="shared" si="361"/>
        <v>176581.60894717439</v>
      </c>
      <c r="AJ289" s="1">
        <f t="shared" si="362"/>
        <v>123399.47599049041</v>
      </c>
      <c r="AK289" s="1">
        <f t="shared" si="363"/>
        <v>56274.292025642302</v>
      </c>
      <c r="AL289" s="14">
        <f t="shared" si="398"/>
        <v>95.581830207093645</v>
      </c>
      <c r="AM289" s="14">
        <f t="shared" si="399"/>
        <v>23.649184884387523</v>
      </c>
      <c r="AN289" s="14">
        <f t="shared" si="400"/>
        <v>7.3719743491863943</v>
      </c>
      <c r="AO289" s="11">
        <f t="shared" si="401"/>
        <v>1.9829538683913445E-3</v>
      </c>
      <c r="AP289" s="11">
        <f t="shared" si="402"/>
        <v>2.4979988769648557E-3</v>
      </c>
      <c r="AQ289" s="11">
        <f t="shared" si="403"/>
        <v>2.2660001646317616E-3</v>
      </c>
      <c r="AR289" s="1">
        <f t="shared" si="409"/>
        <v>77563.587243584916</v>
      </c>
      <c r="AS289" s="1">
        <f t="shared" si="404"/>
        <v>58975.417841884358</v>
      </c>
      <c r="AT289" s="1">
        <f t="shared" si="405"/>
        <v>27652.520330199215</v>
      </c>
      <c r="AU289" s="1">
        <f t="shared" si="364"/>
        <v>15512.717448716983</v>
      </c>
      <c r="AV289" s="1">
        <f t="shared" si="365"/>
        <v>11795.083568376873</v>
      </c>
      <c r="AW289" s="1">
        <f t="shared" si="366"/>
        <v>5530.5040660398436</v>
      </c>
      <c r="AX289" s="1">
        <f t="shared" si="431"/>
        <v>53244.029698117949</v>
      </c>
      <c r="AY289" s="1">
        <f t="shared" si="412"/>
        <v>15916.891591557716</v>
      </c>
      <c r="AZ289" s="1">
        <f t="shared" si="413"/>
        <v>5062.3049194194618</v>
      </c>
      <c r="BA289" s="1">
        <f t="shared" si="432"/>
        <v>12682.686509571191</v>
      </c>
      <c r="BB289" s="1">
        <f t="shared" si="433"/>
        <v>28678.725170152124</v>
      </c>
      <c r="BC289" s="1">
        <f t="shared" si="434"/>
        <v>37273.820526944648</v>
      </c>
      <c r="BD289" s="1">
        <f t="shared" si="435"/>
        <v>93.052906064661144</v>
      </c>
      <c r="BE289" s="2">
        <f t="shared" si="445"/>
        <v>0.42640676327742005</v>
      </c>
      <c r="BF289" s="2">
        <f t="shared" si="446"/>
        <v>0.3180625638800178</v>
      </c>
      <c r="BG289" s="2">
        <f t="shared" si="447"/>
        <v>-5.0634047993166097E-7</v>
      </c>
      <c r="BH289" s="2">
        <f t="shared" si="414"/>
        <v>3.3265554814140223E-2</v>
      </c>
      <c r="BI289" s="2">
        <f t="shared" si="436"/>
        <v>1.8182272776872576E-2</v>
      </c>
      <c r="BJ289" s="2">
        <f t="shared" si="415"/>
        <v>1.0116379454193041E-2</v>
      </c>
      <c r="BK289" s="2">
        <f t="shared" si="416"/>
        <v>2.5638068161742476E-14</v>
      </c>
      <c r="BL289" s="2">
        <f t="shared" si="417"/>
        <v>1410.2823008156149</v>
      </c>
      <c r="BM289" s="2">
        <f t="shared" si="418"/>
        <v>596.61770535808864</v>
      </c>
      <c r="BN289" s="2">
        <f t="shared" si="419"/>
        <v>7.0895720106961705E-10</v>
      </c>
      <c r="BO289" s="2">
        <f t="shared" si="437"/>
        <v>14185.337149284462</v>
      </c>
      <c r="BP289" s="2">
        <f t="shared" si="438"/>
        <v>863.14025628565832</v>
      </c>
      <c r="BQ289" s="2">
        <f t="shared" si="439"/>
        <v>-6.5548330417816714E-5</v>
      </c>
      <c r="BR289" s="11">
        <f t="shared" si="440"/>
        <v>2.1665723838209833E-2</v>
      </c>
      <c r="BS289" s="17">
        <f t="shared" si="410"/>
        <v>4.7138949607627149E-4</v>
      </c>
      <c r="BT289" s="17">
        <f t="shared" si="411"/>
        <v>1.1833487795915813E-3</v>
      </c>
      <c r="BU289" s="12">
        <f>BU$3*temperature!$I399+BU$4*temperature!$I399^2</f>
        <v>-73.002079619574488</v>
      </c>
      <c r="BV289" s="12">
        <f>BV$3*temperature!$I399+BV$4*temperature!$I399^2</f>
        <v>-59.333048006449722</v>
      </c>
      <c r="BW289" s="12">
        <f>BW$3*temperature!$I399+BW$4*temperature!$I399^2</f>
        <v>-48.707917539814233</v>
      </c>
      <c r="BX289" s="12">
        <f>BX$4*temperature!$I399^2</f>
        <v>-56.106980257190529</v>
      </c>
      <c r="BY289" s="12">
        <f>BY$4*temperature!$I399^2</f>
        <v>-49.058594245496522</v>
      </c>
      <c r="BZ289" s="12">
        <f>BZ$4*temperature!$I399^2</f>
        <v>-43.069221432512826</v>
      </c>
      <c r="CA289" s="12">
        <f>CA$3*temperature!$I399</f>
        <v>-38.466787907705367</v>
      </c>
      <c r="CB289" s="12">
        <f>CB$3*temperature!$I399</f>
        <v>-35.553261322076864</v>
      </c>
      <c r="CC289" s="12">
        <f>CC$3*temperature!$I399</f>
        <v>-31.212701926550967</v>
      </c>
      <c r="CD289" s="12">
        <f t="shared" si="441"/>
        <v>-28.489836345270014</v>
      </c>
      <c r="CE289" s="12">
        <f t="shared" si="420"/>
        <v>-19.69257432717254</v>
      </c>
      <c r="CF289" s="12">
        <f t="shared" si="421"/>
        <v>-17.288384518998075</v>
      </c>
      <c r="CG289" s="19">
        <f t="shared" si="442"/>
        <v>0.25936534098904701</v>
      </c>
      <c r="CH289" s="19">
        <f t="shared" si="422"/>
        <v>0.44611060715984435</v>
      </c>
      <c r="CI289" s="19">
        <f t="shared" si="423"/>
        <v>0.44611060715984424</v>
      </c>
      <c r="CJ289" s="12">
        <f t="shared" si="443"/>
        <v>4.9884757812176765</v>
      </c>
      <c r="CK289" s="12">
        <f t="shared" si="424"/>
        <v>7.9303434974521609</v>
      </c>
      <c r="CL289" s="12">
        <f t="shared" si="425"/>
        <v>6.9621587037764456</v>
      </c>
      <c r="CM289" s="17">
        <f t="shared" si="444"/>
        <v>-33.478312126487694</v>
      </c>
      <c r="CN289" s="17">
        <f t="shared" si="426"/>
        <v>-27.6229178246247</v>
      </c>
      <c r="CO289" s="17">
        <f t="shared" si="427"/>
        <v>-24.250543222774521</v>
      </c>
      <c r="CP289" s="12">
        <f t="shared" si="428"/>
        <v>512.05662136948615</v>
      </c>
      <c r="CQ289" s="12">
        <f t="shared" si="429"/>
        <v>459.48822362032018</v>
      </c>
      <c r="CR289" s="12">
        <f t="shared" si="430"/>
        <v>354.14264956167932</v>
      </c>
      <c r="CS289" s="17">
        <f>CS$3*temperature!$I399+CS$4*temperature!$I399^2</f>
        <v>-33.478312126487694</v>
      </c>
      <c r="CT289" s="17">
        <f>CT$3*temperature!$I399+CT$4*temperature!$I399^2</f>
        <v>-27.622957824810445</v>
      </c>
      <c r="CU289" s="17">
        <f>CU$3*temperature!$I399+CU$4*temperature!$I399^2</f>
        <v>-24.250563640081474</v>
      </c>
      <c r="CV289" s="17"/>
      <c r="CW289" s="17"/>
      <c r="CX289" s="17"/>
    </row>
    <row r="290" spans="1:102">
      <c r="A290" s="2">
        <f t="shared" si="367"/>
        <v>2244</v>
      </c>
      <c r="B290" s="5">
        <f t="shared" si="368"/>
        <v>1165.405242780256</v>
      </c>
      <c r="C290" s="5">
        <f t="shared" si="369"/>
        <v>2964.1677423003925</v>
      </c>
      <c r="D290" s="5">
        <f t="shared" si="370"/>
        <v>4369.9498264210079</v>
      </c>
      <c r="E290" s="15">
        <f t="shared" si="371"/>
        <v>2.5173964166212438E-8</v>
      </c>
      <c r="F290" s="15">
        <f t="shared" si="372"/>
        <v>4.9594397459705657E-8</v>
      </c>
      <c r="G290" s="15">
        <f t="shared" si="373"/>
        <v>1.0124519823522286E-7</v>
      </c>
      <c r="H290" s="5">
        <f t="shared" si="374"/>
        <v>76522.014253862682</v>
      </c>
      <c r="I290" s="5">
        <f t="shared" si="375"/>
        <v>58693.603923318646</v>
      </c>
      <c r="J290" s="5">
        <f t="shared" si="376"/>
        <v>27599.471296846892</v>
      </c>
      <c r="K290" s="5">
        <f t="shared" si="377"/>
        <v>65661.292265433338</v>
      </c>
      <c r="L290" s="5">
        <f t="shared" si="378"/>
        <v>19801.039963335032</v>
      </c>
      <c r="M290" s="5">
        <f t="shared" si="379"/>
        <v>6315.7410023288248</v>
      </c>
      <c r="N290" s="15">
        <f t="shared" si="380"/>
        <v>-1.3428658383393466E-2</v>
      </c>
      <c r="O290" s="15">
        <f t="shared" si="381"/>
        <v>-4.7785473974097936E-3</v>
      </c>
      <c r="P290" s="15">
        <f t="shared" si="382"/>
        <v>-1.918516903070322E-3</v>
      </c>
      <c r="Q290" s="5">
        <f t="shared" si="383"/>
        <v>861.34616866157921</v>
      </c>
      <c r="R290" s="5">
        <f t="shared" si="384"/>
        <v>1999.2577582216754</v>
      </c>
      <c r="S290" s="5">
        <f t="shared" si="385"/>
        <v>1835.0401233295272</v>
      </c>
      <c r="T290" s="5">
        <f t="shared" si="386"/>
        <v>11.256187870382675</v>
      </c>
      <c r="U290" s="5">
        <f t="shared" si="387"/>
        <v>34.062617126623252</v>
      </c>
      <c r="V290" s="5">
        <f t="shared" si="388"/>
        <v>66.488234632928339</v>
      </c>
      <c r="W290" s="15">
        <f t="shared" si="389"/>
        <v>-1.0734613539272964E-2</v>
      </c>
      <c r="X290" s="15">
        <f t="shared" si="390"/>
        <v>-1.217998157191269E-2</v>
      </c>
      <c r="Y290" s="15">
        <f t="shared" si="391"/>
        <v>-9.7425357312937999E-3</v>
      </c>
      <c r="Z290" s="5">
        <f t="shared" si="406"/>
        <v>453.32102259510759</v>
      </c>
      <c r="AA290" s="5">
        <f t="shared" si="407"/>
        <v>4274.3672032039321</v>
      </c>
      <c r="AB290" s="5">
        <f t="shared" si="408"/>
        <v>42638.241272666877</v>
      </c>
      <c r="AC290" s="16">
        <f t="shared" si="392"/>
        <v>0.89549967384415918</v>
      </c>
      <c r="AD290" s="16">
        <f t="shared" si="393"/>
        <v>3.0821663874003908</v>
      </c>
      <c r="AE290" s="16">
        <f t="shared" si="394"/>
        <v>22.9650642786841</v>
      </c>
      <c r="AF290" s="15">
        <f t="shared" si="395"/>
        <v>-4.0504037456468023E-3</v>
      </c>
      <c r="AG290" s="15">
        <f t="shared" si="396"/>
        <v>2.9673830763510267E-4</v>
      </c>
      <c r="AH290" s="15">
        <f t="shared" si="397"/>
        <v>9.7937136394747881E-3</v>
      </c>
      <c r="AI290" s="1">
        <f t="shared" si="361"/>
        <v>174436.16550117393</v>
      </c>
      <c r="AJ290" s="1">
        <f t="shared" si="362"/>
        <v>122854.61195981824</v>
      </c>
      <c r="AK290" s="1">
        <f t="shared" si="363"/>
        <v>56177.366889117919</v>
      </c>
      <c r="AL290" s="14">
        <f t="shared" si="398"/>
        <v>95.769469223451154</v>
      </c>
      <c r="AM290" s="14">
        <f t="shared" si="399"/>
        <v>23.707669765297034</v>
      </c>
      <c r="AN290" s="14">
        <f t="shared" si="400"/>
        <v>7.3885121953244237</v>
      </c>
      <c r="AO290" s="11">
        <f t="shared" si="401"/>
        <v>1.9631243297074312E-3</v>
      </c>
      <c r="AP290" s="11">
        <f t="shared" si="402"/>
        <v>2.4730188881952071E-3</v>
      </c>
      <c r="AQ290" s="11">
        <f t="shared" si="403"/>
        <v>2.2433401629854441E-3</v>
      </c>
      <c r="AR290" s="1">
        <f t="shared" si="409"/>
        <v>76522.014253862682</v>
      </c>
      <c r="AS290" s="1">
        <f t="shared" si="404"/>
        <v>58693.603923318646</v>
      </c>
      <c r="AT290" s="1">
        <f t="shared" si="405"/>
        <v>27599.471296846892</v>
      </c>
      <c r="AU290" s="1">
        <f t="shared" si="364"/>
        <v>15304.402850772538</v>
      </c>
      <c r="AV290" s="1">
        <f t="shared" si="365"/>
        <v>11738.72078466373</v>
      </c>
      <c r="AW290" s="1">
        <f t="shared" si="366"/>
        <v>5519.8942593693791</v>
      </c>
      <c r="AX290" s="1">
        <f t="shared" si="431"/>
        <v>52529.033812346672</v>
      </c>
      <c r="AY290" s="1">
        <f t="shared" si="412"/>
        <v>15840.831970668023</v>
      </c>
      <c r="AZ290" s="1">
        <f t="shared" si="413"/>
        <v>5052.5928018630602</v>
      </c>
      <c r="BA290" s="1">
        <f t="shared" si="432"/>
        <v>12666.930971575717</v>
      </c>
      <c r="BB290" s="1">
        <f t="shared" si="433"/>
        <v>28664.528225538645</v>
      </c>
      <c r="BC290" s="1">
        <f t="shared" si="434"/>
        <v>37265.432425578794</v>
      </c>
      <c r="BD290" s="1">
        <f t="shared" si="435"/>
        <v>90.298578428549263</v>
      </c>
      <c r="BE290" s="2">
        <f t="shared" si="445"/>
        <v>0.42640676327742005</v>
      </c>
      <c r="BF290" s="2">
        <f t="shared" si="446"/>
        <v>0.3180625638800178</v>
      </c>
      <c r="BG290" s="2">
        <f t="shared" si="447"/>
        <v>-5.0634047993166097E-7</v>
      </c>
      <c r="BH290" s="2">
        <f t="shared" si="414"/>
        <v>3.2782925798359688E-2</v>
      </c>
      <c r="BI290" s="2">
        <f t="shared" si="436"/>
        <v>1.8182272776872576E-2</v>
      </c>
      <c r="BJ290" s="2">
        <f t="shared" si="415"/>
        <v>1.0116379454193041E-2</v>
      </c>
      <c r="BK290" s="2">
        <f t="shared" si="416"/>
        <v>2.5638068161742476E-14</v>
      </c>
      <c r="BL290" s="2">
        <f t="shared" si="417"/>
        <v>1391.3441365994627</v>
      </c>
      <c r="BM290" s="2">
        <f t="shared" si="418"/>
        <v>593.76676882240486</v>
      </c>
      <c r="BN290" s="2">
        <f t="shared" si="419"/>
        <v>7.0759712633661564E-10</v>
      </c>
      <c r="BO290" s="2">
        <f t="shared" si="437"/>
        <v>14395.760527789094</v>
      </c>
      <c r="BP290" s="2">
        <f t="shared" si="438"/>
        <v>873.49716389438288</v>
      </c>
      <c r="BQ290" s="2">
        <f t="shared" si="439"/>
        <v>-6.5550215605464086E-5</v>
      </c>
      <c r="BR290" s="11">
        <f t="shared" si="440"/>
        <v>2.1616815841234843E-2</v>
      </c>
      <c r="BS290" s="17">
        <f t="shared" si="410"/>
        <v>4.6139308100241245E-4</v>
      </c>
      <c r="BT290" s="17">
        <f t="shared" si="411"/>
        <v>1.1488823102830887E-3</v>
      </c>
      <c r="BU290" s="12">
        <f>BU$3*temperature!$I400+BU$4*temperature!$I400^2</f>
        <v>-73.330310005302039</v>
      </c>
      <c r="BV290" s="12">
        <f>BV$3*temperature!$I400+BV$4*temperature!$I400^2</f>
        <v>-59.584976094800737</v>
      </c>
      <c r="BW290" s="12">
        <f>BW$3*temperature!$I400+BW$4*temperature!$I400^2</f>
        <v>-48.902726955701326</v>
      </c>
      <c r="BX290" s="12">
        <f>BX$4*temperature!$I400^2</f>
        <v>-56.303494252042796</v>
      </c>
      <c r="BY290" s="12">
        <f>BY$4*temperature!$I400^2</f>
        <v>-49.230421356719162</v>
      </c>
      <c r="BZ290" s="12">
        <f>BZ$4*temperature!$I400^2</f>
        <v>-43.220070840555877</v>
      </c>
      <c r="CA290" s="12">
        <f>CA$3*temperature!$I400</f>
        <v>-38.534093745920948</v>
      </c>
      <c r="CB290" s="12">
        <f>CB$3*temperature!$I400</f>
        <v>-35.615469324999317</v>
      </c>
      <c r="CC290" s="12">
        <f>CC$3*temperature!$I400</f>
        <v>-31.267315196345681</v>
      </c>
      <c r="CD290" s="12">
        <f t="shared" si="441"/>
        <v>-28.52219803573438</v>
      </c>
      <c r="CE290" s="12">
        <f t="shared" si="420"/>
        <v>-19.699230472764899</v>
      </c>
      <c r="CF290" s="12">
        <f t="shared" si="421"/>
        <v>-17.294228041663182</v>
      </c>
      <c r="CG290" s="19">
        <f t="shared" si="442"/>
        <v>0.25981915589351012</v>
      </c>
      <c r="CH290" s="19">
        <f t="shared" si="422"/>
        <v>0.44689117268103618</v>
      </c>
      <c r="CI290" s="19">
        <f t="shared" si="423"/>
        <v>0.44689117268103612</v>
      </c>
      <c r="CJ290" s="12">
        <f t="shared" si="443"/>
        <v>5.005947855093285</v>
      </c>
      <c r="CK290" s="12">
        <f t="shared" si="424"/>
        <v>7.9581194261172081</v>
      </c>
      <c r="CL290" s="12">
        <f t="shared" si="425"/>
        <v>6.9865435773412514</v>
      </c>
      <c r="CM290" s="17">
        <f t="shared" si="444"/>
        <v>-33.528145890827666</v>
      </c>
      <c r="CN290" s="17">
        <f t="shared" si="426"/>
        <v>-27.657349898882106</v>
      </c>
      <c r="CO290" s="17">
        <f t="shared" si="427"/>
        <v>-24.280771619004433</v>
      </c>
      <c r="CP290" s="12">
        <f t="shared" si="428"/>
        <v>518.71649297470469</v>
      </c>
      <c r="CQ290" s="12">
        <f t="shared" si="429"/>
        <v>465.39741212494386</v>
      </c>
      <c r="CR290" s="12">
        <f t="shared" si="430"/>
        <v>358.69705500345913</v>
      </c>
      <c r="CS290" s="17">
        <f>CS$3*temperature!$I400+CS$4*temperature!$I400^2</f>
        <v>-33.528145890827666</v>
      </c>
      <c r="CT290" s="17">
        <f>CT$3*temperature!$I400+CT$4*temperature!$I400^2</f>
        <v>-27.657389912587927</v>
      </c>
      <c r="CU290" s="17">
        <f>CU$3*temperature!$I400+CU$4*temperature!$I400^2</f>
        <v>-24.280792043212461</v>
      </c>
      <c r="CV290" s="17"/>
      <c r="CW290" s="17"/>
      <c r="CX290" s="17"/>
    </row>
    <row r="291" spans="1:102">
      <c r="A291" s="2">
        <f t="shared" si="367"/>
        <v>2245</v>
      </c>
      <c r="B291" s="5">
        <f t="shared" si="368"/>
        <v>1165.4052706512323</v>
      </c>
      <c r="C291" s="5">
        <f t="shared" si="369"/>
        <v>2964.1678819561998</v>
      </c>
      <c r="D291" s="5">
        <f t="shared" si="370"/>
        <v>4369.9502467356224</v>
      </c>
      <c r="E291" s="15">
        <f t="shared" si="371"/>
        <v>2.3915265957901815E-8</v>
      </c>
      <c r="F291" s="15">
        <f t="shared" si="372"/>
        <v>4.7114677586720375E-8</v>
      </c>
      <c r="G291" s="15">
        <f t="shared" si="373"/>
        <v>9.6182938323461708E-8</v>
      </c>
      <c r="H291" s="5">
        <f t="shared" si="374"/>
        <v>75484.775282358969</v>
      </c>
      <c r="I291" s="5">
        <f t="shared" si="375"/>
        <v>58411.385812259468</v>
      </c>
      <c r="J291" s="5">
        <f t="shared" si="376"/>
        <v>27546.107265514242</v>
      </c>
      <c r="K291" s="5">
        <f t="shared" si="377"/>
        <v>64771.266428354</v>
      </c>
      <c r="L291" s="5">
        <f t="shared" si="378"/>
        <v>19705.829136003907</v>
      </c>
      <c r="M291" s="5">
        <f t="shared" si="379"/>
        <v>6303.528807013613</v>
      </c>
      <c r="N291" s="15">
        <f t="shared" si="380"/>
        <v>-1.355480232526407E-2</v>
      </c>
      <c r="O291" s="15">
        <f t="shared" si="381"/>
        <v>-4.8083750907741418E-3</v>
      </c>
      <c r="P291" s="15">
        <f t="shared" si="382"/>
        <v>-1.9336124313376057E-3</v>
      </c>
      <c r="Q291" s="5">
        <f t="shared" si="383"/>
        <v>840.54992413016225</v>
      </c>
      <c r="R291" s="5">
        <f t="shared" si="384"/>
        <v>1965.4108353339752</v>
      </c>
      <c r="S291" s="5">
        <f t="shared" si="385"/>
        <v>1813.6486664219058</v>
      </c>
      <c r="T291" s="5">
        <f t="shared" si="386"/>
        <v>11.135357043668664</v>
      </c>
      <c r="U291" s="5">
        <f t="shared" si="387"/>
        <v>33.647735077729862</v>
      </c>
      <c r="V291" s="5">
        <f t="shared" si="388"/>
        <v>65.840470631306388</v>
      </c>
      <c r="W291" s="15">
        <f t="shared" si="389"/>
        <v>-1.0734613539272964E-2</v>
      </c>
      <c r="X291" s="15">
        <f t="shared" si="390"/>
        <v>-1.217998157191269E-2</v>
      </c>
      <c r="Y291" s="15">
        <f t="shared" si="391"/>
        <v>-9.7425357312937999E-3</v>
      </c>
      <c r="Z291" s="5">
        <f t="shared" si="406"/>
        <v>440.64063057279401</v>
      </c>
      <c r="AA291" s="5">
        <f t="shared" si="407"/>
        <v>4203.3761436422719</v>
      </c>
      <c r="AB291" s="5">
        <f t="shared" si="408"/>
        <v>42554.560795659425</v>
      </c>
      <c r="AC291" s="16">
        <f t="shared" si="392"/>
        <v>0.89187253861099536</v>
      </c>
      <c r="AD291" s="16">
        <f t="shared" si="393"/>
        <v>3.083080984238038</v>
      </c>
      <c r="AE291" s="16">
        <f t="shared" si="394"/>
        <v>23.189977541941662</v>
      </c>
      <c r="AF291" s="15">
        <f t="shared" si="395"/>
        <v>-4.0504037456468023E-3</v>
      </c>
      <c r="AG291" s="15">
        <f t="shared" si="396"/>
        <v>2.9673830763510267E-4</v>
      </c>
      <c r="AH291" s="15">
        <f t="shared" si="397"/>
        <v>9.7937136394747881E-3</v>
      </c>
      <c r="AI291" s="1">
        <f t="shared" si="361"/>
        <v>172296.9518018291</v>
      </c>
      <c r="AJ291" s="1">
        <f t="shared" si="362"/>
        <v>122307.87154850014</v>
      </c>
      <c r="AK291" s="1">
        <f t="shared" si="363"/>
        <v>56079.524459575507</v>
      </c>
      <c r="AL291" s="14">
        <f t="shared" si="398"/>
        <v>95.955596524776126</v>
      </c>
      <c r="AM291" s="14">
        <f t="shared" si="399"/>
        <v>23.765712985270465</v>
      </c>
      <c r="AN291" s="14">
        <f t="shared" si="400"/>
        <v>7.4049213920153782</v>
      </c>
      <c r="AO291" s="11">
        <f t="shared" si="401"/>
        <v>1.9434930864103569E-3</v>
      </c>
      <c r="AP291" s="11">
        <f t="shared" si="402"/>
        <v>2.4482886993132552E-3</v>
      </c>
      <c r="AQ291" s="11">
        <f t="shared" si="403"/>
        <v>2.2209067613555896E-3</v>
      </c>
      <c r="AR291" s="1">
        <f t="shared" si="409"/>
        <v>75484.775282358969</v>
      </c>
      <c r="AS291" s="1">
        <f t="shared" si="404"/>
        <v>58411.385812259468</v>
      </c>
      <c r="AT291" s="1">
        <f t="shared" si="405"/>
        <v>27546.107265514242</v>
      </c>
      <c r="AU291" s="1">
        <f t="shared" si="364"/>
        <v>15096.955056471794</v>
      </c>
      <c r="AV291" s="1">
        <f t="shared" si="365"/>
        <v>11682.277162451894</v>
      </c>
      <c r="AW291" s="1">
        <f t="shared" si="366"/>
        <v>5509.2214531028485</v>
      </c>
      <c r="AX291" s="1">
        <f t="shared" si="431"/>
        <v>51817.013142683201</v>
      </c>
      <c r="AY291" s="1">
        <f t="shared" si="412"/>
        <v>15764.663308803125</v>
      </c>
      <c r="AZ291" s="1">
        <f t="shared" si="413"/>
        <v>5042.8230456108904</v>
      </c>
      <c r="BA291" s="1">
        <f t="shared" si="432"/>
        <v>12651.026397519247</v>
      </c>
      <c r="BB291" s="1">
        <f t="shared" si="433"/>
        <v>28650.242368329666</v>
      </c>
      <c r="BC291" s="1">
        <f t="shared" si="434"/>
        <v>37256.978039900401</v>
      </c>
      <c r="BD291" s="1">
        <f t="shared" si="435"/>
        <v>87.625417555318776</v>
      </c>
      <c r="BE291" s="2">
        <f t="shared" si="445"/>
        <v>0.42640676327742005</v>
      </c>
      <c r="BF291" s="2">
        <f t="shared" si="446"/>
        <v>0.3180625638800178</v>
      </c>
      <c r="BG291" s="2">
        <f t="shared" si="447"/>
        <v>-5.0634047993166097E-7</v>
      </c>
      <c r="BH291" s="2">
        <f t="shared" si="414"/>
        <v>3.2306210688148658E-2</v>
      </c>
      <c r="BI291" s="2">
        <f t="shared" si="436"/>
        <v>1.8182272776872576E-2</v>
      </c>
      <c r="BJ291" s="2">
        <f t="shared" si="415"/>
        <v>1.0116379454193041E-2</v>
      </c>
      <c r="BK291" s="2">
        <f t="shared" si="416"/>
        <v>2.5638068161742476E-14</v>
      </c>
      <c r="BL291" s="2">
        <f t="shared" si="417"/>
        <v>1372.4847746847795</v>
      </c>
      <c r="BM291" s="2">
        <f t="shared" si="418"/>
        <v>590.91174332208459</v>
      </c>
      <c r="BN291" s="2">
        <f t="shared" si="419"/>
        <v>7.0622897566392373E-10</v>
      </c>
      <c r="BO291" s="2">
        <f t="shared" si="437"/>
        <v>14609.283153500186</v>
      </c>
      <c r="BP291" s="2">
        <f t="shared" si="438"/>
        <v>883.97871122395861</v>
      </c>
      <c r="BQ291" s="2">
        <f t="shared" si="439"/>
        <v>-6.5552123731434046E-5</v>
      </c>
      <c r="BR291" s="11">
        <f t="shared" si="440"/>
        <v>2.1568150814825965E-2</v>
      </c>
      <c r="BS291" s="17">
        <f t="shared" si="410"/>
        <v>4.5163027257189898E-4</v>
      </c>
      <c r="BT291" s="17">
        <f t="shared" si="411"/>
        <v>1.1154197187214453E-3</v>
      </c>
      <c r="BU291" s="12">
        <f>BU$3*temperature!$I401+BU$4*temperature!$I401^2</f>
        <v>-73.656391292283587</v>
      </c>
      <c r="BV291" s="12">
        <f>BV$3*temperature!$I401+BV$4*temperature!$I401^2</f>
        <v>-59.835234757862338</v>
      </c>
      <c r="BW291" s="12">
        <f>BW$3*temperature!$I401+BW$4*temperature!$I401^2</f>
        <v>-49.096228391444093</v>
      </c>
      <c r="BX291" s="12">
        <f>BX$4*temperature!$I401^2</f>
        <v>-56.498646753348062</v>
      </c>
      <c r="BY291" s="12">
        <f>BY$4*temperature!$I401^2</f>
        <v>-49.401058010726246</v>
      </c>
      <c r="BZ291" s="12">
        <f>BZ$4*temperature!$I401^2</f>
        <v>-43.369875129671001</v>
      </c>
      <c r="CA291" s="12">
        <f>CA$3*temperature!$I401</f>
        <v>-38.60081713399525</v>
      </c>
      <c r="CB291" s="12">
        <f>CB$3*temperature!$I401</f>
        <v>-35.677138993342602</v>
      </c>
      <c r="CC291" s="12">
        <f>CC$3*temperature!$I401</f>
        <v>-31.321455854736229</v>
      </c>
      <c r="CD291" s="12">
        <f t="shared" si="441"/>
        <v>-28.554219377042205</v>
      </c>
      <c r="CE291" s="12">
        <f t="shared" si="420"/>
        <v>-19.705733159650855</v>
      </c>
      <c r="CF291" s="12">
        <f t="shared" si="421"/>
        <v>-17.299936840798491</v>
      </c>
      <c r="CG291" s="19">
        <f t="shared" si="442"/>
        <v>0.26026904358211456</v>
      </c>
      <c r="CH291" s="19">
        <f t="shared" si="422"/>
        <v>0.44766498335732668</v>
      </c>
      <c r="CI291" s="19">
        <f t="shared" si="423"/>
        <v>0.44766498335732674</v>
      </c>
      <c r="CJ291" s="12">
        <f t="shared" si="443"/>
        <v>5.0232988784765213</v>
      </c>
      <c r="CK291" s="12">
        <f t="shared" si="424"/>
        <v>7.9857029168458729</v>
      </c>
      <c r="CL291" s="12">
        <f t="shared" si="425"/>
        <v>7.0107595069688697</v>
      </c>
      <c r="CM291" s="17">
        <f t="shared" si="444"/>
        <v>-33.577518255518726</v>
      </c>
      <c r="CN291" s="17">
        <f t="shared" si="426"/>
        <v>-27.691436076496728</v>
      </c>
      <c r="CO291" s="17">
        <f t="shared" si="427"/>
        <v>-24.310696347767362</v>
      </c>
      <c r="CP291" s="12">
        <f t="shared" si="428"/>
        <v>525.37813161400413</v>
      </c>
      <c r="CQ291" s="12">
        <f t="shared" si="429"/>
        <v>471.30768452717933</v>
      </c>
      <c r="CR291" s="12">
        <f t="shared" si="430"/>
        <v>363.25229584056592</v>
      </c>
      <c r="CS291" s="17">
        <f>CS$3*temperature!$I401+CS$4*temperature!$I401^2</f>
        <v>-33.577518255518726</v>
      </c>
      <c r="CT291" s="17">
        <f>CT$3*temperature!$I401+CT$4*temperature!$I401^2</f>
        <v>-27.691476103410913</v>
      </c>
      <c r="CU291" s="17">
        <f>CU$3*temperature!$I401+CU$4*temperature!$I401^2</f>
        <v>-24.310716778717357</v>
      </c>
      <c r="CV291" s="17"/>
      <c r="CW291" s="17"/>
      <c r="CX291" s="17"/>
    </row>
    <row r="292" spans="1:102">
      <c r="A292" s="2">
        <f t="shared" si="367"/>
        <v>2246</v>
      </c>
      <c r="B292" s="5">
        <f t="shared" si="368"/>
        <v>1165.4052971286605</v>
      </c>
      <c r="C292" s="5">
        <f t="shared" si="369"/>
        <v>2964.1680146292229</v>
      </c>
      <c r="D292" s="5">
        <f t="shared" si="370"/>
        <v>4369.9506460345447</v>
      </c>
      <c r="E292" s="15">
        <f t="shared" si="371"/>
        <v>2.2719502660006724E-8</v>
      </c>
      <c r="F292" s="15">
        <f t="shared" si="372"/>
        <v>4.4758943707384355E-8</v>
      </c>
      <c r="G292" s="15">
        <f t="shared" si="373"/>
        <v>9.1373791407288624E-8</v>
      </c>
      <c r="H292" s="5">
        <f t="shared" si="374"/>
        <v>74451.957458996505</v>
      </c>
      <c r="I292" s="5">
        <f t="shared" si="375"/>
        <v>58128.805935495198</v>
      </c>
      <c r="J292" s="5">
        <f t="shared" si="376"/>
        <v>27492.439875463482</v>
      </c>
      <c r="K292" s="5">
        <f t="shared" si="377"/>
        <v>63885.034367384571</v>
      </c>
      <c r="L292" s="5">
        <f t="shared" si="378"/>
        <v>19610.496317553145</v>
      </c>
      <c r="M292" s="5">
        <f t="shared" si="379"/>
        <v>6291.2472250484434</v>
      </c>
      <c r="N292" s="15">
        <f t="shared" si="380"/>
        <v>-1.3682487773335805E-2</v>
      </c>
      <c r="O292" s="15">
        <f t="shared" si="381"/>
        <v>-4.8377978816726008E-3</v>
      </c>
      <c r="P292" s="15">
        <f t="shared" si="382"/>
        <v>-1.9483661201808999E-3</v>
      </c>
      <c r="Q292" s="5">
        <f t="shared" si="383"/>
        <v>820.14960690208022</v>
      </c>
      <c r="R292" s="5">
        <f t="shared" si="384"/>
        <v>1932.0798041165804</v>
      </c>
      <c r="S292" s="5">
        <f t="shared" si="385"/>
        <v>1792.480068382521</v>
      </c>
      <c r="T292" s="5">
        <f t="shared" si="386"/>
        <v>11.015823289183061</v>
      </c>
      <c r="U292" s="5">
        <f t="shared" si="387"/>
        <v>33.237906284546511</v>
      </c>
      <c r="V292" s="5">
        <f t="shared" si="388"/>
        <v>65.199017493615685</v>
      </c>
      <c r="W292" s="15">
        <f t="shared" si="389"/>
        <v>-1.0734613539272964E-2</v>
      </c>
      <c r="X292" s="15">
        <f t="shared" si="390"/>
        <v>-1.217998157191269E-2</v>
      </c>
      <c r="Y292" s="15">
        <f t="shared" si="391"/>
        <v>-9.7425357312937999E-3</v>
      </c>
      <c r="Z292" s="5">
        <f t="shared" si="406"/>
        <v>428.26017188131351</v>
      </c>
      <c r="AA292" s="5">
        <f t="shared" si="407"/>
        <v>4133.4402460124074</v>
      </c>
      <c r="AB292" s="5">
        <f t="shared" si="408"/>
        <v>42470.401977116431</v>
      </c>
      <c r="AC292" s="16">
        <f t="shared" si="392"/>
        <v>0.88826009473996581</v>
      </c>
      <c r="AD292" s="16">
        <f t="shared" si="393"/>
        <v>3.0839958524716029</v>
      </c>
      <c r="AE292" s="16">
        <f t="shared" si="394"/>
        <v>23.417093541293291</v>
      </c>
      <c r="AF292" s="15">
        <f t="shared" si="395"/>
        <v>-4.0504037456468023E-3</v>
      </c>
      <c r="AG292" s="15">
        <f t="shared" si="396"/>
        <v>2.9673830763510267E-4</v>
      </c>
      <c r="AH292" s="15">
        <f t="shared" si="397"/>
        <v>9.7937136394747881E-3</v>
      </c>
      <c r="AI292" s="1">
        <f t="shared" si="361"/>
        <v>170164.21167811798</v>
      </c>
      <c r="AJ292" s="1">
        <f t="shared" si="362"/>
        <v>121759.36155610203</v>
      </c>
      <c r="AK292" s="1">
        <f t="shared" si="363"/>
        <v>55980.79346672081</v>
      </c>
      <c r="AL292" s="14">
        <f t="shared" si="398"/>
        <v>96.140220672839916</v>
      </c>
      <c r="AM292" s="14">
        <f t="shared" si="399"/>
        <v>23.823316458538095</v>
      </c>
      <c r="AN292" s="14">
        <f t="shared" si="400"/>
        <v>7.4212025756023436</v>
      </c>
      <c r="AO292" s="11">
        <f t="shared" si="401"/>
        <v>1.9240581555462534E-3</v>
      </c>
      <c r="AP292" s="11">
        <f t="shared" si="402"/>
        <v>2.4238058123201224E-3</v>
      </c>
      <c r="AQ292" s="11">
        <f t="shared" si="403"/>
        <v>2.1986976937420338E-3</v>
      </c>
      <c r="AR292" s="1">
        <f t="shared" si="409"/>
        <v>74451.957458996505</v>
      </c>
      <c r="AS292" s="1">
        <f t="shared" si="404"/>
        <v>58128.805935495198</v>
      </c>
      <c r="AT292" s="1">
        <f t="shared" si="405"/>
        <v>27492.439875463482</v>
      </c>
      <c r="AU292" s="1">
        <f t="shared" si="364"/>
        <v>14890.391491799302</v>
      </c>
      <c r="AV292" s="1">
        <f t="shared" si="365"/>
        <v>11625.76118709904</v>
      </c>
      <c r="AW292" s="1">
        <f t="shared" si="366"/>
        <v>5498.4879750926966</v>
      </c>
      <c r="AX292" s="1">
        <f t="shared" si="431"/>
        <v>51108.027493907655</v>
      </c>
      <c r="AY292" s="1">
        <f t="shared" si="412"/>
        <v>15688.397054042518</v>
      </c>
      <c r="AZ292" s="1">
        <f t="shared" si="413"/>
        <v>5032.9977800387551</v>
      </c>
      <c r="BA292" s="1">
        <f t="shared" si="432"/>
        <v>12634.97094778955</v>
      </c>
      <c r="BB292" s="1">
        <f t="shared" si="433"/>
        <v>28635.868805540347</v>
      </c>
      <c r="BC292" s="1">
        <f t="shared" si="434"/>
        <v>37248.458875185075</v>
      </c>
      <c r="BD292" s="1">
        <f t="shared" si="435"/>
        <v>85.031042709148878</v>
      </c>
      <c r="BE292" s="2">
        <f t="shared" si="445"/>
        <v>0.42640676327742005</v>
      </c>
      <c r="BF292" s="2">
        <f t="shared" si="446"/>
        <v>0.3180625638800178</v>
      </c>
      <c r="BG292" s="2">
        <f t="shared" si="447"/>
        <v>-5.0634047993166097E-7</v>
      </c>
      <c r="BH292" s="2">
        <f t="shared" si="414"/>
        <v>3.1835364682724326E-2</v>
      </c>
      <c r="BI292" s="2">
        <f t="shared" si="436"/>
        <v>1.8182272776872576E-2</v>
      </c>
      <c r="BJ292" s="2">
        <f t="shared" si="415"/>
        <v>1.0116379454193041E-2</v>
      </c>
      <c r="BK292" s="2">
        <f t="shared" si="416"/>
        <v>2.5638068161742476E-14</v>
      </c>
      <c r="BL292" s="2">
        <f t="shared" si="417"/>
        <v>1353.7057992915873</v>
      </c>
      <c r="BM292" s="2">
        <f t="shared" si="418"/>
        <v>588.05305806261811</v>
      </c>
      <c r="BN292" s="2">
        <f t="shared" si="419"/>
        <v>7.0485304745973955E-10</v>
      </c>
      <c r="BO292" s="2">
        <f t="shared" si="437"/>
        <v>14825.949403745662</v>
      </c>
      <c r="BP292" s="2">
        <f t="shared" si="438"/>
        <v>894.58639538644991</v>
      </c>
      <c r="BQ292" s="2">
        <f t="shared" si="439"/>
        <v>-6.5554054367251182E-5</v>
      </c>
      <c r="BR292" s="11">
        <f t="shared" si="440"/>
        <v>2.1519720197995612E-2</v>
      </c>
      <c r="BS292" s="17">
        <f t="shared" si="410"/>
        <v>4.4209509880634829E-4</v>
      </c>
      <c r="BT292" s="17">
        <f t="shared" si="411"/>
        <v>1.082931765748976E-3</v>
      </c>
      <c r="BU292" s="12">
        <f>BU$3*temperature!$I402+BU$4*temperature!$I402^2</f>
        <v>-73.980334868205986</v>
      </c>
      <c r="BV292" s="12">
        <f>BV$3*temperature!$I402+BV$4*temperature!$I402^2</f>
        <v>-60.083833250975914</v>
      </c>
      <c r="BW292" s="12">
        <f>BW$3*temperature!$I402+BW$4*temperature!$I402^2</f>
        <v>-49.288429444895954</v>
      </c>
      <c r="BX292" s="12">
        <f>BX$4*temperature!$I402^2</f>
        <v>-56.692446512944926</v>
      </c>
      <c r="BY292" s="12">
        <f>BY$4*temperature!$I402^2</f>
        <v>-49.570511859914987</v>
      </c>
      <c r="BZ292" s="12">
        <f>BZ$4*temperature!$I402^2</f>
        <v>-43.51864101800404</v>
      </c>
      <c r="CA292" s="12">
        <f>CA$3*temperature!$I402</f>
        <v>-38.666964071728501</v>
      </c>
      <c r="CB292" s="12">
        <f>CB$3*temperature!$I402</f>
        <v>-35.738275872473977</v>
      </c>
      <c r="CC292" s="12">
        <f>CC$3*temperature!$I402</f>
        <v>-31.375128770077531</v>
      </c>
      <c r="CD292" s="12">
        <f t="shared" si="441"/>
        <v>-28.58590481274048</v>
      </c>
      <c r="CE292" s="12">
        <f t="shared" si="420"/>
        <v>-19.712085459170854</v>
      </c>
      <c r="CF292" s="12">
        <f t="shared" si="421"/>
        <v>-17.305513612776448</v>
      </c>
      <c r="CG292" s="19">
        <f t="shared" si="442"/>
        <v>0.26071504450898503</v>
      </c>
      <c r="CH292" s="19">
        <f t="shared" si="422"/>
        <v>0.44843210877015682</v>
      </c>
      <c r="CI292" s="19">
        <f t="shared" si="423"/>
        <v>0.44843210877015677</v>
      </c>
      <c r="CJ292" s="12">
        <f t="shared" si="443"/>
        <v>5.0405296294940101</v>
      </c>
      <c r="CK292" s="12">
        <f t="shared" si="424"/>
        <v>8.0130952066515615</v>
      </c>
      <c r="CL292" s="12">
        <f t="shared" si="425"/>
        <v>7.0348075786505406</v>
      </c>
      <c r="CM292" s="17">
        <f t="shared" si="444"/>
        <v>-33.626434442234491</v>
      </c>
      <c r="CN292" s="17">
        <f t="shared" si="426"/>
        <v>-27.725180665822414</v>
      </c>
      <c r="CO292" s="17">
        <f t="shared" si="427"/>
        <v>-24.340321191426987</v>
      </c>
      <c r="CP292" s="12">
        <f t="shared" si="428"/>
        <v>532.04091284615947</v>
      </c>
      <c r="CQ292" s="12">
        <f t="shared" si="429"/>
        <v>477.21849497959403</v>
      </c>
      <c r="CR292" s="12">
        <f t="shared" si="430"/>
        <v>367.80795137047846</v>
      </c>
      <c r="CS292" s="17">
        <f>CS$3*temperature!$I402+CS$4*temperature!$I402^2</f>
        <v>-33.626434442234491</v>
      </c>
      <c r="CT292" s="17">
        <f>CT$3*temperature!$I402+CT$4*temperature!$I402^2</f>
        <v>-27.725220705639487</v>
      </c>
      <c r="CU292" s="17">
        <f>CU$3*temperature!$I402+CU$4*temperature!$I402^2</f>
        <v>-24.340341628963039</v>
      </c>
      <c r="CV292" s="17"/>
      <c r="CW292" s="17"/>
      <c r="CX292" s="17"/>
    </row>
    <row r="293" spans="1:102">
      <c r="A293" s="2">
        <f t="shared" si="367"/>
        <v>2247</v>
      </c>
      <c r="B293" s="5">
        <f t="shared" si="368"/>
        <v>1165.4053222822181</v>
      </c>
      <c r="C293" s="5">
        <f t="shared" si="369"/>
        <v>2964.1681406686007</v>
      </c>
      <c r="D293" s="5">
        <f t="shared" si="370"/>
        <v>4369.9510253685548</v>
      </c>
      <c r="E293" s="15">
        <f t="shared" si="371"/>
        <v>2.1583527527006385E-8</v>
      </c>
      <c r="F293" s="15">
        <f t="shared" si="372"/>
        <v>4.2520996522015135E-8</v>
      </c>
      <c r="G293" s="15">
        <f t="shared" si="373"/>
        <v>8.6805101836924189E-8</v>
      </c>
      <c r="H293" s="5">
        <f t="shared" si="374"/>
        <v>73423.645091415572</v>
      </c>
      <c r="I293" s="5">
        <f t="shared" si="375"/>
        <v>57845.905743053183</v>
      </c>
      <c r="J293" s="5">
        <f t="shared" si="376"/>
        <v>27438.480524957627</v>
      </c>
      <c r="K293" s="5">
        <f t="shared" si="377"/>
        <v>63002.668417224784</v>
      </c>
      <c r="L293" s="5">
        <f t="shared" si="378"/>
        <v>19515.055488723188</v>
      </c>
      <c r="M293" s="5">
        <f t="shared" si="379"/>
        <v>6278.8988630927524</v>
      </c>
      <c r="N293" s="15">
        <f t="shared" si="380"/>
        <v>-1.3811778594115642E-2</v>
      </c>
      <c r="O293" s="15">
        <f t="shared" si="381"/>
        <v>-4.8668237297252448E-3</v>
      </c>
      <c r="P293" s="15">
        <f t="shared" si="382"/>
        <v>-1.9627844072835909E-3</v>
      </c>
      <c r="Q293" s="5">
        <f t="shared" si="383"/>
        <v>800.13950906069181</v>
      </c>
      <c r="R293" s="5">
        <f t="shared" si="384"/>
        <v>1899.2586261122549</v>
      </c>
      <c r="S293" s="5">
        <f t="shared" si="385"/>
        <v>1771.5329458132944</v>
      </c>
      <c r="T293" s="5">
        <f t="shared" si="386"/>
        <v>10.897572683356758</v>
      </c>
      <c r="U293" s="5">
        <f t="shared" si="387"/>
        <v>32.833069198511772</v>
      </c>
      <c r="V293" s="5">
        <f t="shared" si="388"/>
        <v>64.563813736038881</v>
      </c>
      <c r="W293" s="15">
        <f t="shared" si="389"/>
        <v>-1.0734613539272964E-2</v>
      </c>
      <c r="X293" s="15">
        <f t="shared" si="390"/>
        <v>-1.217998157191269E-2</v>
      </c>
      <c r="Y293" s="15">
        <f t="shared" si="391"/>
        <v>-9.7425357312937999E-3</v>
      </c>
      <c r="Z293" s="5">
        <f t="shared" si="406"/>
        <v>416.17368374001359</v>
      </c>
      <c r="AA293" s="5">
        <f t="shared" si="407"/>
        <v>4064.5477626523043</v>
      </c>
      <c r="AB293" s="5">
        <f t="shared" si="408"/>
        <v>42385.78282554965</v>
      </c>
      <c r="AC293" s="16">
        <f t="shared" si="392"/>
        <v>0.88466228272512248</v>
      </c>
      <c r="AD293" s="16">
        <f t="shared" si="393"/>
        <v>3.0849109921816189</v>
      </c>
      <c r="AE293" s="16">
        <f t="shared" si="394"/>
        <v>23.646433849705513</v>
      </c>
      <c r="AF293" s="15">
        <f t="shared" si="395"/>
        <v>-4.0504037456468023E-3</v>
      </c>
      <c r="AG293" s="15">
        <f t="shared" si="396"/>
        <v>2.9673830763510267E-4</v>
      </c>
      <c r="AH293" s="15">
        <f t="shared" si="397"/>
        <v>9.7937136394747881E-3</v>
      </c>
      <c r="AI293" s="1">
        <f t="shared" si="361"/>
        <v>168038.18200210549</v>
      </c>
      <c r="AJ293" s="1">
        <f t="shared" si="362"/>
        <v>121209.18658759087</v>
      </c>
      <c r="AK293" s="1">
        <f t="shared" si="363"/>
        <v>55881.202095141431</v>
      </c>
      <c r="AL293" s="14">
        <f t="shared" si="398"/>
        <v>96.323350254744895</v>
      </c>
      <c r="AM293" s="14">
        <f t="shared" si="399"/>
        <v>23.880482120510035</v>
      </c>
      <c r="AN293" s="14">
        <f t="shared" si="400"/>
        <v>7.4373563867802357</v>
      </c>
      <c r="AO293" s="11">
        <f t="shared" si="401"/>
        <v>1.9048175739907907E-3</v>
      </c>
      <c r="AP293" s="11">
        <f t="shared" si="402"/>
        <v>2.3995677541969211E-3</v>
      </c>
      <c r="AQ293" s="11">
        <f t="shared" si="403"/>
        <v>2.1767107168046136E-3</v>
      </c>
      <c r="AR293" s="1">
        <f t="shared" si="409"/>
        <v>73423.645091415572</v>
      </c>
      <c r="AS293" s="1">
        <f t="shared" si="404"/>
        <v>57845.905743053183</v>
      </c>
      <c r="AT293" s="1">
        <f t="shared" si="405"/>
        <v>27438.480524957627</v>
      </c>
      <c r="AU293" s="1">
        <f t="shared" si="364"/>
        <v>14684.729018283115</v>
      </c>
      <c r="AV293" s="1">
        <f t="shared" si="365"/>
        <v>11569.181148610638</v>
      </c>
      <c r="AW293" s="1">
        <f t="shared" si="366"/>
        <v>5487.6961049915262</v>
      </c>
      <c r="AX293" s="1">
        <f t="shared" si="431"/>
        <v>50402.134733779822</v>
      </c>
      <c r="AY293" s="1">
        <f t="shared" si="412"/>
        <v>15612.04439097855</v>
      </c>
      <c r="AZ293" s="1">
        <f t="shared" si="413"/>
        <v>5023.1190904742016</v>
      </c>
      <c r="BA293" s="1">
        <f t="shared" si="432"/>
        <v>12618.762706546466</v>
      </c>
      <c r="BB293" s="1">
        <f t="shared" si="433"/>
        <v>28621.408720400548</v>
      </c>
      <c r="BC293" s="1">
        <f t="shared" si="434"/>
        <v>37239.876408109594</v>
      </c>
      <c r="BD293" s="1">
        <f t="shared" si="435"/>
        <v>82.513142502992196</v>
      </c>
      <c r="BE293" s="2">
        <f t="shared" si="445"/>
        <v>0.42640676327742005</v>
      </c>
      <c r="BF293" s="2">
        <f t="shared" si="446"/>
        <v>0.3180625638800178</v>
      </c>
      <c r="BG293" s="2">
        <f t="shared" si="447"/>
        <v>-5.0634047993166097E-7</v>
      </c>
      <c r="BH293" s="2">
        <f t="shared" si="414"/>
        <v>3.1370342572987119E-2</v>
      </c>
      <c r="BI293" s="2">
        <f t="shared" si="436"/>
        <v>1.8182272776872576E-2</v>
      </c>
      <c r="BJ293" s="2">
        <f t="shared" si="415"/>
        <v>1.0116379454193041E-2</v>
      </c>
      <c r="BK293" s="2">
        <f t="shared" si="416"/>
        <v>2.5638068161742476E-14</v>
      </c>
      <c r="BL293" s="2">
        <f t="shared" si="417"/>
        <v>1335.0087433243991</v>
      </c>
      <c r="BM293" s="2">
        <f t="shared" si="418"/>
        <v>585.19113236821045</v>
      </c>
      <c r="BN293" s="2">
        <f t="shared" si="419"/>
        <v>7.0346963395350711E-10</v>
      </c>
      <c r="BO293" s="2">
        <f t="shared" si="437"/>
        <v>15045.804227745968</v>
      </c>
      <c r="BP293" s="2">
        <f t="shared" si="438"/>
        <v>905.32173146817195</v>
      </c>
      <c r="BQ293" s="2">
        <f t="shared" si="439"/>
        <v>-6.5556007092207878E-5</v>
      </c>
      <c r="BR293" s="11">
        <f t="shared" si="440"/>
        <v>2.147151560069635E-2</v>
      </c>
      <c r="BS293" s="17">
        <f t="shared" si="410"/>
        <v>4.327817564996782E-4</v>
      </c>
      <c r="BT293" s="17">
        <f t="shared" si="411"/>
        <v>1.0513900638339574E-3</v>
      </c>
      <c r="BU293" s="12">
        <f>BU$3*temperature!$I403+BU$4*temperature!$I403^2</f>
        <v>-74.302152286407278</v>
      </c>
      <c r="BV293" s="12">
        <f>BV$3*temperature!$I403+BV$4*temperature!$I403^2</f>
        <v>-60.330780945132162</v>
      </c>
      <c r="BW293" s="12">
        <f>BW$3*temperature!$I403+BW$4*temperature!$I403^2</f>
        <v>-49.479337793496271</v>
      </c>
      <c r="BX293" s="12">
        <f>BX$4*temperature!$I403^2</f>
        <v>-56.884902338678984</v>
      </c>
      <c r="BY293" s="12">
        <f>BY$4*temperature!$I403^2</f>
        <v>-49.73879060565374</v>
      </c>
      <c r="BZ293" s="12">
        <f>BZ$4*temperature!$I403^2</f>
        <v>-43.666375266693265</v>
      </c>
      <c r="CA293" s="12">
        <f>CA$3*temperature!$I403</f>
        <v>-38.732540511085617</v>
      </c>
      <c r="CB293" s="12">
        <f>CB$3*temperature!$I403</f>
        <v>-35.798885463548459</v>
      </c>
      <c r="CC293" s="12">
        <f>CC$3*temperature!$I403</f>
        <v>-31.428338771909999</v>
      </c>
      <c r="CD293" s="12">
        <f t="shared" si="441"/>
        <v>-28.617258728581707</v>
      </c>
      <c r="CE293" s="12">
        <f t="shared" si="420"/>
        <v>-19.718290382620715</v>
      </c>
      <c r="CF293" s="12">
        <f t="shared" si="421"/>
        <v>-17.310961001255468</v>
      </c>
      <c r="CG293" s="19">
        <f t="shared" si="442"/>
        <v>0.26115719880571275</v>
      </c>
      <c r="CH293" s="19">
        <f t="shared" si="422"/>
        <v>0.44919261794620691</v>
      </c>
      <c r="CI293" s="19">
        <f t="shared" si="423"/>
        <v>0.44919261794620691</v>
      </c>
      <c r="CJ293" s="12">
        <f t="shared" si="443"/>
        <v>5.057640891251955</v>
      </c>
      <c r="CK293" s="12">
        <f t="shared" si="424"/>
        <v>8.0402975404638717</v>
      </c>
      <c r="CL293" s="12">
        <f t="shared" si="425"/>
        <v>7.0586888853272649</v>
      </c>
      <c r="CM293" s="17">
        <f t="shared" si="444"/>
        <v>-33.67489961983366</v>
      </c>
      <c r="CN293" s="17">
        <f t="shared" si="426"/>
        <v>-27.758587923084587</v>
      </c>
      <c r="CO293" s="17">
        <f t="shared" si="427"/>
        <v>-24.369649886582732</v>
      </c>
      <c r="CP293" s="12">
        <f t="shared" si="428"/>
        <v>538.70422620880731</v>
      </c>
      <c r="CQ293" s="12">
        <f t="shared" si="429"/>
        <v>483.12930996682019</v>
      </c>
      <c r="CR293" s="12">
        <f t="shared" si="430"/>
        <v>372.36361039540202</v>
      </c>
      <c r="CS293" s="17">
        <f>CS$3*temperature!$I403+CS$4*temperature!$I403^2</f>
        <v>-33.674899619833667</v>
      </c>
      <c r="CT293" s="17">
        <f>CT$3*temperature!$I403+CT$4*temperature!$I403^2</f>
        <v>-27.758627975505192</v>
      </c>
      <c r="CU293" s="17">
        <f>CU$3*temperature!$I403+CU$4*temperature!$I403^2</f>
        <v>-24.369670330552033</v>
      </c>
      <c r="CV293" s="17"/>
      <c r="CW293" s="17"/>
      <c r="CX293" s="17"/>
    </row>
    <row r="294" spans="1:102">
      <c r="A294" s="2">
        <f t="shared" si="367"/>
        <v>2248</v>
      </c>
      <c r="B294" s="5">
        <f t="shared" si="368"/>
        <v>1165.4053461780979</v>
      </c>
      <c r="C294" s="5">
        <f t="shared" si="369"/>
        <v>2964.1682604060147</v>
      </c>
      <c r="D294" s="5">
        <f t="shared" si="370"/>
        <v>4369.9513857358961</v>
      </c>
      <c r="E294" s="15">
        <f t="shared" si="371"/>
        <v>2.0504351150656065E-8</v>
      </c>
      <c r="F294" s="15">
        <f t="shared" si="372"/>
        <v>4.0394946695914376E-8</v>
      </c>
      <c r="G294" s="15">
        <f t="shared" si="373"/>
        <v>8.2464846745077975E-8</v>
      </c>
      <c r="H294" s="5">
        <f t="shared" si="374"/>
        <v>72399.919732286726</v>
      </c>
      <c r="I294" s="5">
        <f t="shared" si="375"/>
        <v>57562.725723347889</v>
      </c>
      <c r="J294" s="5">
        <f t="shared" si="376"/>
        <v>27384.24037507303</v>
      </c>
      <c r="K294" s="5">
        <f t="shared" si="377"/>
        <v>62124.238549033158</v>
      </c>
      <c r="L294" s="5">
        <f t="shared" si="378"/>
        <v>19419.520305997503</v>
      </c>
      <c r="M294" s="5">
        <f t="shared" si="379"/>
        <v>6266.4862736136702</v>
      </c>
      <c r="N294" s="15">
        <f t="shared" si="380"/>
        <v>-1.3942740684797172E-2</v>
      </c>
      <c r="O294" s="15">
        <f t="shared" si="381"/>
        <v>-4.8954604705526705E-3</v>
      </c>
      <c r="P294" s="15">
        <f t="shared" si="382"/>
        <v>-1.9768736126716258E-3</v>
      </c>
      <c r="Q294" s="5">
        <f t="shared" si="383"/>
        <v>780.51395579751488</v>
      </c>
      <c r="R294" s="5">
        <f t="shared" si="384"/>
        <v>1866.9412673025975</v>
      </c>
      <c r="S294" s="5">
        <f t="shared" si="385"/>
        <v>1750.8058897374856</v>
      </c>
      <c r="T294" s="5">
        <f t="shared" si="386"/>
        <v>10.780591452084785</v>
      </c>
      <c r="U294" s="5">
        <f t="shared" si="387"/>
        <v>32.433163020724564</v>
      </c>
      <c r="V294" s="5">
        <f t="shared" si="388"/>
        <v>63.934798473766925</v>
      </c>
      <c r="W294" s="15">
        <f t="shared" si="389"/>
        <v>-1.0734613539272964E-2</v>
      </c>
      <c r="X294" s="15">
        <f t="shared" si="390"/>
        <v>-1.217998157191269E-2</v>
      </c>
      <c r="Y294" s="15">
        <f t="shared" si="391"/>
        <v>-9.7425357312937999E-3</v>
      </c>
      <c r="Z294" s="5">
        <f t="shared" si="406"/>
        <v>404.37528943045868</v>
      </c>
      <c r="AA294" s="5">
        <f t="shared" si="407"/>
        <v>3996.6869340386779</v>
      </c>
      <c r="AB294" s="5">
        <f t="shared" si="408"/>
        <v>42300.720974751734</v>
      </c>
      <c r="AC294" s="16">
        <f t="shared" si="392"/>
        <v>0.88107904330154019</v>
      </c>
      <c r="AD294" s="16">
        <f t="shared" si="393"/>
        <v>3.0858264034486438</v>
      </c>
      <c r="AE294" s="16">
        <f t="shared" si="394"/>
        <v>23.878020251424314</v>
      </c>
      <c r="AF294" s="15">
        <f t="shared" si="395"/>
        <v>-4.0504037456468023E-3</v>
      </c>
      <c r="AG294" s="15">
        <f t="shared" si="396"/>
        <v>2.9673830763510267E-4</v>
      </c>
      <c r="AH294" s="15">
        <f t="shared" si="397"/>
        <v>9.7937136394747881E-3</v>
      </c>
      <c r="AI294" s="1">
        <f t="shared" si="361"/>
        <v>165919.09282017805</v>
      </c>
      <c r="AJ294" s="1">
        <f t="shared" si="362"/>
        <v>120657.44907744243</v>
      </c>
      <c r="AK294" s="1">
        <f t="shared" si="363"/>
        <v>55780.777990618815</v>
      </c>
      <c r="AL294" s="14">
        <f t="shared" si="398"/>
        <v>96.504993880992288</v>
      </c>
      <c r="AM294" s="14">
        <f t="shared" si="399"/>
        <v>23.937211927012576</v>
      </c>
      <c r="AN294" s="14">
        <f t="shared" si="400"/>
        <v>7.453383470398518</v>
      </c>
      <c r="AO294" s="11">
        <f t="shared" si="401"/>
        <v>1.8857693982508828E-3</v>
      </c>
      <c r="AP294" s="11">
        <f t="shared" si="402"/>
        <v>2.3755720766549518E-3</v>
      </c>
      <c r="AQ294" s="11">
        <f t="shared" si="403"/>
        <v>2.1549436096365672E-3</v>
      </c>
      <c r="AR294" s="1">
        <f t="shared" si="409"/>
        <v>72399.919732286726</v>
      </c>
      <c r="AS294" s="1">
        <f t="shared" si="404"/>
        <v>57562.725723347889</v>
      </c>
      <c r="AT294" s="1">
        <f t="shared" si="405"/>
        <v>27384.24037507303</v>
      </c>
      <c r="AU294" s="1">
        <f t="shared" si="364"/>
        <v>14479.983946457345</v>
      </c>
      <c r="AV294" s="1">
        <f t="shared" si="365"/>
        <v>11512.545144669579</v>
      </c>
      <c r="AW294" s="1">
        <f t="shared" si="366"/>
        <v>5476.8480750146064</v>
      </c>
      <c r="AX294" s="1">
        <f t="shared" si="431"/>
        <v>49699.390839226522</v>
      </c>
      <c r="AY294" s="1">
        <f t="shared" si="412"/>
        <v>15535.616244798</v>
      </c>
      <c r="AZ294" s="1">
        <f t="shared" si="413"/>
        <v>5013.1890188909365</v>
      </c>
      <c r="BA294" s="1">
        <f t="shared" si="432"/>
        <v>12602.39967927502</v>
      </c>
      <c r="BB294" s="1">
        <f t="shared" si="433"/>
        <v>28606.863272729162</v>
      </c>
      <c r="BC294" s="1">
        <f t="shared" si="434"/>
        <v>37231.232087287855</v>
      </c>
      <c r="BD294" s="1">
        <f t="shared" si="435"/>
        <v>80.069472899542191</v>
      </c>
      <c r="BE294" s="2">
        <f t="shared" si="445"/>
        <v>0.42640676327742005</v>
      </c>
      <c r="BF294" s="2">
        <f t="shared" si="446"/>
        <v>0.3180625638800178</v>
      </c>
      <c r="BG294" s="2">
        <f t="shared" si="447"/>
        <v>-5.0634047993166097E-7</v>
      </c>
      <c r="BH294" s="2">
        <f t="shared" si="414"/>
        <v>3.091109876654894E-2</v>
      </c>
      <c r="BI294" s="2">
        <f t="shared" si="436"/>
        <v>1.8182272776872576E-2</v>
      </c>
      <c r="BJ294" s="2">
        <f t="shared" si="415"/>
        <v>1.0116379454193041E-2</v>
      </c>
      <c r="BK294" s="2">
        <f t="shared" si="416"/>
        <v>2.5638068161742476E-14</v>
      </c>
      <c r="BL294" s="2">
        <f t="shared" si="417"/>
        <v>1316.3950895961166</v>
      </c>
      <c r="BM294" s="2">
        <f t="shared" si="418"/>
        <v>582.32637583502583</v>
      </c>
      <c r="BN294" s="2">
        <f t="shared" si="419"/>
        <v>7.0207902129366271E-10</v>
      </c>
      <c r="BO294" s="2">
        <f t="shared" si="437"/>
        <v>15268.893150256898</v>
      </c>
      <c r="BP294" s="2">
        <f t="shared" si="438"/>
        <v>916.18625274656563</v>
      </c>
      <c r="BQ294" s="2">
        <f t="shared" si="439"/>
        <v>-6.5557981493292154E-5</v>
      </c>
      <c r="BR294" s="11">
        <f t="shared" si="440"/>
        <v>2.1423528807347741E-2</v>
      </c>
      <c r="BS294" s="17">
        <f t="shared" si="410"/>
        <v>4.236846058748612E-4</v>
      </c>
      <c r="BT294" s="17">
        <f t="shared" si="411"/>
        <v>1.0207670522659779E-3</v>
      </c>
      <c r="BU294" s="12">
        <f>BU$3*temperature!$I404+BU$4*temperature!$I404^2</f>
        <v>-74.621855255542172</v>
      </c>
      <c r="BV294" s="12">
        <f>BV$3*temperature!$I404+BV$4*temperature!$I404^2</f>
        <v>-60.576087319262228</v>
      </c>
      <c r="BW294" s="12">
        <f>BW$3*temperature!$I404+BW$4*temperature!$I404^2</f>
        <v>-49.668961188500369</v>
      </c>
      <c r="BX294" s="12">
        <f>BX$4*temperature!$I404^2</f>
        <v>-57.076023089053812</v>
      </c>
      <c r="BY294" s="12">
        <f>BY$4*temperature!$I404^2</f>
        <v>-49.905901993605013</v>
      </c>
      <c r="BZ294" s="12">
        <f>BZ$4*temperature!$I404^2</f>
        <v>-43.813084675763392</v>
      </c>
      <c r="CA294" s="12">
        <f>CA$3*temperature!$I404</f>
        <v>-38.797552355665779</v>
      </c>
      <c r="CB294" s="12">
        <f>CB$3*temperature!$I404</f>
        <v>-35.858973223018644</v>
      </c>
      <c r="CC294" s="12">
        <f>CC$3*temperature!$I404</f>
        <v>-31.481090650529151</v>
      </c>
      <c r="CD294" s="12">
        <f t="shared" si="441"/>
        <v>-28.648285452944648</v>
      </c>
      <c r="CE294" s="12">
        <f t="shared" si="420"/>
        <v>-19.724350882273473</v>
      </c>
      <c r="CF294" s="12">
        <f t="shared" si="421"/>
        <v>-17.316281598077065</v>
      </c>
      <c r="CG294" s="19">
        <f t="shared" si="442"/>
        <v>0.26159554627777926</v>
      </c>
      <c r="CH294" s="19">
        <f t="shared" si="422"/>
        <v>0.44994657935124616</v>
      </c>
      <c r="CI294" s="19">
        <f t="shared" si="423"/>
        <v>0.4499465793512461</v>
      </c>
      <c r="CJ294" s="12">
        <f t="shared" si="443"/>
        <v>5.0746334513605662</v>
      </c>
      <c r="CK294" s="12">
        <f t="shared" si="424"/>
        <v>8.0673111703725855</v>
      </c>
      <c r="CL294" s="12">
        <f t="shared" si="425"/>
        <v>7.0824045262260436</v>
      </c>
      <c r="CM294" s="17">
        <f t="shared" si="444"/>
        <v>-33.722918904305217</v>
      </c>
      <c r="CN294" s="17">
        <f t="shared" si="426"/>
        <v>-27.79166205264606</v>
      </c>
      <c r="CO294" s="17">
        <f t="shared" si="427"/>
        <v>-24.398686124303108</v>
      </c>
      <c r="CP294" s="12">
        <f t="shared" si="428"/>
        <v>545.3674750637224</v>
      </c>
      <c r="CQ294" s="12">
        <f t="shared" si="429"/>
        <v>489.03960816630422</v>
      </c>
      <c r="CR294" s="12">
        <f t="shared" si="430"/>
        <v>376.91887111494316</v>
      </c>
      <c r="CS294" s="17">
        <f>CS$3*temperature!$I404+CS$4*temperature!$I404^2</f>
        <v>-33.722918904305217</v>
      </c>
      <c r="CT294" s="17">
        <f>CT$3*temperature!$I404+CT$4*temperature!$I404^2</f>
        <v>-27.791702117376843</v>
      </c>
      <c r="CU294" s="17">
        <f>CU$3*temperature!$I404+CU$4*temperature!$I404^2</f>
        <v>-24.398706574555913</v>
      </c>
      <c r="CV294" s="17"/>
      <c r="CW294" s="17"/>
      <c r="CX294" s="17"/>
    </row>
    <row r="295" spans="1:102">
      <c r="A295" s="2">
        <f t="shared" si="367"/>
        <v>2249</v>
      </c>
      <c r="B295" s="5">
        <f t="shared" si="368"/>
        <v>1165.4053688791844</v>
      </c>
      <c r="C295" s="5">
        <f t="shared" si="369"/>
        <v>2964.168374156563</v>
      </c>
      <c r="D295" s="5">
        <f t="shared" si="370"/>
        <v>4369.9517280848986</v>
      </c>
      <c r="E295" s="15">
        <f t="shared" si="371"/>
        <v>1.9479133593123262E-8</v>
      </c>
      <c r="F295" s="15">
        <f t="shared" si="372"/>
        <v>3.8375199361118658E-8</v>
      </c>
      <c r="G295" s="15">
        <f t="shared" si="373"/>
        <v>7.834160440782407E-8</v>
      </c>
      <c r="H295" s="5">
        <f t="shared" si="374"/>
        <v>71380.860246169439</v>
      </c>
      <c r="I295" s="5">
        <f t="shared" si="375"/>
        <v>57279.305418374439</v>
      </c>
      <c r="J295" s="5">
        <f t="shared" si="376"/>
        <v>27329.730353515635</v>
      </c>
      <c r="K295" s="5">
        <f t="shared" si="377"/>
        <v>61249.81242777282</v>
      </c>
      <c r="L295" s="5">
        <f t="shared" si="378"/>
        <v>19323.9041067203</v>
      </c>
      <c r="M295" s="5">
        <f t="shared" si="379"/>
        <v>6254.0119557551043</v>
      </c>
      <c r="N295" s="15">
        <f t="shared" si="380"/>
        <v>-1.4075442076769695E-2</v>
      </c>
      <c r="O295" s="15">
        <f t="shared" si="381"/>
        <v>-4.9237158163826233E-3</v>
      </c>
      <c r="P295" s="15">
        <f t="shared" si="382"/>
        <v>-1.9906399398162966E-3</v>
      </c>
      <c r="Q295" s="5">
        <f t="shared" si="383"/>
        <v>761.26730728601626</v>
      </c>
      <c r="R295" s="5">
        <f t="shared" si="384"/>
        <v>1835.1217011495328</v>
      </c>
      <c r="S295" s="5">
        <f t="shared" si="385"/>
        <v>1730.2974671420784</v>
      </c>
      <c r="T295" s="5">
        <f t="shared" si="386"/>
        <v>10.664865969121866</v>
      </c>
      <c r="U295" s="5">
        <f t="shared" si="387"/>
        <v>32.038127692813298</v>
      </c>
      <c r="V295" s="5">
        <f t="shared" si="388"/>
        <v>63.311911415163181</v>
      </c>
      <c r="W295" s="15">
        <f t="shared" si="389"/>
        <v>-1.0734613539272964E-2</v>
      </c>
      <c r="X295" s="15">
        <f t="shared" si="390"/>
        <v>-1.217998157191269E-2</v>
      </c>
      <c r="Y295" s="15">
        <f t="shared" si="391"/>
        <v>-9.7425357312937999E-3</v>
      </c>
      <c r="Z295" s="5">
        <f t="shared" si="406"/>
        <v>392.85919834625196</v>
      </c>
      <c r="AA295" s="5">
        <f t="shared" si="407"/>
        <v>3929.8459954752298</v>
      </c>
      <c r="AB295" s="5">
        <f t="shared" si="408"/>
        <v>42215.233689756227</v>
      </c>
      <c r="AC295" s="16">
        <f t="shared" si="392"/>
        <v>0.87751031744434072</v>
      </c>
      <c r="AD295" s="16">
        <f t="shared" si="393"/>
        <v>3.0867420863532589</v>
      </c>
      <c r="AE295" s="16">
        <f t="shared" si="394"/>
        <v>24.111874744044343</v>
      </c>
      <c r="AF295" s="15">
        <f t="shared" si="395"/>
        <v>-4.0504037456468023E-3</v>
      </c>
      <c r="AG295" s="15">
        <f t="shared" si="396"/>
        <v>2.9673830763510267E-4</v>
      </c>
      <c r="AH295" s="15">
        <f t="shared" si="397"/>
        <v>9.7937136394747881E-3</v>
      </c>
      <c r="AI295" s="1">
        <f t="shared" si="361"/>
        <v>163807.16748461762</v>
      </c>
      <c r="AJ295" s="1">
        <f t="shared" si="362"/>
        <v>120104.24931436777</v>
      </c>
      <c r="AK295" s="1">
        <f t="shared" si="363"/>
        <v>55679.548266571539</v>
      </c>
      <c r="AL295" s="14">
        <f t="shared" si="398"/>
        <v>96.685160183589062</v>
      </c>
      <c r="AM295" s="14">
        <f t="shared" si="399"/>
        <v>23.993507853536894</v>
      </c>
      <c r="AN295" s="14">
        <f t="shared" si="400"/>
        <v>7.4692844752674272</v>
      </c>
      <c r="AO295" s="11">
        <f t="shared" si="401"/>
        <v>1.866911704268374E-3</v>
      </c>
      <c r="AP295" s="11">
        <f t="shared" si="402"/>
        <v>2.3518163558884021E-3</v>
      </c>
      <c r="AQ295" s="11">
        <f t="shared" si="403"/>
        <v>2.1333941735402016E-3</v>
      </c>
      <c r="AR295" s="1">
        <f t="shared" si="409"/>
        <v>71380.860246169439</v>
      </c>
      <c r="AS295" s="1">
        <f t="shared" si="404"/>
        <v>57279.305418374439</v>
      </c>
      <c r="AT295" s="1">
        <f t="shared" si="405"/>
        <v>27329.730353515635</v>
      </c>
      <c r="AU295" s="1">
        <f t="shared" si="364"/>
        <v>14276.172049233888</v>
      </c>
      <c r="AV295" s="1">
        <f t="shared" si="365"/>
        <v>11455.861083674889</v>
      </c>
      <c r="AW295" s="1">
        <f t="shared" si="366"/>
        <v>5465.9460707031276</v>
      </c>
      <c r="AX295" s="1">
        <f t="shared" si="431"/>
        <v>48999.849942218265</v>
      </c>
      <c r="AY295" s="1">
        <f t="shared" si="412"/>
        <v>15459.123285376239</v>
      </c>
      <c r="AZ295" s="1">
        <f t="shared" si="413"/>
        <v>5003.2095646040834</v>
      </c>
      <c r="BA295" s="1">
        <f t="shared" si="432"/>
        <v>12585.879790213234</v>
      </c>
      <c r="BB295" s="1">
        <f t="shared" si="433"/>
        <v>28592.23359930639</v>
      </c>
      <c r="BC295" s="1">
        <f t="shared" si="434"/>
        <v>37222.527333800914</v>
      </c>
      <c r="BD295" s="1">
        <f t="shared" si="435"/>
        <v>77.697855268842616</v>
      </c>
      <c r="BE295" s="2">
        <f t="shared" si="445"/>
        <v>0.42640676327742005</v>
      </c>
      <c r="BF295" s="2">
        <f t="shared" si="446"/>
        <v>0.3180625638800178</v>
      </c>
      <c r="BG295" s="2">
        <f t="shared" si="447"/>
        <v>-5.0634047993166097E-7</v>
      </c>
      <c r="BH295" s="2">
        <f t="shared" si="414"/>
        <v>3.0457587312349928E-2</v>
      </c>
      <c r="BI295" s="2">
        <f t="shared" si="436"/>
        <v>1.8182272776872576E-2</v>
      </c>
      <c r="BJ295" s="2">
        <f t="shared" si="415"/>
        <v>1.0116379454193041E-2</v>
      </c>
      <c r="BK295" s="2">
        <f t="shared" si="416"/>
        <v>2.5638068161742476E-14</v>
      </c>
      <c r="BL295" s="2">
        <f t="shared" si="417"/>
        <v>1297.8662720436726</v>
      </c>
      <c r="BM295" s="2">
        <f t="shared" si="418"/>
        <v>579.45918848489134</v>
      </c>
      <c r="BN295" s="2">
        <f t="shared" si="419"/>
        <v>7.006814896454762E-10</v>
      </c>
      <c r="BO295" s="2">
        <f t="shared" si="437"/>
        <v>15495.26227495921</v>
      </c>
      <c r="BP295" s="2">
        <f t="shared" si="438"/>
        <v>927.18151090964818</v>
      </c>
      <c r="BQ295" s="2">
        <f t="shared" si="439"/>
        <v>-6.555997716511468E-5</v>
      </c>
      <c r="BR295" s="11">
        <f t="shared" si="440"/>
        <v>2.1375751780499302E-2</v>
      </c>
      <c r="BS295" s="17">
        <f t="shared" si="410"/>
        <v>4.1479816542856735E-4</v>
      </c>
      <c r="BT295" s="17">
        <f t="shared" si="411"/>
        <v>9.9103597307376493E-4</v>
      </c>
      <c r="BU295" s="12">
        <f>BU$3*temperature!$I405+BU$4*temperature!$I405^2</f>
        <v>-74.939455629540191</v>
      </c>
      <c r="BV295" s="12">
        <f>BV$3*temperature!$I405+BV$4*temperature!$I405^2</f>
        <v>-60.819761952750937</v>
      </c>
      <c r="BW295" s="12">
        <f>BW$3*temperature!$I405+BW$4*temperature!$I405^2</f>
        <v>-49.857307449379306</v>
      </c>
      <c r="BX295" s="12">
        <f>BX$4*temperature!$I405^2</f>
        <v>-57.265817668047845</v>
      </c>
      <c r="BY295" s="12">
        <f>BY$4*temperature!$I405^2</f>
        <v>-50.071853809193406</v>
      </c>
      <c r="BZ295" s="12">
        <f>BZ$4*temperature!$I405^2</f>
        <v>-43.958776080146841</v>
      </c>
      <c r="CA295" s="12">
        <f>CA$3*temperature!$I405</f>
        <v>-38.862005460214021</v>
      </c>
      <c r="CB295" s="12">
        <f>CB$3*temperature!$I405</f>
        <v>-35.918544562183243</v>
      </c>
      <c r="CC295" s="12">
        <f>CC$3*temperature!$I405</f>
        <v>-31.533389156589283</v>
      </c>
      <c r="CD295" s="12">
        <f t="shared" si="441"/>
        <v>-28.678989257267563</v>
      </c>
      <c r="CE295" s="12">
        <f t="shared" si="420"/>
        <v>-19.730269852393175</v>
      </c>
      <c r="CF295" s="12">
        <f t="shared" si="421"/>
        <v>-17.321477944155831</v>
      </c>
      <c r="CG295" s="19">
        <f t="shared" si="442"/>
        <v>0.26203012640126311</v>
      </c>
      <c r="CH295" s="19">
        <f t="shared" si="422"/>
        <v>0.45069406088446745</v>
      </c>
      <c r="CI295" s="19">
        <f t="shared" si="423"/>
        <v>0.4506940608844674</v>
      </c>
      <c r="CJ295" s="12">
        <f t="shared" si="443"/>
        <v>5.0915081014732291</v>
      </c>
      <c r="CK295" s="12">
        <f t="shared" si="424"/>
        <v>8.0941373548950359</v>
      </c>
      <c r="CL295" s="12">
        <f t="shared" si="425"/>
        <v>7.1059556062167264</v>
      </c>
      <c r="CM295" s="17">
        <f t="shared" si="444"/>
        <v>-33.770497358740791</v>
      </c>
      <c r="CN295" s="17">
        <f t="shared" si="426"/>
        <v>-27.82440720728821</v>
      </c>
      <c r="CO295" s="17">
        <f t="shared" si="427"/>
        <v>-24.427433550372555</v>
      </c>
      <c r="CP295" s="12">
        <f t="shared" si="428"/>
        <v>552.0300764369365</v>
      </c>
      <c r="CQ295" s="12">
        <f t="shared" si="429"/>
        <v>494.94888030462306</v>
      </c>
      <c r="CR295" s="12">
        <f t="shared" si="430"/>
        <v>381.47334101536978</v>
      </c>
      <c r="CS295" s="17">
        <f>CS$3*temperature!$I405+CS$4*temperature!$I405^2</f>
        <v>-33.770497358740798</v>
      </c>
      <c r="CT295" s="17">
        <f>CT$3*temperature!$I405+CT$4*temperature!$I405^2</f>
        <v>-27.824447284041696</v>
      </c>
      <c r="CU295" s="17">
        <f>CU$3*temperature!$I405+CU$4*temperature!$I405^2</f>
        <v>-24.427454006762137</v>
      </c>
      <c r="CV295" s="17"/>
      <c r="CW295" s="17"/>
      <c r="CX295" s="17"/>
    </row>
    <row r="296" spans="1:102">
      <c r="A296" s="2">
        <f t="shared" si="367"/>
        <v>2250</v>
      </c>
      <c r="B296" s="5">
        <f t="shared" si="368"/>
        <v>1165.4053904452169</v>
      </c>
      <c r="C296" s="5">
        <f t="shared" si="369"/>
        <v>2964.168482219588</v>
      </c>
      <c r="D296" s="5">
        <f t="shared" si="370"/>
        <v>4369.9520533164759</v>
      </c>
      <c r="E296" s="15">
        <f t="shared" si="371"/>
        <v>1.8505176913467097E-8</v>
      </c>
      <c r="F296" s="15">
        <f t="shared" si="372"/>
        <v>3.6456439393062724E-8</v>
      </c>
      <c r="G296" s="15">
        <f t="shared" si="373"/>
        <v>7.4424524187432867E-8</v>
      </c>
      <c r="H296" s="5">
        <f t="shared" si="374"/>
        <v>70366.542875889179</v>
      </c>
      <c r="I296" s="5">
        <f t="shared" si="375"/>
        <v>56995.683438931286</v>
      </c>
      <c r="J296" s="5">
        <f t="shared" si="376"/>
        <v>27274.961158435821</v>
      </c>
      <c r="K296" s="5">
        <f t="shared" si="377"/>
        <v>60379.455469145571</v>
      </c>
      <c r="L296" s="5">
        <f t="shared" si="378"/>
        <v>19228.219914224497</v>
      </c>
      <c r="M296" s="5">
        <f t="shared" si="379"/>
        <v>6241.4783562067023</v>
      </c>
      <c r="N296" s="15">
        <f t="shared" si="380"/>
        <v>-1.4209953045221102E-2</v>
      </c>
      <c r="O296" s="15">
        <f t="shared" si="381"/>
        <v>-4.951597356691817E-3</v>
      </c>
      <c r="P296" s="15">
        <f t="shared" si="382"/>
        <v>-2.00408947681463E-3</v>
      </c>
      <c r="Q296" s="5">
        <f t="shared" si="383"/>
        <v>742.39396045122817</v>
      </c>
      <c r="R296" s="5">
        <f t="shared" si="384"/>
        <v>1803.7939115013971</v>
      </c>
      <c r="S296" s="5">
        <f t="shared" si="385"/>
        <v>1710.006222471503</v>
      </c>
      <c r="T296" s="5">
        <f t="shared" si="386"/>
        <v>10.5503827544952</v>
      </c>
      <c r="U296" s="5">
        <f t="shared" si="387"/>
        <v>31.647903887916247</v>
      </c>
      <c r="V296" s="5">
        <f t="shared" si="388"/>
        <v>62.695092855984448</v>
      </c>
      <c r="W296" s="15">
        <f t="shared" si="389"/>
        <v>-1.0734613539272964E-2</v>
      </c>
      <c r="X296" s="15">
        <f t="shared" si="390"/>
        <v>-1.217998157191269E-2</v>
      </c>
      <c r="Y296" s="15">
        <f t="shared" si="391"/>
        <v>-9.7425357312937999E-3</v>
      </c>
      <c r="Z296" s="5">
        <f t="shared" si="406"/>
        <v>381.61970597337182</v>
      </c>
      <c r="AA296" s="5">
        <f t="shared" si="407"/>
        <v>3864.0131834997355</v>
      </c>
      <c r="AB296" s="5">
        <f t="shared" si="408"/>
        <v>42129.337872801596</v>
      </c>
      <c r="AC296" s="16">
        <f t="shared" si="392"/>
        <v>0.8739560463677204</v>
      </c>
      <c r="AD296" s="16">
        <f t="shared" si="393"/>
        <v>3.0876580409760694</v>
      </c>
      <c r="AE296" s="16">
        <f t="shared" si="394"/>
        <v>24.348019540598397</v>
      </c>
      <c r="AF296" s="15">
        <f t="shared" si="395"/>
        <v>-4.0504037456468023E-3</v>
      </c>
      <c r="AG296" s="15">
        <f t="shared" si="396"/>
        <v>2.9673830763510267E-4</v>
      </c>
      <c r="AH296" s="15">
        <f t="shared" si="397"/>
        <v>9.7937136394747881E-3</v>
      </c>
      <c r="AI296" s="1">
        <f t="shared" si="361"/>
        <v>161702.62278538974</v>
      </c>
      <c r="AJ296" s="1">
        <f t="shared" si="362"/>
        <v>119549.68546660588</v>
      </c>
      <c r="AK296" s="1">
        <f t="shared" si="363"/>
        <v>55577.539510617513</v>
      </c>
      <c r="AL296" s="14">
        <f t="shared" si="398"/>
        <v>96.863857814193111</v>
      </c>
      <c r="AM296" s="14">
        <f t="shared" si="399"/>
        <v>24.049371894499931</v>
      </c>
      <c r="AN296" s="14">
        <f t="shared" si="400"/>
        <v>7.4850600539676764</v>
      </c>
      <c r="AO296" s="11">
        <f t="shared" si="401"/>
        <v>1.8482425872256903E-3</v>
      </c>
      <c r="AP296" s="11">
        <f t="shared" si="402"/>
        <v>2.3282981923295181E-3</v>
      </c>
      <c r="AQ296" s="11">
        <f t="shared" si="403"/>
        <v>2.1120602318047996E-3</v>
      </c>
      <c r="AR296" s="1">
        <f t="shared" si="409"/>
        <v>70366.542875889179</v>
      </c>
      <c r="AS296" s="1">
        <f t="shared" si="404"/>
        <v>56995.683438931286</v>
      </c>
      <c r="AT296" s="1">
        <f t="shared" si="405"/>
        <v>27274.961158435821</v>
      </c>
      <c r="AU296" s="1">
        <f t="shared" si="364"/>
        <v>14073.308575177836</v>
      </c>
      <c r="AV296" s="1">
        <f t="shared" si="365"/>
        <v>11399.136687786258</v>
      </c>
      <c r="AW296" s="1">
        <f t="shared" si="366"/>
        <v>5454.9922316871643</v>
      </c>
      <c r="AX296" s="1">
        <f t="shared" si="431"/>
        <v>48303.564375316455</v>
      </c>
      <c r="AY296" s="1">
        <f t="shared" si="412"/>
        <v>15382.575931379597</v>
      </c>
      <c r="AZ296" s="1">
        <f t="shared" si="413"/>
        <v>4993.1826849653617</v>
      </c>
      <c r="BA296" s="1">
        <f t="shared" si="432"/>
        <v>12569.200879647087</v>
      </c>
      <c r="BB296" s="1">
        <f t="shared" si="433"/>
        <v>28577.520814243708</v>
      </c>
      <c r="BC296" s="1">
        <f t="shared" si="434"/>
        <v>37213.763541720793</v>
      </c>
      <c r="BD296" s="1">
        <f t="shared" si="435"/>
        <v>75.396174500977395</v>
      </c>
      <c r="BE296" s="2">
        <f t="shared" si="445"/>
        <v>0.42640676327742005</v>
      </c>
      <c r="BF296" s="2">
        <f t="shared" si="446"/>
        <v>0.3180625638800178</v>
      </c>
      <c r="BG296" s="2">
        <f t="shared" si="447"/>
        <v>-5.0634047993166097E-7</v>
      </c>
      <c r="BH296" s="2">
        <f t="shared" si="414"/>
        <v>3.0009761924854328E-2</v>
      </c>
      <c r="BI296" s="2">
        <f t="shared" si="436"/>
        <v>1.8182272776872576E-2</v>
      </c>
      <c r="BJ296" s="2">
        <f t="shared" si="415"/>
        <v>1.0116379454193041E-2</v>
      </c>
      <c r="BK296" s="2">
        <f t="shared" si="416"/>
        <v>2.5638068161742476E-14</v>
      </c>
      <c r="BL296" s="2">
        <f t="shared" si="417"/>
        <v>1279.4236769349168</v>
      </c>
      <c r="BM296" s="2">
        <f t="shared" si="418"/>
        <v>576.58996091929498</v>
      </c>
      <c r="BN296" s="2">
        <f t="shared" si="419"/>
        <v>6.9927731328885616E-10</v>
      </c>
      <c r="BO296" s="2">
        <f t="shared" si="437"/>
        <v>15724.958287569847</v>
      </c>
      <c r="BP296" s="2">
        <f t="shared" si="438"/>
        <v>938.30907627810882</v>
      </c>
      <c r="BQ296" s="2">
        <f t="shared" si="439"/>
        <v>-6.5561993709830951E-5</v>
      </c>
      <c r="BR296" s="11">
        <f t="shared" si="440"/>
        <v>2.1328176664657666E-2</v>
      </c>
      <c r="BS296" s="17">
        <f t="shared" si="410"/>
        <v>4.0611710695645173E-4</v>
      </c>
      <c r="BT296" s="17">
        <f t="shared" si="411"/>
        <v>9.621708476444319E-4</v>
      </c>
      <c r="BU296" s="12">
        <f>BU$3*temperature!$I406+BU$4*temperature!$I406^2</f>
        <v>-75.254965397853283</v>
      </c>
      <c r="BV296" s="12">
        <f>BV$3*temperature!$I406+BV$4*temperature!$I406^2</f>
        <v>-61.061814518169584</v>
      </c>
      <c r="BW296" s="12">
        <f>BW$3*temperature!$I406+BW$4*temperature!$I406^2</f>
        <v>-50.044384458387</v>
      </c>
      <c r="BX296" s="12">
        <f>BX$4*temperature!$I406^2</f>
        <v>-57.454295020094541</v>
      </c>
      <c r="BY296" s="12">
        <f>BY$4*temperature!$I406^2</f>
        <v>-50.236653873216447</v>
      </c>
      <c r="BZ296" s="12">
        <f>BZ$4*temperature!$I406^2</f>
        <v>-44.103456345830402</v>
      </c>
      <c r="CA296" s="12">
        <f>CA$3*temperature!$I406</f>
        <v>-38.925905630173496</v>
      </c>
      <c r="CB296" s="12">
        <f>CB$3*temperature!$I406</f>
        <v>-35.977604846773303</v>
      </c>
      <c r="CC296" s="12">
        <f>CC$3*temperature!$I406</f>
        <v>-31.585239000740209</v>
      </c>
      <c r="CD296" s="12">
        <f t="shared" si="441"/>
        <v>-28.709374356493129</v>
      </c>
      <c r="CE296" s="12">
        <f t="shared" si="420"/>
        <v>-19.736050130240077</v>
      </c>
      <c r="CF296" s="12">
        <f t="shared" si="421"/>
        <v>-17.326552530361962</v>
      </c>
      <c r="CG296" s="19">
        <f t="shared" si="442"/>
        <v>0.26246097831982107</v>
      </c>
      <c r="CH296" s="19">
        <f t="shared" si="422"/>
        <v>0.45143512987329593</v>
      </c>
      <c r="CI296" s="19">
        <f t="shared" si="423"/>
        <v>0.45143512987329587</v>
      </c>
      <c r="CJ296" s="12">
        <f t="shared" si="443"/>
        <v>5.1082656368401844</v>
      </c>
      <c r="CK296" s="12">
        <f t="shared" si="424"/>
        <v>8.120777358266615</v>
      </c>
      <c r="CL296" s="12">
        <f t="shared" si="425"/>
        <v>7.1293432351891237</v>
      </c>
      <c r="CM296" s="17">
        <f t="shared" si="444"/>
        <v>-33.817639993333316</v>
      </c>
      <c r="CN296" s="17">
        <f t="shared" si="426"/>
        <v>-27.856827488506692</v>
      </c>
      <c r="CO296" s="17">
        <f t="shared" si="427"/>
        <v>-24.455895765551084</v>
      </c>
      <c r="CP296" s="12">
        <f t="shared" si="428"/>
        <v>558.69146085411671</v>
      </c>
      <c r="CQ296" s="12">
        <f t="shared" si="429"/>
        <v>500.85662900975092</v>
      </c>
      <c r="CR296" s="12">
        <f t="shared" si="430"/>
        <v>386.02663675574576</v>
      </c>
      <c r="CS296" s="17">
        <f>CS$3*temperature!$I406+CS$4*temperature!$I406^2</f>
        <v>-33.817639993333316</v>
      </c>
      <c r="CT296" s="17">
        <f>CT$3*temperature!$I406+CT$4*temperature!$I406^2</f>
        <v>-27.856867577001161</v>
      </c>
      <c r="CU296" s="17">
        <f>CU$3*temperature!$I406+CU$4*temperature!$I406^2</f>
        <v>-24.455916227933638</v>
      </c>
      <c r="CV296" s="17"/>
      <c r="CW296" s="17"/>
      <c r="CX296" s="17"/>
    </row>
    <row r="297" spans="1:102">
      <c r="A297" s="2">
        <f t="shared" si="367"/>
        <v>2251</v>
      </c>
      <c r="B297" s="5">
        <f t="shared" si="368"/>
        <v>1165.4054109329481</v>
      </c>
      <c r="C297" s="5">
        <f t="shared" si="369"/>
        <v>2964.1685848794655</v>
      </c>
      <c r="D297" s="5">
        <f t="shared" si="370"/>
        <v>4369.9523622864981</v>
      </c>
      <c r="E297" s="15">
        <f t="shared" si="371"/>
        <v>1.7579918067793741E-8</v>
      </c>
      <c r="F297" s="15">
        <f t="shared" si="372"/>
        <v>3.4633617423409587E-8</v>
      </c>
      <c r="G297" s="15">
        <f t="shared" si="373"/>
        <v>7.0703297978061215E-8</v>
      </c>
      <c r="H297" s="5">
        <f t="shared" si="374"/>
        <v>69357.04130840463</v>
      </c>
      <c r="I297" s="5">
        <f t="shared" si="375"/>
        <v>56711.897479855288</v>
      </c>
      <c r="J297" s="5">
        <f t="shared" si="376"/>
        <v>27219.943262239525</v>
      </c>
      <c r="K297" s="5">
        <f t="shared" si="377"/>
        <v>59513.230896089517</v>
      </c>
      <c r="L297" s="5">
        <f t="shared" si="378"/>
        <v>19132.480442964217</v>
      </c>
      <c r="M297" s="5">
        <f t="shared" si="379"/>
        <v>6228.8878700721543</v>
      </c>
      <c r="N297" s="15">
        <f t="shared" si="380"/>
        <v>-1.4346346225310058E-2</v>
      </c>
      <c r="O297" s="15">
        <f t="shared" si="381"/>
        <v>-4.9791125589038199E-3</v>
      </c>
      <c r="P297" s="15">
        <f t="shared" si="382"/>
        <v>-2.0172281975515682E-3</v>
      </c>
      <c r="Q297" s="5">
        <f t="shared" si="383"/>
        <v>723.88835063842919</v>
      </c>
      <c r="R297" s="5">
        <f t="shared" si="384"/>
        <v>1772.9518953673248</v>
      </c>
      <c r="S297" s="5">
        <f t="shared" si="385"/>
        <v>1689.9306790737608</v>
      </c>
      <c r="T297" s="5">
        <f t="shared" si="386"/>
        <v>10.437128472934283</v>
      </c>
      <c r="U297" s="5">
        <f t="shared" si="387"/>
        <v>31.262433001771761</v>
      </c>
      <c r="V297" s="5">
        <f t="shared" si="388"/>
        <v>62.084283673658234</v>
      </c>
      <c r="W297" s="15">
        <f t="shared" si="389"/>
        <v>-1.0734613539272964E-2</v>
      </c>
      <c r="X297" s="15">
        <f t="shared" si="390"/>
        <v>-1.217998157191269E-2</v>
      </c>
      <c r="Y297" s="15">
        <f t="shared" si="391"/>
        <v>-9.7425357312937999E-3</v>
      </c>
      <c r="Z297" s="5">
        <f t="shared" si="406"/>
        <v>370.65119380448942</v>
      </c>
      <c r="AA297" s="5">
        <f t="shared" si="407"/>
        <v>3799.1767420173474</v>
      </c>
      <c r="AB297" s="5">
        <f t="shared" si="408"/>
        <v>42043.050069291487</v>
      </c>
      <c r="AC297" s="16">
        <f t="shared" si="392"/>
        <v>0.87041617152398187</v>
      </c>
      <c r="AD297" s="16">
        <f t="shared" si="393"/>
        <v>3.0885742673977048</v>
      </c>
      <c r="AE297" s="16">
        <f t="shared" si="394"/>
        <v>24.586477071667353</v>
      </c>
      <c r="AF297" s="15">
        <f t="shared" si="395"/>
        <v>-4.0504037456468023E-3</v>
      </c>
      <c r="AG297" s="15">
        <f t="shared" si="396"/>
        <v>2.9673830763510267E-4</v>
      </c>
      <c r="AH297" s="15">
        <f t="shared" si="397"/>
        <v>9.7937136394747881E-3</v>
      </c>
      <c r="AI297" s="1">
        <f t="shared" si="361"/>
        <v>159605.66908202859</v>
      </c>
      <c r="AJ297" s="1">
        <f t="shared" si="362"/>
        <v>118993.85360773155</v>
      </c>
      <c r="AK297" s="1">
        <f t="shared" si="363"/>
        <v>55474.77779124293</v>
      </c>
      <c r="AL297" s="14">
        <f t="shared" si="398"/>
        <v>97.041095442296537</v>
      </c>
      <c r="AM297" s="14">
        <f t="shared" si="399"/>
        <v>24.104806062517468</v>
      </c>
      <c r="AN297" s="14">
        <f t="shared" si="400"/>
        <v>7.5007108626636061</v>
      </c>
      <c r="AO297" s="11">
        <f t="shared" si="401"/>
        <v>1.8297601613534334E-3</v>
      </c>
      <c r="AP297" s="11">
        <f t="shared" si="402"/>
        <v>2.3050152104062229E-3</v>
      </c>
      <c r="AQ297" s="11">
        <f t="shared" si="403"/>
        <v>2.0909396294867513E-3</v>
      </c>
      <c r="AR297" s="1">
        <f t="shared" si="409"/>
        <v>69357.04130840463</v>
      </c>
      <c r="AS297" s="1">
        <f t="shared" si="404"/>
        <v>56711.897479855288</v>
      </c>
      <c r="AT297" s="1">
        <f t="shared" si="405"/>
        <v>27219.943262239525</v>
      </c>
      <c r="AU297" s="1">
        <f t="shared" si="364"/>
        <v>13871.408261680926</v>
      </c>
      <c r="AV297" s="1">
        <f t="shared" si="365"/>
        <v>11342.379495971058</v>
      </c>
      <c r="AW297" s="1">
        <f t="shared" si="366"/>
        <v>5443.9886524479052</v>
      </c>
      <c r="AX297" s="1">
        <f t="shared" si="431"/>
        <v>47610.584716871614</v>
      </c>
      <c r="AY297" s="1">
        <f t="shared" si="412"/>
        <v>15305.984354371372</v>
      </c>
      <c r="AZ297" s="1">
        <f t="shared" si="413"/>
        <v>4983.1102960577236</v>
      </c>
      <c r="BA297" s="1">
        <f t="shared" si="432"/>
        <v>12552.360701064752</v>
      </c>
      <c r="BB297" s="1">
        <f t="shared" si="433"/>
        <v>28562.726009351594</v>
      </c>
      <c r="BC297" s="1">
        <f t="shared" si="434"/>
        <v>37204.942078628315</v>
      </c>
      <c r="BD297" s="1">
        <f t="shared" si="435"/>
        <v>73.162377172321754</v>
      </c>
      <c r="BE297" s="2">
        <f t="shared" si="445"/>
        <v>0.42640676327742005</v>
      </c>
      <c r="BF297" s="2">
        <f t="shared" si="446"/>
        <v>0.3180625638800178</v>
      </c>
      <c r="BG297" s="2">
        <f t="shared" si="447"/>
        <v>-5.0634047993166097E-7</v>
      </c>
      <c r="BH297" s="2">
        <f t="shared" si="414"/>
        <v>2.9567576007820076E-2</v>
      </c>
      <c r="BI297" s="2">
        <f t="shared" si="436"/>
        <v>1.8182272776872576E-2</v>
      </c>
      <c r="BJ297" s="2">
        <f t="shared" si="415"/>
        <v>1.0116379454193041E-2</v>
      </c>
      <c r="BK297" s="2">
        <f t="shared" si="416"/>
        <v>2.5638068161742476E-14</v>
      </c>
      <c r="BL297" s="2">
        <f t="shared" si="417"/>
        <v>1261.0686440662323</v>
      </c>
      <c r="BM297" s="2">
        <f t="shared" si="418"/>
        <v>573.71907447351009</v>
      </c>
      <c r="BN297" s="2">
        <f t="shared" si="419"/>
        <v>6.9786676071605979E-10</v>
      </c>
      <c r="BO297" s="2">
        <f t="shared" si="437"/>
        <v>15958.028458645655</v>
      </c>
      <c r="BP297" s="2">
        <f t="shared" si="438"/>
        <v>949.57053803005886</v>
      </c>
      <c r="BQ297" s="2">
        <f t="shared" si="439"/>
        <v>-6.5564030737064977E-5</v>
      </c>
      <c r="BR297" s="11">
        <f t="shared" si="440"/>
        <v>2.128079579029038E-2</v>
      </c>
      <c r="BS297" s="17">
        <f t="shared" si="410"/>
        <v>3.9763625075213806E-4</v>
      </c>
      <c r="BT297" s="17">
        <f t="shared" si="411"/>
        <v>9.3414645402372027E-4</v>
      </c>
      <c r="BU297" s="12">
        <f>BU$3*temperature!$I407+BU$4*temperature!$I407^2</f>
        <v>-75.568396675988097</v>
      </c>
      <c r="BV297" s="12">
        <f>BV$3*temperature!$I407+BV$4*temperature!$I407^2</f>
        <v>-61.302254774224465</v>
      </c>
      <c r="BW297" s="12">
        <f>BW$3*temperature!$I407+BW$4*temperature!$I407^2</f>
        <v>-50.23020015529201</v>
      </c>
      <c r="BX297" s="12">
        <f>BX$4*temperature!$I407^2</f>
        <v>-57.641464125223088</v>
      </c>
      <c r="BY297" s="12">
        <f>BY$4*temperature!$I407^2</f>
        <v>-50.400310037595695</v>
      </c>
      <c r="BZ297" s="12">
        <f>BZ$4*temperature!$I407^2</f>
        <v>-44.247132366125108</v>
      </c>
      <c r="CA297" s="12">
        <f>CA$3*temperature!$I407</f>
        <v>-38.989258621277258</v>
      </c>
      <c r="CB297" s="12">
        <f>CB$3*temperature!$I407</f>
        <v>-36.036159396574845</v>
      </c>
      <c r="CC297" s="12">
        <f>CC$3*temperature!$I407</f>
        <v>-31.636644853295966</v>
      </c>
      <c r="CD297" s="12">
        <f t="shared" si="441"/>
        <v>-28.739444909524266</v>
      </c>
      <c r="CE297" s="12">
        <f t="shared" si="420"/>
        <v>-19.741694497067023</v>
      </c>
      <c r="CF297" s="12">
        <f t="shared" si="421"/>
        <v>-17.331507798395958</v>
      </c>
      <c r="CG297" s="19">
        <f t="shared" si="442"/>
        <v>0.26288814084193568</v>
      </c>
      <c r="CH297" s="19">
        <f t="shared" si="422"/>
        <v>0.45216985306865343</v>
      </c>
      <c r="CI297" s="19">
        <f t="shared" si="423"/>
        <v>0.45216985306865343</v>
      </c>
      <c r="CJ297" s="12">
        <f t="shared" si="443"/>
        <v>5.1249068558764952</v>
      </c>
      <c r="CK297" s="12">
        <f t="shared" si="424"/>
        <v>8.1472324497539113</v>
      </c>
      <c r="CL297" s="12">
        <f t="shared" si="425"/>
        <v>7.1525685274500042</v>
      </c>
      <c r="CM297" s="17">
        <f t="shared" si="444"/>
        <v>-33.864351765400762</v>
      </c>
      <c r="CN297" s="17">
        <f t="shared" si="426"/>
        <v>-27.888926946820934</v>
      </c>
      <c r="CO297" s="17">
        <f t="shared" si="427"/>
        <v>-24.484076325845962</v>
      </c>
      <c r="CP297" s="12">
        <f t="shared" si="428"/>
        <v>565.35107217161556</v>
      </c>
      <c r="CQ297" s="12">
        <f t="shared" si="429"/>
        <v>506.76236865961982</v>
      </c>
      <c r="CR297" s="12">
        <f t="shared" si="430"/>
        <v>390.57838405121402</v>
      </c>
      <c r="CS297" s="17">
        <f>CS$3*temperature!$I407+CS$4*temperature!$I407^2</f>
        <v>-33.864351765400762</v>
      </c>
      <c r="CT297" s="17">
        <f>CT$3*temperature!$I407+CT$4*temperature!$I407^2</f>
        <v>-27.88896704678033</v>
      </c>
      <c r="CU297" s="17">
        <f>CU$3*temperature!$I407+CU$4*temperature!$I407^2</f>
        <v>-24.484096794080578</v>
      </c>
      <c r="CV297" s="17"/>
      <c r="CW297" s="17"/>
      <c r="CX297" s="17"/>
    </row>
    <row r="298" spans="1:102">
      <c r="A298" s="2">
        <f t="shared" si="367"/>
        <v>2252</v>
      </c>
      <c r="B298" s="5">
        <f t="shared" si="368"/>
        <v>1165.4054303962932</v>
      </c>
      <c r="C298" s="5">
        <f t="shared" si="369"/>
        <v>2964.1686824063522</v>
      </c>
      <c r="D298" s="5">
        <f t="shared" si="370"/>
        <v>4369.9526558080397</v>
      </c>
      <c r="E298" s="15">
        <f t="shared" si="371"/>
        <v>1.6700922164404053E-8</v>
      </c>
      <c r="F298" s="15">
        <f t="shared" si="372"/>
        <v>3.2901936552239103E-8</v>
      </c>
      <c r="G298" s="15">
        <f t="shared" si="373"/>
        <v>6.7168133079158156E-8</v>
      </c>
      <c r="H298" s="5">
        <f t="shared" si="374"/>
        <v>68352.426740144161</v>
      </c>
      <c r="I298" s="5">
        <f t="shared" si="375"/>
        <v>56427.984335253808</v>
      </c>
      <c r="J298" s="5">
        <f t="shared" si="376"/>
        <v>27164.686915390819</v>
      </c>
      <c r="K298" s="5">
        <f t="shared" si="377"/>
        <v>58651.199794822554</v>
      </c>
      <c r="L298" s="5">
        <f t="shared" si="378"/>
        <v>19036.698103646653</v>
      </c>
      <c r="M298" s="5">
        <f t="shared" si="379"/>
        <v>6216.2428417357414</v>
      </c>
      <c r="N298" s="15">
        <f t="shared" si="380"/>
        <v>-1.4484696735286851E-2</v>
      </c>
      <c r="O298" s="15">
        <f t="shared" si="381"/>
        <v>-5.0062687691280194E-3</v>
      </c>
      <c r="P298" s="15">
        <f t="shared" si="382"/>
        <v>-2.0300619629337602E-3</v>
      </c>
      <c r="Q298" s="5">
        <f t="shared" si="383"/>
        <v>705.74495318413824</v>
      </c>
      <c r="R298" s="5">
        <f t="shared" si="384"/>
        <v>1742.5896655636288</v>
      </c>
      <c r="S298" s="5">
        <f t="shared" si="385"/>
        <v>1670.0693405998447</v>
      </c>
      <c r="T298" s="5">
        <f t="shared" si="386"/>
        <v>10.325089932317592</v>
      </c>
      <c r="U298" s="5">
        <f t="shared" si="387"/>
        <v>30.881657143917025</v>
      </c>
      <c r="V298" s="5">
        <f t="shared" si="388"/>
        <v>61.479425321615835</v>
      </c>
      <c r="W298" s="15">
        <f t="shared" si="389"/>
        <v>-1.0734613539272964E-2</v>
      </c>
      <c r="X298" s="15">
        <f t="shared" si="390"/>
        <v>-1.217998157191269E-2</v>
      </c>
      <c r="Y298" s="15">
        <f t="shared" si="391"/>
        <v>-9.7425357312937999E-3</v>
      </c>
      <c r="Z298" s="5">
        <f t="shared" si="406"/>
        <v>359.94812919060126</v>
      </c>
      <c r="AA298" s="5">
        <f t="shared" si="407"/>
        <v>3735.3249281673384</v>
      </c>
      <c r="AB298" s="5">
        <f t="shared" si="408"/>
        <v>41956.386473747792</v>
      </c>
      <c r="AC298" s="16">
        <f t="shared" si="392"/>
        <v>0.86689063460256954</v>
      </c>
      <c r="AD298" s="16">
        <f t="shared" si="393"/>
        <v>3.0894907656988178</v>
      </c>
      <c r="AE298" s="16">
        <f t="shared" si="394"/>
        <v>24.827269987510775</v>
      </c>
      <c r="AF298" s="15">
        <f t="shared" si="395"/>
        <v>-4.0504037456468023E-3</v>
      </c>
      <c r="AG298" s="15">
        <f t="shared" si="396"/>
        <v>2.9673830763510267E-4</v>
      </c>
      <c r="AH298" s="15">
        <f t="shared" si="397"/>
        <v>9.7937136394747881E-3</v>
      </c>
      <c r="AI298" s="1">
        <f t="shared" si="361"/>
        <v>157516.51043550664</v>
      </c>
      <c r="AJ298" s="1">
        <f t="shared" si="362"/>
        <v>118436.84774292944</v>
      </c>
      <c r="AK298" s="1">
        <f t="shared" si="363"/>
        <v>55371.288664566549</v>
      </c>
      <c r="AL298" s="14">
        <f t="shared" si="398"/>
        <v>97.216881753446401</v>
      </c>
      <c r="AM298" s="14">
        <f t="shared" si="399"/>
        <v>24.159812387689282</v>
      </c>
      <c r="AN298" s="14">
        <f t="shared" si="400"/>
        <v>7.5162375609197509</v>
      </c>
      <c r="AO298" s="11">
        <f t="shared" si="401"/>
        <v>1.811462559739899E-3</v>
      </c>
      <c r="AP298" s="11">
        <f t="shared" si="402"/>
        <v>2.2819650583021608E-3</v>
      </c>
      <c r="AQ298" s="11">
        <f t="shared" si="403"/>
        <v>2.0700302331918838E-3</v>
      </c>
      <c r="AR298" s="1">
        <f t="shared" si="409"/>
        <v>68352.426740144161</v>
      </c>
      <c r="AS298" s="1">
        <f t="shared" si="404"/>
        <v>56427.984335253808</v>
      </c>
      <c r="AT298" s="1">
        <f t="shared" si="405"/>
        <v>27164.686915390819</v>
      </c>
      <c r="AU298" s="1">
        <f t="shared" si="364"/>
        <v>13670.485348028833</v>
      </c>
      <c r="AV298" s="1">
        <f t="shared" si="365"/>
        <v>11285.596867050763</v>
      </c>
      <c r="AW298" s="1">
        <f t="shared" si="366"/>
        <v>5432.9373830781642</v>
      </c>
      <c r="AX298" s="1">
        <f t="shared" si="431"/>
        <v>46920.959835858041</v>
      </c>
      <c r="AY298" s="1">
        <f t="shared" si="412"/>
        <v>15229.358482917323</v>
      </c>
      <c r="AZ298" s="1">
        <f t="shared" si="413"/>
        <v>4972.9942733885937</v>
      </c>
      <c r="BA298" s="1">
        <f t="shared" si="432"/>
        <v>12535.356918161522</v>
      </c>
      <c r="BB298" s="1">
        <f t="shared" si="433"/>
        <v>28547.850254504719</v>
      </c>
      <c r="BC298" s="1">
        <f t="shared" si="434"/>
        <v>37196.064286124601</v>
      </c>
      <c r="BD298" s="1">
        <f t="shared" si="435"/>
        <v>70.994469763873468</v>
      </c>
      <c r="BE298" s="2">
        <f t="shared" si="445"/>
        <v>0.42640676327742005</v>
      </c>
      <c r="BF298" s="2">
        <f t="shared" si="446"/>
        <v>0.3180625638800178</v>
      </c>
      <c r="BG298" s="2">
        <f t="shared" si="447"/>
        <v>-5.0634047993166097E-7</v>
      </c>
      <c r="BH298" s="2">
        <f t="shared" si="414"/>
        <v>2.9130982677633369E-2</v>
      </c>
      <c r="BI298" s="2">
        <f t="shared" si="436"/>
        <v>1.8182272776872576E-2</v>
      </c>
      <c r="BJ298" s="2">
        <f t="shared" si="415"/>
        <v>1.0116379454193041E-2</v>
      </c>
      <c r="BK298" s="2">
        <f t="shared" si="416"/>
        <v>2.5638068161742476E-14</v>
      </c>
      <c r="BL298" s="2">
        <f t="shared" si="417"/>
        <v>1242.8024679505004</v>
      </c>
      <c r="BM298" s="2">
        <f t="shared" si="418"/>
        <v>570.84690137068833</v>
      </c>
      <c r="BN298" s="2">
        <f t="shared" si="419"/>
        <v>6.9645009472918377E-10</v>
      </c>
      <c r="BO298" s="2">
        <f t="shared" si="437"/>
        <v>16194.520646050292</v>
      </c>
      <c r="BP298" s="2">
        <f t="shared" si="438"/>
        <v>960.96750442848088</v>
      </c>
      <c r="BQ298" s="2">
        <f t="shared" si="439"/>
        <v>-6.5566087863827707E-5</v>
      </c>
      <c r="BR298" s="11">
        <f t="shared" si="440"/>
        <v>2.1233601678030428E-2</v>
      </c>
      <c r="BS298" s="17">
        <f t="shared" si="410"/>
        <v>3.8935056097323174E-4</v>
      </c>
      <c r="BT298" s="17">
        <f t="shared" si="411"/>
        <v>9.0693830487739832E-4</v>
      </c>
      <c r="BU298" s="12">
        <f>BU$3*temperature!$I408+BU$4*temperature!$I408^2</f>
        <v>-75.879761696319235</v>
      </c>
      <c r="BV298" s="12">
        <f>BV$3*temperature!$I408+BV$4*temperature!$I408^2</f>
        <v>-61.541092558918578</v>
      </c>
      <c r="BW298" s="12">
        <f>BW$3*temperature!$I408+BW$4*temperature!$I408^2</f>
        <v>-50.414762532271794</v>
      </c>
      <c r="BX298" s="12">
        <f>BX$4*temperature!$I408^2</f>
        <v>-57.827333994357154</v>
      </c>
      <c r="BY298" s="12">
        <f>BY$4*temperature!$I408^2</f>
        <v>-50.562830181266115</v>
      </c>
      <c r="BZ298" s="12">
        <f>BZ$4*temperature!$I408^2</f>
        <v>-44.389811058057411</v>
      </c>
      <c r="CA298" s="12">
        <f>CA$3*temperature!$I408</f>
        <v>-39.052070139178241</v>
      </c>
      <c r="CB298" s="12">
        <f>CB$3*temperature!$I408</f>
        <v>-36.094213485086946</v>
      </c>
      <c r="CC298" s="12">
        <f>CC$3*temperature!$I408</f>
        <v>-31.687611343934631</v>
      </c>
      <c r="CD298" s="12">
        <f t="shared" si="441"/>
        <v>-28.76920501969013</v>
      </c>
      <c r="CE298" s="12">
        <f t="shared" si="420"/>
        <v>-19.747205679106415</v>
      </c>
      <c r="CF298" s="12">
        <f t="shared" si="421"/>
        <v>-17.336346141655113</v>
      </c>
      <c r="CG298" s="19">
        <f t="shared" si="442"/>
        <v>0.26331165243842031</v>
      </c>
      <c r="CH298" s="19">
        <f t="shared" si="422"/>
        <v>0.45289829664066866</v>
      </c>
      <c r="CI298" s="19">
        <f t="shared" si="423"/>
        <v>0.45289829664066855</v>
      </c>
      <c r="CJ298" s="12">
        <f t="shared" si="443"/>
        <v>5.1414325597440564</v>
      </c>
      <c r="CK298" s="12">
        <f t="shared" si="424"/>
        <v>8.1735039029902659</v>
      </c>
      <c r="CL298" s="12">
        <f t="shared" si="425"/>
        <v>7.1756326011397595</v>
      </c>
      <c r="CM298" s="17">
        <f t="shared" si="444"/>
        <v>-33.910637579434187</v>
      </c>
      <c r="CN298" s="17">
        <f t="shared" si="426"/>
        <v>-27.920709582096681</v>
      </c>
      <c r="CO298" s="17">
        <f t="shared" si="427"/>
        <v>-24.511978742794874</v>
      </c>
      <c r="CP298" s="12">
        <f t="shared" si="428"/>
        <v>572.00836740358909</v>
      </c>
      <c r="CQ298" s="12">
        <f t="shared" si="429"/>
        <v>512.66562522733284</v>
      </c>
      <c r="CR298" s="12">
        <f t="shared" si="430"/>
        <v>395.12821755369561</v>
      </c>
      <c r="CS298" s="17">
        <f>CS$3*temperature!$I408+CS$4*temperature!$I408^2</f>
        <v>-33.910637579434187</v>
      </c>
      <c r="CT298" s="17">
        <f>CT$3*temperature!$I408+CT$4*temperature!$I408^2</f>
        <v>-27.920749693250457</v>
      </c>
      <c r="CU298" s="17">
        <f>CU$3*temperature!$I408+CU$4*temperature!$I408^2</f>
        <v>-24.511999216743465</v>
      </c>
      <c r="CV298" s="17"/>
      <c r="CW298" s="17"/>
      <c r="CX298" s="17"/>
    </row>
    <row r="299" spans="1:102">
      <c r="A299" s="2">
        <f t="shared" si="367"/>
        <v>2253</v>
      </c>
      <c r="B299" s="5">
        <f t="shared" si="368"/>
        <v>1165.4054488864713</v>
      </c>
      <c r="C299" s="5">
        <f t="shared" si="369"/>
        <v>2964.1687750568976</v>
      </c>
      <c r="D299" s="5">
        <f t="shared" si="370"/>
        <v>4369.9529346535228</v>
      </c>
      <c r="E299" s="15">
        <f t="shared" si="371"/>
        <v>1.5865876056183849E-8</v>
      </c>
      <c r="F299" s="15">
        <f t="shared" si="372"/>
        <v>3.1256839724627149E-8</v>
      </c>
      <c r="G299" s="15">
        <f t="shared" si="373"/>
        <v>6.3809726425200242E-8</v>
      </c>
      <c r="H299" s="5">
        <f t="shared" si="374"/>
        <v>67352.767941788261</v>
      </c>
      <c r="I299" s="5">
        <f t="shared" si="375"/>
        <v>56143.979913718838</v>
      </c>
      <c r="J299" s="5">
        <f t="shared" si="376"/>
        <v>27109.202150203346</v>
      </c>
      <c r="K299" s="5">
        <f t="shared" si="377"/>
        <v>57793.421170411464</v>
      </c>
      <c r="L299" s="5">
        <f t="shared" si="378"/>
        <v>18940.885008358255</v>
      </c>
      <c r="M299" s="5">
        <f t="shared" si="379"/>
        <v>6203.5455657264947</v>
      </c>
      <c r="N299" s="15">
        <f t="shared" si="380"/>
        <v>-1.4625082307128001E-2</v>
      </c>
      <c r="O299" s="15">
        <f t="shared" si="381"/>
        <v>-5.0330732129456601E-3</v>
      </c>
      <c r="P299" s="15">
        <f t="shared" si="382"/>
        <v>-2.0425965221302356E-3</v>
      </c>
      <c r="Q299" s="5">
        <f t="shared" si="383"/>
        <v>687.95828489256439</v>
      </c>
      <c r="R299" s="5">
        <f t="shared" si="384"/>
        <v>1712.7012532358044</v>
      </c>
      <c r="S299" s="5">
        <f t="shared" si="385"/>
        <v>1650.42069235749</v>
      </c>
      <c r="T299" s="5">
        <f t="shared" si="386"/>
        <v>10.214254082135925</v>
      </c>
      <c r="U299" s="5">
        <f t="shared" si="387"/>
        <v>30.505519128993988</v>
      </c>
      <c r="V299" s="5">
        <f t="shared" si="388"/>
        <v>60.880459823680582</v>
      </c>
      <c r="W299" s="15">
        <f t="shared" si="389"/>
        <v>-1.0734613539272964E-2</v>
      </c>
      <c r="X299" s="15">
        <f t="shared" si="390"/>
        <v>-1.217998157191269E-2</v>
      </c>
      <c r="Y299" s="15">
        <f t="shared" si="391"/>
        <v>-9.7425357312937999E-3</v>
      </c>
      <c r="Z299" s="5">
        <f t="shared" si="406"/>
        <v>349.50506513324251</v>
      </c>
      <c r="AA299" s="5">
        <f t="shared" si="407"/>
        <v>3672.4460179305097</v>
      </c>
      <c r="AB299" s="5">
        <f t="shared" si="408"/>
        <v>41869.362935748897</v>
      </c>
      <c r="AC299" s="16">
        <f t="shared" si="392"/>
        <v>0.8633793775291092</v>
      </c>
      <c r="AD299" s="16">
        <f t="shared" si="393"/>
        <v>3.0904075359600855</v>
      </c>
      <c r="AE299" s="16">
        <f t="shared" si="394"/>
        <v>25.07042116021838</v>
      </c>
      <c r="AF299" s="15">
        <f t="shared" si="395"/>
        <v>-4.0504037456468023E-3</v>
      </c>
      <c r="AG299" s="15">
        <f t="shared" si="396"/>
        <v>2.9673830763510267E-4</v>
      </c>
      <c r="AH299" s="15">
        <f t="shared" si="397"/>
        <v>9.7937136394747881E-3</v>
      </c>
      <c r="AI299" s="1">
        <f t="shared" si="361"/>
        <v>155435.34473998481</v>
      </c>
      <c r="AJ299" s="1">
        <f t="shared" si="362"/>
        <v>117878.75983568726</v>
      </c>
      <c r="AK299" s="1">
        <f t="shared" si="363"/>
        <v>55267.097181188059</v>
      </c>
      <c r="AL299" s="14">
        <f t="shared" si="398"/>
        <v>97.39122544750272</v>
      </c>
      <c r="AM299" s="14">
        <f t="shared" si="399"/>
        <v>24.214392916896287</v>
      </c>
      <c r="AN299" s="14">
        <f t="shared" si="400"/>
        <v>7.5316408115207976</v>
      </c>
      <c r="AO299" s="11">
        <f t="shared" si="401"/>
        <v>1.7933479341424999E-3</v>
      </c>
      <c r="AP299" s="11">
        <f t="shared" si="402"/>
        <v>2.259145407719139E-3</v>
      </c>
      <c r="AQ299" s="11">
        <f t="shared" si="403"/>
        <v>2.049329930859965E-3</v>
      </c>
      <c r="AR299" s="1">
        <f t="shared" si="409"/>
        <v>67352.767941788261</v>
      </c>
      <c r="AS299" s="1">
        <f t="shared" si="404"/>
        <v>56143.979913718838</v>
      </c>
      <c r="AT299" s="1">
        <f t="shared" si="405"/>
        <v>27109.202150203346</v>
      </c>
      <c r="AU299" s="1">
        <f t="shared" si="364"/>
        <v>13470.553588357652</v>
      </c>
      <c r="AV299" s="1">
        <f t="shared" si="365"/>
        <v>11228.795982743768</v>
      </c>
      <c r="AW299" s="1">
        <f t="shared" si="366"/>
        <v>5421.8404300406692</v>
      </c>
      <c r="AX299" s="1">
        <f t="shared" si="431"/>
        <v>46234.736936329173</v>
      </c>
      <c r="AY299" s="1">
        <f t="shared" si="412"/>
        <v>15152.708006686602</v>
      </c>
      <c r="AZ299" s="1">
        <f t="shared" si="413"/>
        <v>4962.8364525811958</v>
      </c>
      <c r="BA299" s="1">
        <f t="shared" si="432"/>
        <v>12518.187101686404</v>
      </c>
      <c r="BB299" s="1">
        <f t="shared" si="433"/>
        <v>28532.894598004536</v>
      </c>
      <c r="BC299" s="1">
        <f t="shared" si="434"/>
        <v>37187.131480336247</v>
      </c>
      <c r="BD299" s="1">
        <f t="shared" si="435"/>
        <v>68.890516930223669</v>
      </c>
      <c r="BE299" s="2">
        <f t="shared" si="445"/>
        <v>0.42640676327742005</v>
      </c>
      <c r="BF299" s="2">
        <f t="shared" si="446"/>
        <v>0.3180625638800178</v>
      </c>
      <c r="BG299" s="2">
        <f t="shared" si="447"/>
        <v>-5.0634047993166097E-7</v>
      </c>
      <c r="BH299" s="2">
        <f t="shared" si="414"/>
        <v>2.8699934786204303E-2</v>
      </c>
      <c r="BI299" s="2">
        <f t="shared" si="436"/>
        <v>1.8182272776872576E-2</v>
      </c>
      <c r="BJ299" s="2">
        <f t="shared" si="415"/>
        <v>1.0116379454193041E-2</v>
      </c>
      <c r="BK299" s="2">
        <f t="shared" si="416"/>
        <v>2.5638068161742476E-14</v>
      </c>
      <c r="BL299" s="2">
        <f t="shared" si="417"/>
        <v>1224.6263989949928</v>
      </c>
      <c r="BM299" s="2">
        <f t="shared" si="418"/>
        <v>567.97380487577198</v>
      </c>
      <c r="BN299" s="2">
        <f t="shared" si="419"/>
        <v>6.9502757253736904E-10</v>
      </c>
      <c r="BO299" s="2">
        <f t="shared" si="437"/>
        <v>16434.483297049934</v>
      </c>
      <c r="BP299" s="2">
        <f t="shared" si="438"/>
        <v>972.50160305139343</v>
      </c>
      <c r="BQ299" s="2">
        <f t="shared" si="439"/>
        <v>-6.5568164714435769E-5</v>
      </c>
      <c r="BR299" s="11">
        <f t="shared" si="440"/>
        <v>2.1186587043071942E-2</v>
      </c>
      <c r="BS299" s="17">
        <f t="shared" si="410"/>
        <v>3.8125514116796983E-4</v>
      </c>
      <c r="BT299" s="17">
        <f t="shared" si="411"/>
        <v>8.8052262609456141E-4</v>
      </c>
      <c r="BU299" s="12">
        <f>BU$3*temperature!$I409+BU$4*temperature!$I409^2</f>
        <v>-76.189072799179073</v>
      </c>
      <c r="BV299" s="12">
        <f>BV$3*temperature!$I409+BV$4*temperature!$I409^2</f>
        <v>-61.778337782922563</v>
      </c>
      <c r="BW299" s="12">
        <f>BW$3*temperature!$I409+BW$4*temperature!$I409^2</f>
        <v>-50.598079628966431</v>
      </c>
      <c r="BX299" s="12">
        <f>BX$4*temperature!$I409^2</f>
        <v>-58.011913664768741</v>
      </c>
      <c r="BY299" s="12">
        <f>BY$4*temperature!$I409^2</f>
        <v>-50.724222206200999</v>
      </c>
      <c r="BZ299" s="12">
        <f>BZ$4*temperature!$I409^2</f>
        <v>-44.531499358879444</v>
      </c>
      <c r="CA299" s="12">
        <f>CA$3*temperature!$I409</f>
        <v>-39.114345839116275</v>
      </c>
      <c r="CB299" s="12">
        <f>CB$3*temperature!$I409</f>
        <v>-36.151772339213899</v>
      </c>
      <c r="CC299" s="12">
        <f>CC$3*temperature!$I409</f>
        <v>-31.738143061428094</v>
      </c>
      <c r="CD299" s="12">
        <f t="shared" si="441"/>
        <v>-28.798658735221494</v>
      </c>
      <c r="CE299" s="12">
        <f t="shared" si="420"/>
        <v>-19.752586348547592</v>
      </c>
      <c r="CF299" s="12">
        <f t="shared" si="421"/>
        <v>-17.341069906091555</v>
      </c>
      <c r="CG299" s="19">
        <f t="shared" si="442"/>
        <v>0.263731551240174</v>
      </c>
      <c r="CH299" s="19">
        <f t="shared" si="422"/>
        <v>0.45362052617481424</v>
      </c>
      <c r="CI299" s="19">
        <f t="shared" si="423"/>
        <v>0.45362052617481419</v>
      </c>
      <c r="CJ299" s="12">
        <f t="shared" si="443"/>
        <v>5.1578435519473897</v>
      </c>
      <c r="CK299" s="12">
        <f t="shared" si="424"/>
        <v>8.1995929953331519</v>
      </c>
      <c r="CL299" s="12">
        <f t="shared" si="425"/>
        <v>7.1985365776682695</v>
      </c>
      <c r="CM299" s="17">
        <f t="shared" si="444"/>
        <v>-33.956502287168881</v>
      </c>
      <c r="CN299" s="17">
        <f t="shared" si="426"/>
        <v>-27.952179343880744</v>
      </c>
      <c r="CO299" s="17">
        <f t="shared" si="427"/>
        <v>-24.539606483759826</v>
      </c>
      <c r="CP299" s="12">
        <f t="shared" si="428"/>
        <v>578.66281654556076</v>
      </c>
      <c r="CQ299" s="12">
        <f t="shared" si="429"/>
        <v>518.56593612335087</v>
      </c>
      <c r="CR299" s="12">
        <f t="shared" si="430"/>
        <v>399.67578073025851</v>
      </c>
      <c r="CS299" s="17">
        <f>CS$3*temperature!$I409+CS$4*temperature!$I409^2</f>
        <v>-33.956502287168888</v>
      </c>
      <c r="CT299" s="17">
        <f>CT$3*temperature!$I409+CT$4*temperature!$I409^2</f>
        <v>-27.952219465963815</v>
      </c>
      <c r="CU299" s="17">
        <f>CU$3*temperature!$I409+CU$4*temperature!$I409^2</f>
        <v>-24.539626963287084</v>
      </c>
      <c r="CV299" s="17"/>
      <c r="CW299" s="17"/>
      <c r="CX299" s="17"/>
    </row>
    <row r="300" spans="1:102">
      <c r="A300" s="2">
        <f t="shared" si="367"/>
        <v>2254</v>
      </c>
      <c r="B300" s="5">
        <f t="shared" si="368"/>
        <v>1165.4054664521409</v>
      </c>
      <c r="C300" s="5">
        <f t="shared" si="369"/>
        <v>2964.1688630749186</v>
      </c>
      <c r="D300" s="5">
        <f t="shared" si="370"/>
        <v>4369.9531995567486</v>
      </c>
      <c r="E300" s="15">
        <f t="shared" si="371"/>
        <v>1.5072582253374657E-8</v>
      </c>
      <c r="F300" s="15">
        <f t="shared" si="372"/>
        <v>2.969399773839579E-8</v>
      </c>
      <c r="G300" s="15">
        <f t="shared" si="373"/>
        <v>6.0619240103940226E-8</v>
      </c>
      <c r="H300" s="5">
        <f t="shared" si="374"/>
        <v>66358.131322480389</v>
      </c>
      <c r="I300" s="5">
        <f t="shared" si="375"/>
        <v>55859.919253510583</v>
      </c>
      <c r="J300" s="5">
        <f t="shared" si="376"/>
        <v>27053.498784617237</v>
      </c>
      <c r="K300" s="5">
        <f t="shared" si="377"/>
        <v>56939.952001851605</v>
      </c>
      <c r="L300" s="5">
        <f t="shared" si="378"/>
        <v>18845.052975680872</v>
      </c>
      <c r="M300" s="5">
        <f t="shared" si="379"/>
        <v>6190.7982875792168</v>
      </c>
      <c r="N300" s="15">
        <f t="shared" si="380"/>
        <v>-1.476758342516693E-2</v>
      </c>
      <c r="O300" s="15">
        <f t="shared" si="381"/>
        <v>-5.0595329962191959E-3</v>
      </c>
      <c r="P300" s="15">
        <f t="shared" si="382"/>
        <v>-2.0548375138411679E-3</v>
      </c>
      <c r="Q300" s="5">
        <f t="shared" si="383"/>
        <v>670.52290542064236</v>
      </c>
      <c r="R300" s="5">
        <f t="shared" si="384"/>
        <v>1683.2807102598038</v>
      </c>
      <c r="S300" s="5">
        <f t="shared" si="385"/>
        <v>1630.983202620225</v>
      </c>
      <c r="T300" s="5">
        <f t="shared" si="386"/>
        <v>10.104608011972255</v>
      </c>
      <c r="U300" s="5">
        <f t="shared" si="387"/>
        <v>30.133962468161211</v>
      </c>
      <c r="V300" s="5">
        <f t="shared" si="388"/>
        <v>60.28732976851078</v>
      </c>
      <c r="W300" s="15">
        <f t="shared" si="389"/>
        <v>-1.0734613539272964E-2</v>
      </c>
      <c r="X300" s="15">
        <f t="shared" si="390"/>
        <v>-1.217998157191269E-2</v>
      </c>
      <c r="Y300" s="15">
        <f t="shared" si="391"/>
        <v>-9.7425357312937999E-3</v>
      </c>
      <c r="Z300" s="5">
        <f t="shared" si="406"/>
        <v>339.31664002041367</v>
      </c>
      <c r="AA300" s="5">
        <f t="shared" si="407"/>
        <v>3610.5283114843583</v>
      </c>
      <c r="AB300" s="5">
        <f t="shared" si="408"/>
        <v>41781.994965849168</v>
      </c>
      <c r="AC300" s="16">
        <f t="shared" si="392"/>
        <v>0.85988234246445105</v>
      </c>
      <c r="AD300" s="16">
        <f t="shared" si="393"/>
        <v>3.091324578262209</v>
      </c>
      <c r="AE300" s="16">
        <f t="shared" si="394"/>
        <v>25.31595368588259</v>
      </c>
      <c r="AF300" s="15">
        <f t="shared" si="395"/>
        <v>-4.0504037456468023E-3</v>
      </c>
      <c r="AG300" s="15">
        <f t="shared" si="396"/>
        <v>2.9673830763510267E-4</v>
      </c>
      <c r="AH300" s="15">
        <f t="shared" si="397"/>
        <v>9.7937136394747881E-3</v>
      </c>
      <c r="AI300" s="1">
        <f t="shared" si="361"/>
        <v>153362.363854344</v>
      </c>
      <c r="AJ300" s="1">
        <f t="shared" si="362"/>
        <v>117319.67983486231</v>
      </c>
      <c r="AK300" s="1">
        <f t="shared" si="363"/>
        <v>55162.227893109921</v>
      </c>
      <c r="AL300" s="14">
        <f t="shared" si="398"/>
        <v>97.564135236932998</v>
      </c>
      <c r="AM300" s="14">
        <f t="shared" si="399"/>
        <v>24.268549713109611</v>
      </c>
      <c r="AN300" s="14">
        <f t="shared" si="400"/>
        <v>7.5469212802948977</v>
      </c>
      <c r="AO300" s="11">
        <f t="shared" si="401"/>
        <v>1.775414454801075E-3</v>
      </c>
      <c r="AP300" s="11">
        <f t="shared" si="402"/>
        <v>2.2365539536419476E-3</v>
      </c>
      <c r="AQ300" s="11">
        <f t="shared" si="403"/>
        <v>2.0288366315513655E-3</v>
      </c>
      <c r="AR300" s="1">
        <f t="shared" si="409"/>
        <v>66358.131322480389</v>
      </c>
      <c r="AS300" s="1">
        <f t="shared" si="404"/>
        <v>55859.919253510583</v>
      </c>
      <c r="AT300" s="1">
        <f t="shared" si="405"/>
        <v>27053.498784617237</v>
      </c>
      <c r="AU300" s="1">
        <f t="shared" si="364"/>
        <v>13271.626264496079</v>
      </c>
      <c r="AV300" s="1">
        <f t="shared" si="365"/>
        <v>11171.983850702118</v>
      </c>
      <c r="AW300" s="1">
        <f t="shared" si="366"/>
        <v>5410.6997569234481</v>
      </c>
      <c r="AX300" s="1">
        <f t="shared" si="431"/>
        <v>45551.961601481285</v>
      </c>
      <c r="AY300" s="1">
        <f t="shared" si="412"/>
        <v>15076.042380544697</v>
      </c>
      <c r="AZ300" s="1">
        <f t="shared" si="413"/>
        <v>4952.6386300633731</v>
      </c>
      <c r="BA300" s="1">
        <f t="shared" si="432"/>
        <v>12500.848726120494</v>
      </c>
      <c r="BB300" s="1">
        <f t="shared" si="433"/>
        <v>28517.860066939327</v>
      </c>
      <c r="BC300" s="1">
        <f t="shared" si="434"/>
        <v>37178.144952414237</v>
      </c>
      <c r="BD300" s="1">
        <f t="shared" si="435"/>
        <v>66.848639817764223</v>
      </c>
      <c r="BE300" s="2">
        <f t="shared" si="445"/>
        <v>0.42640676327742005</v>
      </c>
      <c r="BF300" s="2">
        <f t="shared" si="446"/>
        <v>0.3180625638800178</v>
      </c>
      <c r="BG300" s="2">
        <f t="shared" si="447"/>
        <v>-5.0634047993166097E-7</v>
      </c>
      <c r="BH300" s="2">
        <f t="shared" si="414"/>
        <v>2.8274384943417184E-2</v>
      </c>
      <c r="BI300" s="2">
        <f t="shared" si="436"/>
        <v>1.8182272776872576E-2</v>
      </c>
      <c r="BJ300" s="2">
        <f t="shared" si="415"/>
        <v>1.0116379454193041E-2</v>
      </c>
      <c r="BK300" s="2">
        <f t="shared" si="416"/>
        <v>2.5638068161742476E-14</v>
      </c>
      <c r="BL300" s="2">
        <f t="shared" si="417"/>
        <v>1206.5416446688705</v>
      </c>
      <c r="BM300" s="2">
        <f t="shared" si="418"/>
        <v>565.10013944909667</v>
      </c>
      <c r="BN300" s="2">
        <f t="shared" si="419"/>
        <v>6.9359944585363392E-10</v>
      </c>
      <c r="BO300" s="2">
        <f t="shared" si="437"/>
        <v>16677.96545000243</v>
      </c>
      <c r="BP300" s="2">
        <f t="shared" si="438"/>
        <v>984.17448102480103</v>
      </c>
      <c r="BQ300" s="2">
        <f t="shared" si="439"/>
        <v>-6.5570260920428029E-5</v>
      </c>
      <c r="BR300" s="11">
        <f t="shared" si="440"/>
        <v>2.1139744799810595E-2</v>
      </c>
      <c r="BS300" s="17">
        <f t="shared" si="410"/>
        <v>3.7334522995638322E-4</v>
      </c>
      <c r="BT300" s="17">
        <f t="shared" si="411"/>
        <v>8.5487633601413727E-4</v>
      </c>
      <c r="BU300" s="12">
        <f>BU$3*temperature!$I410+BU$4*temperature!$I410^2</f>
        <v>-76.496342424219918</v>
      </c>
      <c r="BV300" s="12">
        <f>BV$3*temperature!$I410+BV$4*temperature!$I410^2</f>
        <v>-62.014000423151984</v>
      </c>
      <c r="BW300" s="12">
        <f>BW$3*temperature!$I410+BW$4*temperature!$I410^2</f>
        <v>-50.78015952768947</v>
      </c>
      <c r="BX300" s="12">
        <f>BX$4*temperature!$I410^2</f>
        <v>-58.195212195684569</v>
      </c>
      <c r="BY300" s="12">
        <f>BY$4*temperature!$I410^2</f>
        <v>-50.884494033570327</v>
      </c>
      <c r="BZ300" s="12">
        <f>BZ$4*temperature!$I410^2</f>
        <v>-44.672204222696386</v>
      </c>
      <c r="CA300" s="12">
        <f>CA$3*temperature!$I410</f>
        <v>-39.176091325620966</v>
      </c>
      <c r="CB300" s="12">
        <f>CB$3*temperature!$I410</f>
        <v>-36.208841138990664</v>
      </c>
      <c r="CC300" s="12">
        <f>CC$3*temperature!$I410</f>
        <v>-31.78824455340099</v>
      </c>
      <c r="CD300" s="12">
        <f t="shared" si="441"/>
        <v>-28.827810049734936</v>
      </c>
      <c r="CE300" s="12">
        <f t="shared" si="420"/>
        <v>-19.75783912450424</v>
      </c>
      <c r="CF300" s="12">
        <f t="shared" si="421"/>
        <v>-17.345681391061568</v>
      </c>
      <c r="CG300" s="19">
        <f t="shared" si="442"/>
        <v>0.2641478750361782</v>
      </c>
      <c r="CH300" s="19">
        <f t="shared" si="422"/>
        <v>0.45433660666846187</v>
      </c>
      <c r="CI300" s="19">
        <f t="shared" si="423"/>
        <v>0.45433660666846187</v>
      </c>
      <c r="CJ300" s="12">
        <f t="shared" si="443"/>
        <v>5.1741406379430153</v>
      </c>
      <c r="CK300" s="12">
        <f t="shared" si="424"/>
        <v>8.22550100724321</v>
      </c>
      <c r="CL300" s="12">
        <f t="shared" si="425"/>
        <v>7.22128158116971</v>
      </c>
      <c r="CM300" s="17">
        <f t="shared" si="444"/>
        <v>-34.001950687677947</v>
      </c>
      <c r="CN300" s="17">
        <f t="shared" si="426"/>
        <v>-27.98334013174745</v>
      </c>
      <c r="CO300" s="17">
        <f t="shared" si="427"/>
        <v>-24.566962972231277</v>
      </c>
      <c r="CP300" s="12">
        <f t="shared" si="428"/>
        <v>585.31390239479481</v>
      </c>
      <c r="CQ300" s="12">
        <f t="shared" si="429"/>
        <v>524.46285003497712</v>
      </c>
      <c r="CR300" s="12">
        <f t="shared" si="430"/>
        <v>404.22072573940386</v>
      </c>
      <c r="CS300" s="17">
        <f>CS$3*temperature!$I410+CS$4*temperature!$I410^2</f>
        <v>-34.001950687677947</v>
      </c>
      <c r="CT300" s="17">
        <f>CT$3*temperature!$I410+CT$4*temperature!$I410^2</f>
        <v>-27.983380264500028</v>
      </c>
      <c r="CU300" s="17">
        <f>CU$3*temperature!$I410+CU$4*temperature!$I410^2</f>
        <v>-24.566983457204596</v>
      </c>
      <c r="CV300" s="17"/>
      <c r="CW300" s="17"/>
      <c r="CX300" s="17"/>
    </row>
    <row r="301" spans="1:102">
      <c r="A301" s="2">
        <f t="shared" si="367"/>
        <v>2255</v>
      </c>
      <c r="B301" s="5">
        <f t="shared" si="368"/>
        <v>1165.4054831395272</v>
      </c>
      <c r="C301" s="5">
        <f t="shared" si="369"/>
        <v>2964.1689466920407</v>
      </c>
      <c r="D301" s="5">
        <f t="shared" si="370"/>
        <v>4369.9534512148293</v>
      </c>
      <c r="E301" s="15">
        <f t="shared" si="371"/>
        <v>1.4318953140705924E-8</v>
      </c>
      <c r="F301" s="15">
        <f t="shared" si="372"/>
        <v>2.8209297851475999E-8</v>
      </c>
      <c r="G301" s="15">
        <f t="shared" si="373"/>
        <v>5.7588278098743212E-8</v>
      </c>
      <c r="H301" s="5">
        <f t="shared" si="374"/>
        <v>65368.580993450683</v>
      </c>
      <c r="I301" s="5">
        <f t="shared" si="375"/>
        <v>55575.836537694413</v>
      </c>
      <c r="J301" s="5">
        <f t="shared" si="376"/>
        <v>26997.586425958496</v>
      </c>
      <c r="K301" s="5">
        <f t="shared" si="377"/>
        <v>56090.847296643864</v>
      </c>
      <c r="L301" s="5">
        <f t="shared" si="378"/>
        <v>18749.213535792569</v>
      </c>
      <c r="M301" s="5">
        <f t="shared" si="379"/>
        <v>6178.0032046916376</v>
      </c>
      <c r="N301" s="15">
        <f t="shared" si="380"/>
        <v>-1.4912283473300647E-2</v>
      </c>
      <c r="O301" s="15">
        <f t="shared" si="381"/>
        <v>-5.0856551059835775E-3</v>
      </c>
      <c r="P301" s="15">
        <f t="shared" si="382"/>
        <v>-2.066790467596169E-3</v>
      </c>
      <c r="Q301" s="5">
        <f t="shared" si="383"/>
        <v>653.43341857472421</v>
      </c>
      <c r="R301" s="5">
        <f t="shared" si="384"/>
        <v>1654.3221115260476</v>
      </c>
      <c r="S301" s="5">
        <f t="shared" si="385"/>
        <v>1611.7553238926998</v>
      </c>
      <c r="T301" s="5">
        <f t="shared" si="386"/>
        <v>9.9961389499978921</v>
      </c>
      <c r="U301" s="5">
        <f t="shared" si="387"/>
        <v>29.7669313606103</v>
      </c>
      <c r="V301" s="5">
        <f t="shared" si="388"/>
        <v>59.699978304096774</v>
      </c>
      <c r="W301" s="15">
        <f t="shared" si="389"/>
        <v>-1.0734613539272964E-2</v>
      </c>
      <c r="X301" s="15">
        <f t="shared" si="390"/>
        <v>-1.217998157191269E-2</v>
      </c>
      <c r="Y301" s="15">
        <f t="shared" si="391"/>
        <v>-9.7425357312937999E-3</v>
      </c>
      <c r="Z301" s="5">
        <f t="shared" si="406"/>
        <v>329.37757730927348</v>
      </c>
      <c r="AA301" s="5">
        <f t="shared" si="407"/>
        <v>3549.5601383131657</v>
      </c>
      <c r="AB301" s="5">
        <f t="shared" si="408"/>
        <v>41694.297741474576</v>
      </c>
      <c r="AC301" s="16">
        <f t="shared" si="392"/>
        <v>0.85639947180371745</v>
      </c>
      <c r="AD301" s="16">
        <f t="shared" si="393"/>
        <v>3.0922418926859132</v>
      </c>
      <c r="AE301" s="16">
        <f t="shared" si="394"/>
        <v>25.563890886792329</v>
      </c>
      <c r="AF301" s="15">
        <f t="shared" si="395"/>
        <v>-4.0504037456468023E-3</v>
      </c>
      <c r="AG301" s="15">
        <f t="shared" si="396"/>
        <v>2.9673830763510267E-4</v>
      </c>
      <c r="AH301" s="15">
        <f t="shared" si="397"/>
        <v>9.7937136394747881E-3</v>
      </c>
      <c r="AI301" s="1">
        <f t="shared" si="361"/>
        <v>151297.75373340567</v>
      </c>
      <c r="AJ301" s="1">
        <f t="shared" si="362"/>
        <v>116759.6957020782</v>
      </c>
      <c r="AK301" s="1">
        <f t="shared" si="363"/>
        <v>55056.704860722384</v>
      </c>
      <c r="AL301" s="14">
        <f t="shared" si="398"/>
        <v>97.73561984514312</v>
      </c>
      <c r="AM301" s="14">
        <f t="shared" si="399"/>
        <v>24.322284854711523</v>
      </c>
      <c r="AN301" s="14">
        <f t="shared" si="400"/>
        <v>7.5620796359403055</v>
      </c>
      <c r="AO301" s="11">
        <f t="shared" si="401"/>
        <v>1.7576603102530642E-3</v>
      </c>
      <c r="AP301" s="11">
        <f t="shared" si="402"/>
        <v>2.2141884141055283E-3</v>
      </c>
      <c r="AQ301" s="11">
        <f t="shared" si="403"/>
        <v>2.0085482652358517E-3</v>
      </c>
      <c r="AR301" s="1">
        <f t="shared" si="409"/>
        <v>65368.580993450683</v>
      </c>
      <c r="AS301" s="1">
        <f t="shared" si="404"/>
        <v>55575.836537694413</v>
      </c>
      <c r="AT301" s="1">
        <f t="shared" si="405"/>
        <v>26997.586425958496</v>
      </c>
      <c r="AU301" s="1">
        <f t="shared" si="364"/>
        <v>13073.716198690137</v>
      </c>
      <c r="AV301" s="1">
        <f t="shared" si="365"/>
        <v>11115.167307538883</v>
      </c>
      <c r="AW301" s="1">
        <f t="shared" si="366"/>
        <v>5399.5172851916996</v>
      </c>
      <c r="AX301" s="1">
        <f t="shared" si="431"/>
        <v>44872.677837315096</v>
      </c>
      <c r="AY301" s="1">
        <f t="shared" si="412"/>
        <v>14999.370828634057</v>
      </c>
      <c r="AZ301" s="1">
        <f t="shared" si="413"/>
        <v>4942.4025637533105</v>
      </c>
      <c r="BA301" s="1">
        <f t="shared" si="432"/>
        <v>12483.339166176764</v>
      </c>
      <c r="BB301" s="1">
        <f t="shared" si="433"/>
        <v>28502.747667541233</v>
      </c>
      <c r="BC301" s="1">
        <f t="shared" si="434"/>
        <v>37169.105969026226</v>
      </c>
      <c r="BD301" s="1">
        <f t="shared" si="435"/>
        <v>64.867014430765479</v>
      </c>
      <c r="BE301" s="2">
        <f t="shared" si="445"/>
        <v>0.42640676327742005</v>
      </c>
      <c r="BF301" s="2">
        <f t="shared" si="446"/>
        <v>0.3180625638800178</v>
      </c>
      <c r="BG301" s="2">
        <f t="shared" si="447"/>
        <v>-5.0634047993166097E-7</v>
      </c>
      <c r="BH301" s="2">
        <f t="shared" si="414"/>
        <v>2.785428553913195E-2</v>
      </c>
      <c r="BI301" s="2">
        <f t="shared" si="436"/>
        <v>1.8182272776872576E-2</v>
      </c>
      <c r="BJ301" s="2">
        <f t="shared" si="415"/>
        <v>1.0116379454193041E-2</v>
      </c>
      <c r="BK301" s="2">
        <f t="shared" si="416"/>
        <v>2.5638068161742476E-14</v>
      </c>
      <c r="BL301" s="2">
        <f t="shared" si="417"/>
        <v>1188.5493706600084</v>
      </c>
      <c r="BM301" s="2">
        <f t="shared" si="418"/>
        <v>562.22625089952271</v>
      </c>
      <c r="BN301" s="2">
        <f t="shared" si="419"/>
        <v>6.9216596099125736E-10</v>
      </c>
      <c r="BO301" s="2">
        <f t="shared" si="437"/>
        <v>16925.01673560061</v>
      </c>
      <c r="BP301" s="2">
        <f t="shared" si="438"/>
        <v>995.98780525838276</v>
      </c>
      <c r="BQ301" s="2">
        <f t="shared" si="439"/>
        <v>-6.557237612048033E-5</v>
      </c>
      <c r="BR301" s="11">
        <f t="shared" si="440"/>
        <v>2.1093068066699611E-2</v>
      </c>
      <c r="BS301" s="17">
        <f t="shared" si="410"/>
        <v>3.6561619686008377E-4</v>
      </c>
      <c r="BT301" s="17">
        <f t="shared" si="411"/>
        <v>8.2997702525644393E-4</v>
      </c>
      <c r="BU301" s="12">
        <f>BU$3*temperature!$I411+BU$4*temperature!$I411^2</f>
        <v>-76.801583102043764</v>
      </c>
      <c r="BV301" s="12">
        <f>BV$3*temperature!$I411+BV$4*temperature!$I411^2</f>
        <v>-62.248090516547258</v>
      </c>
      <c r="BW301" s="12">
        <f>BW$3*temperature!$I411+BW$4*temperature!$I411^2</f>
        <v>-50.961010348792968</v>
      </c>
      <c r="BX301" s="12">
        <f>BX$4*temperature!$I411^2</f>
        <v>-58.377238664042004</v>
      </c>
      <c r="BY301" s="12">
        <f>BY$4*temperature!$I411^2</f>
        <v>-51.04365360002987</v>
      </c>
      <c r="BZ301" s="12">
        <f>BZ$4*temperature!$I411^2</f>
        <v>-44.811932617208583</v>
      </c>
      <c r="CA301" s="12">
        <f>CA$3*temperature!$I411</f>
        <v>-39.237312152249238</v>
      </c>
      <c r="CB301" s="12">
        <f>CB$3*temperature!$I411</f>
        <v>-36.265425017340242</v>
      </c>
      <c r="CC301" s="12">
        <f>CC$3*temperature!$I411</f>
        <v>-31.837920326117704</v>
      </c>
      <c r="CD301" s="12">
        <f t="shared" si="441"/>
        <v>-28.856662902725013</v>
      </c>
      <c r="CE301" s="12">
        <f t="shared" si="420"/>
        <v>-19.762966573971507</v>
      </c>
      <c r="CF301" s="12">
        <f t="shared" si="421"/>
        <v>-17.350182850165851</v>
      </c>
      <c r="CG301" s="19">
        <f t="shared" si="442"/>
        <v>0.26456066127172695</v>
      </c>
      <c r="CH301" s="19">
        <f t="shared" si="422"/>
        <v>0.45504660252783791</v>
      </c>
      <c r="CI301" s="19">
        <f t="shared" si="423"/>
        <v>0.45504660252783785</v>
      </c>
      <c r="CJ301" s="12">
        <f t="shared" si="443"/>
        <v>5.1903246247621135</v>
      </c>
      <c r="CK301" s="12">
        <f t="shared" si="424"/>
        <v>8.2512292216843672</v>
      </c>
      <c r="CL301" s="12">
        <f t="shared" si="425"/>
        <v>7.2438687379759266</v>
      </c>
      <c r="CM301" s="17">
        <f t="shared" si="444"/>
        <v>-34.046987527487126</v>
      </c>
      <c r="CN301" s="17">
        <f t="shared" si="426"/>
        <v>-28.014195795655873</v>
      </c>
      <c r="CO301" s="17">
        <f t="shared" si="427"/>
        <v>-24.594051588141777</v>
      </c>
      <c r="CP301" s="12">
        <f t="shared" si="428"/>
        <v>591.96112036782995</v>
      </c>
      <c r="CQ301" s="12">
        <f t="shared" si="429"/>
        <v>530.35592676344243</v>
      </c>
      <c r="CR301" s="12">
        <f t="shared" si="430"/>
        <v>408.76271330549946</v>
      </c>
      <c r="CS301" s="17">
        <f>CS$3*temperature!$I411+CS$4*temperature!$I411^2</f>
        <v>-34.046987527487126</v>
      </c>
      <c r="CT301" s="17">
        <f>CT$3*temperature!$I411+CT$4*temperature!$I411^2</f>
        <v>-28.01423593882339</v>
      </c>
      <c r="CU301" s="17">
        <f>CU$3*temperature!$I411+CU$4*temperature!$I411^2</f>
        <v>-24.594072078431218</v>
      </c>
      <c r="CV301" s="17"/>
      <c r="CW301" s="17"/>
      <c r="CX301" s="17"/>
    </row>
    <row r="302" spans="1:102">
      <c r="A302" s="2">
        <f t="shared" si="367"/>
        <v>2256</v>
      </c>
      <c r="B302" s="5">
        <f t="shared" si="368"/>
        <v>1165.4054989925442</v>
      </c>
      <c r="C302" s="5">
        <f t="shared" si="369"/>
        <v>2964.1690261283093</v>
      </c>
      <c r="D302" s="5">
        <f t="shared" si="370"/>
        <v>4369.953690290019</v>
      </c>
      <c r="E302" s="15">
        <f t="shared" si="371"/>
        <v>1.3603005483670627E-8</v>
      </c>
      <c r="F302" s="15">
        <f t="shared" si="372"/>
        <v>2.6798832958902197E-8</v>
      </c>
      <c r="G302" s="15">
        <f t="shared" si="373"/>
        <v>5.4708864193806049E-8</v>
      </c>
      <c r="H302" s="5">
        <f t="shared" si="374"/>
        <v>64384.178831039644</v>
      </c>
      <c r="I302" s="5">
        <f t="shared" si="375"/>
        <v>55291.765109222215</v>
      </c>
      <c r="J302" s="5">
        <f t="shared" si="376"/>
        <v>26941.474474677998</v>
      </c>
      <c r="K302" s="5">
        <f t="shared" si="377"/>
        <v>55246.160144857487</v>
      </c>
      <c r="L302" s="5">
        <f t="shared" si="378"/>
        <v>18653.377935549892</v>
      </c>
      <c r="M302" s="5">
        <f t="shared" si="379"/>
        <v>6165.1624671770796</v>
      </c>
      <c r="N302" s="15">
        <f t="shared" si="380"/>
        <v>-1.505926889139575E-2</v>
      </c>
      <c r="O302" s="15">
        <f t="shared" si="381"/>
        <v>-5.1114464113241054E-3</v>
      </c>
      <c r="P302" s="15">
        <f t="shared" si="382"/>
        <v>-2.0784608050715692E-3</v>
      </c>
      <c r="Q302" s="5">
        <f t="shared" si="383"/>
        <v>636.68447352194858</v>
      </c>
      <c r="R302" s="5">
        <f t="shared" si="384"/>
        <v>1625.8195571097858</v>
      </c>
      <c r="S302" s="5">
        <f t="shared" si="385"/>
        <v>1592.7354941332765</v>
      </c>
      <c r="T302" s="5">
        <f t="shared" si="386"/>
        <v>9.8888342614847904</v>
      </c>
      <c r="U302" s="5">
        <f t="shared" si="387"/>
        <v>29.404370685185675</v>
      </c>
      <c r="V302" s="5">
        <f t="shared" si="388"/>
        <v>59.11834913231165</v>
      </c>
      <c r="W302" s="15">
        <f t="shared" si="389"/>
        <v>-1.0734613539272964E-2</v>
      </c>
      <c r="X302" s="15">
        <f t="shared" si="390"/>
        <v>-1.217998157191269E-2</v>
      </c>
      <c r="Y302" s="15">
        <f t="shared" si="391"/>
        <v>-9.7425357312937999E-3</v>
      </c>
      <c r="Z302" s="5">
        <f t="shared" si="406"/>
        <v>319.68268515854703</v>
      </c>
      <c r="AA302" s="5">
        <f t="shared" si="407"/>
        <v>3489.5298620798003</v>
      </c>
      <c r="AB302" s="5">
        <f t="shared" si="408"/>
        <v>41606.28611278969</v>
      </c>
      <c r="AC302" s="16">
        <f t="shared" si="392"/>
        <v>0.85293070817535377</v>
      </c>
      <c r="AD302" s="16">
        <f t="shared" si="393"/>
        <v>3.093159479311947</v>
      </c>
      <c r="AE302" s="16">
        <f t="shared" si="394"/>
        <v>25.814256313648354</v>
      </c>
      <c r="AF302" s="15">
        <f t="shared" si="395"/>
        <v>-4.0504037456468023E-3</v>
      </c>
      <c r="AG302" s="15">
        <f t="shared" si="396"/>
        <v>2.9673830763510267E-4</v>
      </c>
      <c r="AH302" s="15">
        <f t="shared" si="397"/>
        <v>9.7937136394747881E-3</v>
      </c>
      <c r="AI302" s="1">
        <f t="shared" si="361"/>
        <v>149241.69455875526</v>
      </c>
      <c r="AJ302" s="1">
        <f t="shared" si="362"/>
        <v>116198.89343940926</v>
      </c>
      <c r="AK302" s="1">
        <f t="shared" si="363"/>
        <v>54950.551659841847</v>
      </c>
      <c r="AL302" s="14">
        <f t="shared" si="398"/>
        <v>97.905688004843924</v>
      </c>
      <c r="AM302" s="14">
        <f t="shared" si="399"/>
        <v>24.375600434828101</v>
      </c>
      <c r="AN302" s="14">
        <f t="shared" si="400"/>
        <v>7.5771165498553055</v>
      </c>
      <c r="AO302" s="11">
        <f t="shared" si="401"/>
        <v>1.7400837071505336E-3</v>
      </c>
      <c r="AP302" s="11">
        <f t="shared" si="402"/>
        <v>2.1920465299644729E-3</v>
      </c>
      <c r="AQ302" s="11">
        <f t="shared" si="403"/>
        <v>1.9884627825834931E-3</v>
      </c>
      <c r="AR302" s="1">
        <f t="shared" si="409"/>
        <v>64384.178831039644</v>
      </c>
      <c r="AS302" s="1">
        <f t="shared" si="404"/>
        <v>55291.765109222215</v>
      </c>
      <c r="AT302" s="1">
        <f t="shared" si="405"/>
        <v>26941.474474677998</v>
      </c>
      <c r="AU302" s="1">
        <f t="shared" si="364"/>
        <v>12876.835766207929</v>
      </c>
      <c r="AV302" s="1">
        <f t="shared" si="365"/>
        <v>11058.353021844443</v>
      </c>
      <c r="AW302" s="1">
        <f t="shared" si="366"/>
        <v>5388.2948949355996</v>
      </c>
      <c r="AX302" s="1">
        <f t="shared" si="431"/>
        <v>44196.928115885989</v>
      </c>
      <c r="AY302" s="1">
        <f t="shared" si="412"/>
        <v>14922.702348439912</v>
      </c>
      <c r="AZ302" s="1">
        <f t="shared" si="413"/>
        <v>4932.1299737416639</v>
      </c>
      <c r="BA302" s="1">
        <f t="shared" si="432"/>
        <v>12465.655693109993</v>
      </c>
      <c r="BB302" s="1">
        <f t="shared" si="433"/>
        <v>28487.558385540618</v>
      </c>
      <c r="BC302" s="1">
        <f t="shared" si="434"/>
        <v>37160.015772842446</v>
      </c>
      <c r="BD302" s="1">
        <f t="shared" si="435"/>
        <v>62.943870043995204</v>
      </c>
      <c r="BE302" s="2">
        <f t="shared" si="445"/>
        <v>0.42640676327742005</v>
      </c>
      <c r="BF302" s="2">
        <f t="shared" si="446"/>
        <v>0.3180625638800178</v>
      </c>
      <c r="BG302" s="2">
        <f t="shared" si="447"/>
        <v>-5.0634047993166097E-7</v>
      </c>
      <c r="BH302" s="2">
        <f t="shared" si="414"/>
        <v>2.7439588764731817E-2</v>
      </c>
      <c r="BI302" s="2">
        <f t="shared" si="436"/>
        <v>1.8182272776872576E-2</v>
      </c>
      <c r="BJ302" s="2">
        <f t="shared" si="415"/>
        <v>1.0116379454193041E-2</v>
      </c>
      <c r="BK302" s="2">
        <f t="shared" si="416"/>
        <v>2.5638068161742476E-14</v>
      </c>
      <c r="BL302" s="2">
        <f t="shared" si="417"/>
        <v>1170.6507020209076</v>
      </c>
      <c r="BM302" s="2">
        <f t="shared" si="418"/>
        <v>559.35247653700321</v>
      </c>
      <c r="BN302" s="2">
        <f t="shared" si="419"/>
        <v>6.9072735895963962E-10</v>
      </c>
      <c r="BO302" s="2">
        <f t="shared" si="437"/>
        <v>17175.687377627244</v>
      </c>
      <c r="BP302" s="2">
        <f t="shared" si="438"/>
        <v>1007.9432626840641</v>
      </c>
      <c r="BQ302" s="2">
        <f t="shared" si="439"/>
        <v>-6.5574509960319015E-5</v>
      </c>
      <c r="BR302" s="11">
        <f t="shared" si="440"/>
        <v>2.1046550171397754E-2</v>
      </c>
      <c r="BS302" s="17">
        <f t="shared" si="410"/>
        <v>3.5806353827504492E-4</v>
      </c>
      <c r="BT302" s="17">
        <f t="shared" si="411"/>
        <v>8.0580293714217852E-4</v>
      </c>
      <c r="BU302" s="12">
        <f>BU$3*temperature!$I412+BU$4*temperature!$I412^2</f>
        <v>-77.104807446095634</v>
      </c>
      <c r="BV302" s="12">
        <f>BV$3*temperature!$I412+BV$4*temperature!$I412^2</f>
        <v>-62.480618154052799</v>
      </c>
      <c r="BW302" s="12">
        <f>BW$3*temperature!$I412+BW$4*temperature!$I412^2</f>
        <v>-51.140640246184311</v>
      </c>
      <c r="BX302" s="12">
        <f>BX$4*temperature!$I412^2</f>
        <v>-58.558002160392022</v>
      </c>
      <c r="BY302" s="12">
        <f>BY$4*temperature!$I412^2</f>
        <v>-51.201708854138758</v>
      </c>
      <c r="BZ302" s="12">
        <f>BZ$4*temperature!$I412^2</f>
        <v>-44.950691520566544</v>
      </c>
      <c r="CA302" s="12">
        <f>CA$3*temperature!$I412</f>
        <v>-39.298013821356371</v>
      </c>
      <c r="CB302" s="12">
        <f>CB$3*temperature!$I412</f>
        <v>-36.321529059862065</v>
      </c>
      <c r="CC302" s="12">
        <f>CC$3*temperature!$I412</f>
        <v>-31.887174844296631</v>
      </c>
      <c r="CD302" s="12">
        <f t="shared" si="441"/>
        <v>-28.885221180063891</v>
      </c>
      <c r="CE302" s="12">
        <f t="shared" si="420"/>
        <v>-19.767971212772625</v>
      </c>
      <c r="CF302" s="12">
        <f t="shared" si="421"/>
        <v>-17.354576492080561</v>
      </c>
      <c r="CG302" s="19">
        <f t="shared" si="442"/>
        <v>0.26496994704688315</v>
      </c>
      <c r="CH302" s="19">
        <f t="shared" si="422"/>
        <v>0.45575057756536819</v>
      </c>
      <c r="CI302" s="19">
        <f t="shared" si="423"/>
        <v>0.45575057756536819</v>
      </c>
      <c r="CJ302" s="12">
        <f t="shared" si="443"/>
        <v>5.2063963206462391</v>
      </c>
      <c r="CK302" s="12">
        <f t="shared" si="424"/>
        <v>8.27677892354472</v>
      </c>
      <c r="CL302" s="12">
        <f t="shared" si="425"/>
        <v>7.2662991761080349</v>
      </c>
      <c r="CM302" s="17">
        <f t="shared" si="444"/>
        <v>-34.091617500710129</v>
      </c>
      <c r="CN302" s="17">
        <f t="shared" si="426"/>
        <v>-28.044750136317347</v>
      </c>
      <c r="CO302" s="17">
        <f t="shared" si="427"/>
        <v>-24.620875668188596</v>
      </c>
      <c r="CP302" s="12">
        <f t="shared" si="428"/>
        <v>598.60397831551745</v>
      </c>
      <c r="CQ302" s="12">
        <f t="shared" si="429"/>
        <v>536.24473705888499</v>
      </c>
      <c r="CR302" s="12">
        <f t="shared" si="430"/>
        <v>413.30141259159768</v>
      </c>
      <c r="CS302" s="17">
        <f>CS$3*temperature!$I412+CS$4*temperature!$I412^2</f>
        <v>-34.091617500710129</v>
      </c>
      <c r="CT302" s="17">
        <f>CT$3*temperature!$I412+CT$4*temperature!$I412^2</f>
        <v>-28.044790289650351</v>
      </c>
      <c r="CU302" s="17">
        <f>CU$3*temperature!$I412+CU$4*temperature!$I412^2</f>
        <v>-24.620896163666828</v>
      </c>
      <c r="CV302" s="17"/>
      <c r="CW302" s="17"/>
      <c r="CX302" s="17"/>
    </row>
    <row r="303" spans="1:102">
      <c r="A303" s="2">
        <f t="shared" si="367"/>
        <v>2257</v>
      </c>
      <c r="B303" s="5">
        <f t="shared" si="368"/>
        <v>1165.4055140529108</v>
      </c>
      <c r="C303" s="5">
        <f t="shared" si="369"/>
        <v>2964.1691015927659</v>
      </c>
      <c r="D303" s="5">
        <f t="shared" si="370"/>
        <v>4369.9539174114616</v>
      </c>
      <c r="E303" s="15">
        <f t="shared" si="371"/>
        <v>1.2922855209487094E-8</v>
      </c>
      <c r="F303" s="15">
        <f t="shared" si="372"/>
        <v>2.5458891310957086E-8</v>
      </c>
      <c r="G303" s="15">
        <f t="shared" si="373"/>
        <v>5.1973420984115747E-8</v>
      </c>
      <c r="H303" s="5">
        <f t="shared" si="374"/>
        <v>63404.984539109115</v>
      </c>
      <c r="I303" s="5">
        <f t="shared" si="375"/>
        <v>55007.737485943631</v>
      </c>
      <c r="J303" s="5">
        <f t="shared" si="376"/>
        <v>26885.172128067545</v>
      </c>
      <c r="K303" s="5">
        <f t="shared" si="377"/>
        <v>54405.9417726682</v>
      </c>
      <c r="L303" s="5">
        <f t="shared" si="378"/>
        <v>18557.557143546834</v>
      </c>
      <c r="M303" s="5">
        <f t="shared" si="379"/>
        <v>6152.2781787119975</v>
      </c>
      <c r="N303" s="15">
        <f t="shared" si="380"/>
        <v>-1.5208629341590507E-2</v>
      </c>
      <c r="O303" s="15">
        <f t="shared" si="381"/>
        <v>-5.1369136643311109E-3</v>
      </c>
      <c r="P303" s="15">
        <f t="shared" si="382"/>
        <v>-2.08985384143201E-3</v>
      </c>
      <c r="Q303" s="5">
        <f t="shared" si="383"/>
        <v>620.27076591923094</v>
      </c>
      <c r="R303" s="5">
        <f t="shared" si="384"/>
        <v>1597.7671743311828</v>
      </c>
      <c r="S303" s="5">
        <f t="shared" si="385"/>
        <v>1573.9221379348592</v>
      </c>
      <c r="T303" s="5">
        <f t="shared" si="386"/>
        <v>9.7826814473338288</v>
      </c>
      <c r="U303" s="5">
        <f t="shared" si="387"/>
        <v>29.046225992106425</v>
      </c>
      <c r="V303" s="5">
        <f t="shared" si="388"/>
        <v>58.542386503515004</v>
      </c>
      <c r="W303" s="15">
        <f t="shared" si="389"/>
        <v>-1.0734613539272964E-2</v>
      </c>
      <c r="X303" s="15">
        <f t="shared" si="390"/>
        <v>-1.217998157191269E-2</v>
      </c>
      <c r="Y303" s="15">
        <f t="shared" si="391"/>
        <v>-9.7425357312937999E-3</v>
      </c>
      <c r="Z303" s="5">
        <f t="shared" si="406"/>
        <v>310.2268560135031</v>
      </c>
      <c r="AA303" s="5">
        <f t="shared" si="407"/>
        <v>3430.4258852663447</v>
      </c>
      <c r="AB303" s="5">
        <f t="shared" si="408"/>
        <v>41517.974608531709</v>
      </c>
      <c r="AC303" s="16">
        <f t="shared" si="392"/>
        <v>0.84947599444018318</v>
      </c>
      <c r="AD303" s="16">
        <f t="shared" si="393"/>
        <v>3.0940773382210836</v>
      </c>
      <c r="AE303" s="16">
        <f t="shared" si="394"/>
        <v>26.067073747800229</v>
      </c>
      <c r="AF303" s="15">
        <f t="shared" si="395"/>
        <v>-4.0504037456468023E-3</v>
      </c>
      <c r="AG303" s="15">
        <f t="shared" si="396"/>
        <v>2.9673830763510267E-4</v>
      </c>
      <c r="AH303" s="15">
        <f t="shared" si="397"/>
        <v>9.7937136394747881E-3</v>
      </c>
      <c r="AI303" s="1">
        <f t="shared" si="361"/>
        <v>147194.36086908766</v>
      </c>
      <c r="AJ303" s="1">
        <f t="shared" si="362"/>
        <v>115637.35711731279</v>
      </c>
      <c r="AK303" s="1">
        <f t="shared" si="363"/>
        <v>54843.791388793266</v>
      </c>
      <c r="AL303" s="14">
        <f t="shared" si="398"/>
        <v>98.074348456453166</v>
      </c>
      <c r="AM303" s="14">
        <f t="shared" si="399"/>
        <v>24.428498560673578</v>
      </c>
      <c r="AN303" s="14">
        <f t="shared" si="400"/>
        <v>7.5920326959714028</v>
      </c>
      <c r="AO303" s="11">
        <f t="shared" si="401"/>
        <v>1.7226828700790283E-3</v>
      </c>
      <c r="AP303" s="11">
        <f t="shared" si="402"/>
        <v>2.1701260646648283E-3</v>
      </c>
      <c r="AQ303" s="11">
        <f t="shared" si="403"/>
        <v>1.968578154757658E-3</v>
      </c>
      <c r="AR303" s="1">
        <f t="shared" si="409"/>
        <v>63404.984539109115</v>
      </c>
      <c r="AS303" s="1">
        <f t="shared" si="404"/>
        <v>55007.737485943631</v>
      </c>
      <c r="AT303" s="1">
        <f t="shared" si="405"/>
        <v>26885.172128067545</v>
      </c>
      <c r="AU303" s="1">
        <f t="shared" si="364"/>
        <v>12680.996907821824</v>
      </c>
      <c r="AV303" s="1">
        <f t="shared" si="365"/>
        <v>11001.547497188727</v>
      </c>
      <c r="AW303" s="1">
        <f t="shared" si="366"/>
        <v>5377.0344256135095</v>
      </c>
      <c r="AX303" s="1">
        <f t="shared" si="431"/>
        <v>43524.753418134562</v>
      </c>
      <c r="AY303" s="1">
        <f t="shared" si="412"/>
        <v>14846.045714837468</v>
      </c>
      <c r="AZ303" s="1">
        <f t="shared" si="413"/>
        <v>4921.8225429695976</v>
      </c>
      <c r="BA303" s="1">
        <f t="shared" si="432"/>
        <v>12447.795470824798</v>
      </c>
      <c r="BB303" s="1">
        <f t="shared" si="433"/>
        <v>28472.293186517258</v>
      </c>
      <c r="BC303" s="1">
        <f t="shared" si="434"/>
        <v>37150.875583015062</v>
      </c>
      <c r="BD303" s="1">
        <f t="shared" si="435"/>
        <v>61.077487660584225</v>
      </c>
      <c r="BE303" s="2">
        <f t="shared" si="445"/>
        <v>0.42640676327742005</v>
      </c>
      <c r="BF303" s="2">
        <f t="shared" si="446"/>
        <v>0.3180625638800178</v>
      </c>
      <c r="BG303" s="2">
        <f t="shared" si="447"/>
        <v>-5.0634047993166097E-7</v>
      </c>
      <c r="BH303" s="2">
        <f t="shared" si="414"/>
        <v>2.7030246634215386E-2</v>
      </c>
      <c r="BI303" s="2">
        <f t="shared" si="436"/>
        <v>1.8182272776872576E-2</v>
      </c>
      <c r="BJ303" s="2">
        <f t="shared" si="415"/>
        <v>1.0116379454193041E-2</v>
      </c>
      <c r="BK303" s="2">
        <f t="shared" si="416"/>
        <v>2.5638068161742476E-14</v>
      </c>
      <c r="BL303" s="2">
        <f t="shared" si="417"/>
        <v>1152.8467243034702</v>
      </c>
      <c r="BM303" s="2">
        <f t="shared" si="418"/>
        <v>556.47914532444452</v>
      </c>
      <c r="BN303" s="2">
        <f t="shared" si="419"/>
        <v>6.8928387555957478E-10</v>
      </c>
      <c r="BO303" s="2">
        <f t="shared" si="437"/>
        <v>17430.028193174599</v>
      </c>
      <c r="BP303" s="2">
        <f t="shared" si="438"/>
        <v>1020.0425604973991</v>
      </c>
      <c r="BQ303" s="2">
        <f t="shared" si="439"/>
        <v>-6.5576662092633157E-5</v>
      </c>
      <c r="BR303" s="11">
        <f t="shared" si="440"/>
        <v>2.1000184656161797E-2</v>
      </c>
      <c r="BS303" s="17">
        <f t="shared" si="410"/>
        <v>3.5068287358195244E-4</v>
      </c>
      <c r="BT303" s="17">
        <f t="shared" si="411"/>
        <v>7.8233294868172666E-4</v>
      </c>
      <c r="BU303" s="12">
        <f>BU$3*temperature!$I413+BU$4*temperature!$I413^2</f>
        <v>-77.40602814481565</v>
      </c>
      <c r="BV303" s="12">
        <f>BV$3*temperature!$I413+BV$4*temperature!$I413^2</f>
        <v>-62.711593474791982</v>
      </c>
      <c r="BW303" s="12">
        <f>BW$3*temperature!$I413+BW$4*temperature!$I413^2</f>
        <v>-51.319057402991739</v>
      </c>
      <c r="BX303" s="12">
        <f>BX$4*temperature!$I413^2</f>
        <v>-58.737511784946079</v>
      </c>
      <c r="BY303" s="12">
        <f>BY$4*temperature!$I413^2</f>
        <v>-51.35866775290306</v>
      </c>
      <c r="BZ303" s="12">
        <f>BZ$4*temperature!$I413^2</f>
        <v>-45.088487918336405</v>
      </c>
      <c r="CA303" s="12">
        <f>CA$3*temperature!$I413</f>
        <v>-39.358201783899496</v>
      </c>
      <c r="CB303" s="12">
        <f>CB$3*temperature!$I413</f>
        <v>-36.377158304650415</v>
      </c>
      <c r="CC303" s="12">
        <f>CC$3*temperature!$I413</f>
        <v>-31.936012530950702</v>
      </c>
      <c r="CD303" s="12">
        <f t="shared" si="441"/>
        <v>-28.91348871450775</v>
      </c>
      <c r="CE303" s="12">
        <f t="shared" si="420"/>
        <v>-19.77285550649475</v>
      </c>
      <c r="CF303" s="12">
        <f t="shared" si="421"/>
        <v>-17.358864481378909</v>
      </c>
      <c r="CG303" s="19">
        <f t="shared" si="442"/>
        <v>0.26537576911515381</v>
      </c>
      <c r="CH303" s="19">
        <f t="shared" si="422"/>
        <v>0.45644859499739948</v>
      </c>
      <c r="CI303" s="19">
        <f t="shared" si="423"/>
        <v>0.45644859499739948</v>
      </c>
      <c r="CJ303" s="12">
        <f t="shared" si="443"/>
        <v>5.2223565346958738</v>
      </c>
      <c r="CK303" s="12">
        <f t="shared" si="424"/>
        <v>8.3021513990778324</v>
      </c>
      <c r="CL303" s="12">
        <f t="shared" si="425"/>
        <v>7.2885740247858957</v>
      </c>
      <c r="CM303" s="17">
        <f t="shared" si="444"/>
        <v>-34.135845249203626</v>
      </c>
      <c r="CN303" s="17">
        <f t="shared" si="426"/>
        <v>-28.075006905572582</v>
      </c>
      <c r="CO303" s="17">
        <f t="shared" si="427"/>
        <v>-24.647438506164804</v>
      </c>
      <c r="CP303" s="12">
        <f t="shared" si="428"/>
        <v>605.24199633587011</v>
      </c>
      <c r="CQ303" s="12">
        <f t="shared" si="429"/>
        <v>542.12886245351024</v>
      </c>
      <c r="CR303" s="12">
        <f t="shared" si="430"/>
        <v>417.836501070841</v>
      </c>
      <c r="CS303" s="17">
        <f>CS$3*temperature!$I413+CS$4*temperature!$I413^2</f>
        <v>-34.135845249203619</v>
      </c>
      <c r="CT303" s="17">
        <f>CT$3*temperature!$I413+CT$4*temperature!$I413^2</f>
        <v>-28.075047068826628</v>
      </c>
      <c r="CU303" s="17">
        <f>CU$3*temperature!$I413+CU$4*temperature!$I413^2</f>
        <v>-24.647459006707059</v>
      </c>
      <c r="CV303" s="17"/>
      <c r="CW303" s="17"/>
      <c r="CX303" s="17"/>
    </row>
    <row r="304" spans="1:102">
      <c r="A304" s="2">
        <f t="shared" si="367"/>
        <v>2258</v>
      </c>
      <c r="B304" s="5">
        <f t="shared" si="368"/>
        <v>1165.4055283602593</v>
      </c>
      <c r="C304" s="5">
        <f t="shared" si="369"/>
        <v>2964.1691732840022</v>
      </c>
      <c r="D304" s="5">
        <f t="shared" si="370"/>
        <v>4369.9541331768432</v>
      </c>
      <c r="E304" s="15">
        <f t="shared" si="371"/>
        <v>1.227671244901274E-8</v>
      </c>
      <c r="F304" s="15">
        <f t="shared" si="372"/>
        <v>2.4185946745409231E-8</v>
      </c>
      <c r="G304" s="15">
        <f t="shared" si="373"/>
        <v>4.9374749934909955E-8</v>
      </c>
      <c r="H304" s="5">
        <f t="shared" si="374"/>
        <v>62431.055710834764</v>
      </c>
      <c r="I304" s="5">
        <f t="shared" si="375"/>
        <v>54723.785375537846</v>
      </c>
      <c r="J304" s="5">
        <f t="shared" si="376"/>
        <v>26828.68838395059</v>
      </c>
      <c r="K304" s="5">
        <f t="shared" si="377"/>
        <v>53570.241595366439</v>
      </c>
      <c r="L304" s="5">
        <f t="shared" si="378"/>
        <v>18461.761855147211</v>
      </c>
      <c r="M304" s="5">
        <f t="shared" si="379"/>
        <v>6139.352397377872</v>
      </c>
      <c r="N304" s="15">
        <f t="shared" si="380"/>
        <v>-1.5360457885164158E-2</v>
      </c>
      <c r="O304" s="15">
        <f t="shared" si="381"/>
        <v>-5.1620635010645177E-3</v>
      </c>
      <c r="P304" s="15">
        <f t="shared" si="382"/>
        <v>-2.1009747866815864E-3</v>
      </c>
      <c r="Q304" s="5">
        <f t="shared" si="383"/>
        <v>604.18703896281045</v>
      </c>
      <c r="R304" s="5">
        <f t="shared" si="384"/>
        <v>1570.1591197085779</v>
      </c>
      <c r="S304" s="5">
        <f t="shared" si="385"/>
        <v>1555.3136676649453</v>
      </c>
      <c r="T304" s="5">
        <f t="shared" si="386"/>
        <v>9.6776681426188844</v>
      </c>
      <c r="U304" s="5">
        <f t="shared" si="387"/>
        <v>28.692443494788957</v>
      </c>
      <c r="V304" s="5">
        <f t="shared" si="388"/>
        <v>57.972035211209295</v>
      </c>
      <c r="W304" s="15">
        <f t="shared" si="389"/>
        <v>-1.0734613539272964E-2</v>
      </c>
      <c r="X304" s="15">
        <f t="shared" si="390"/>
        <v>-1.217998157191269E-2</v>
      </c>
      <c r="Y304" s="15">
        <f t="shared" si="391"/>
        <v>-9.7425357312937999E-3</v>
      </c>
      <c r="Z304" s="5">
        <f t="shared" si="406"/>
        <v>301.00506614624874</v>
      </c>
      <c r="AA304" s="5">
        <f t="shared" si="407"/>
        <v>3372.2366535901929</v>
      </c>
      <c r="AB304" s="5">
        <f t="shared" si="408"/>
        <v>41429.37744180765</v>
      </c>
      <c r="AC304" s="16">
        <f t="shared" si="392"/>
        <v>0.84603527369046561</v>
      </c>
      <c r="AD304" s="16">
        <f t="shared" si="393"/>
        <v>3.0949954694941195</v>
      </c>
      <c r="AE304" s="16">
        <f t="shared" si="394"/>
        <v>26.322367203505255</v>
      </c>
      <c r="AF304" s="15">
        <f t="shared" si="395"/>
        <v>-4.0504037456468023E-3</v>
      </c>
      <c r="AG304" s="15">
        <f t="shared" si="396"/>
        <v>2.9673830763510267E-4</v>
      </c>
      <c r="AH304" s="15">
        <f t="shared" si="397"/>
        <v>9.7937136394747881E-3</v>
      </c>
      <c r="AI304" s="1">
        <f t="shared" si="361"/>
        <v>145155.92169000072</v>
      </c>
      <c r="AJ304" s="1">
        <f t="shared" si="362"/>
        <v>115075.16890277024</v>
      </c>
      <c r="AK304" s="1">
        <f t="shared" si="363"/>
        <v>54736.446675527448</v>
      </c>
      <c r="AL304" s="14">
        <f t="shared" si="398"/>
        <v>98.241609946532463</v>
      </c>
      <c r="AM304" s="14">
        <f t="shared" si="399"/>
        <v>24.480981352906252</v>
      </c>
      <c r="AN304" s="14">
        <f t="shared" si="400"/>
        <v>7.6068287505897425</v>
      </c>
      <c r="AO304" s="11">
        <f t="shared" si="401"/>
        <v>1.705456041378238E-3</v>
      </c>
      <c r="AP304" s="11">
        <f t="shared" si="402"/>
        <v>2.1484248040181801E-3</v>
      </c>
      <c r="AQ304" s="11">
        <f t="shared" si="403"/>
        <v>1.9488923732100814E-3</v>
      </c>
      <c r="AR304" s="1">
        <f t="shared" si="409"/>
        <v>62431.055710834764</v>
      </c>
      <c r="AS304" s="1">
        <f t="shared" si="404"/>
        <v>54723.785375537846</v>
      </c>
      <c r="AT304" s="1">
        <f t="shared" si="405"/>
        <v>26828.68838395059</v>
      </c>
      <c r="AU304" s="1">
        <f t="shared" si="364"/>
        <v>12486.211142166954</v>
      </c>
      <c r="AV304" s="1">
        <f t="shared" si="365"/>
        <v>10944.757075107569</v>
      </c>
      <c r="AW304" s="1">
        <f t="shared" si="366"/>
        <v>5365.7376767901187</v>
      </c>
      <c r="AX304" s="1">
        <f t="shared" si="431"/>
        <v>42856.193276293146</v>
      </c>
      <c r="AY304" s="1">
        <f t="shared" si="412"/>
        <v>14769.409484117772</v>
      </c>
      <c r="AZ304" s="1">
        <f t="shared" si="413"/>
        <v>4911.481917902297</v>
      </c>
      <c r="BA304" s="1">
        <f t="shared" si="432"/>
        <v>12429.755551768767</v>
      </c>
      <c r="BB304" s="1">
        <f t="shared" si="433"/>
        <v>28456.953016248597</v>
      </c>
      <c r="BC304" s="1">
        <f t="shared" si="434"/>
        <v>37141.686595650863</v>
      </c>
      <c r="BD304" s="1">
        <f t="shared" si="435"/>
        <v>59.266198513879168</v>
      </c>
      <c r="BE304" s="2">
        <f t="shared" si="445"/>
        <v>0.42640676327742005</v>
      </c>
      <c r="BF304" s="2">
        <f t="shared" si="446"/>
        <v>0.3180625638800178</v>
      </c>
      <c r="BG304" s="2">
        <f t="shared" si="447"/>
        <v>-5.0634047993166097E-7</v>
      </c>
      <c r="BH304" s="2">
        <f t="shared" si="414"/>
        <v>2.6626211004829491E-2</v>
      </c>
      <c r="BI304" s="2">
        <f t="shared" si="436"/>
        <v>1.8182272776872576E-2</v>
      </c>
      <c r="BJ304" s="2">
        <f t="shared" si="415"/>
        <v>1.0116379454193041E-2</v>
      </c>
      <c r="BK304" s="2">
        <f t="shared" si="416"/>
        <v>2.5638068161742476E-14</v>
      </c>
      <c r="BL304" s="2">
        <f t="shared" si="417"/>
        <v>1135.138484682526</v>
      </c>
      <c r="BM304" s="2">
        <f t="shared" si="418"/>
        <v>553.60657802876062</v>
      </c>
      <c r="BN304" s="2">
        <f t="shared" si="419"/>
        <v>6.8783574147787378E-10</v>
      </c>
      <c r="BO304" s="2">
        <f t="shared" si="437"/>
        <v>17688.090592279295</v>
      </c>
      <c r="BP304" s="2">
        <f t="shared" si="438"/>
        <v>1032.287426401871</v>
      </c>
      <c r="BQ304" s="2">
        <f t="shared" si="439"/>
        <v>-6.5578832176985783E-5</v>
      </c>
      <c r="BR304" s="11">
        <f t="shared" si="440"/>
        <v>2.0953965283576598E-2</v>
      </c>
      <c r="BS304" s="17">
        <f t="shared" si="410"/>
        <v>3.4346994138894352E-4</v>
      </c>
      <c r="BT304" s="17">
        <f t="shared" si="411"/>
        <v>7.5954655211818119E-4</v>
      </c>
      <c r="BU304" s="12">
        <f>BU$3*temperature!$I414+BU$4*temperature!$I414^2</f>
        <v>-77.705257954045379</v>
      </c>
      <c r="BV304" s="12">
        <f>BV$3*temperature!$I414+BV$4*temperature!$I414^2</f>
        <v>-62.941026660434439</v>
      </c>
      <c r="BW304" s="12">
        <f>BW$3*temperature!$I414+BW$4*temperature!$I414^2</f>
        <v>-51.496270027376234</v>
      </c>
      <c r="BX304" s="12">
        <f>BX$4*temperature!$I414^2</f>
        <v>-58.915776643764346</v>
      </c>
      <c r="BY304" s="12">
        <f>BY$4*temperature!$I414^2</f>
        <v>-51.514538258442784</v>
      </c>
      <c r="BZ304" s="12">
        <f>BZ$4*temperature!$I414^2</f>
        <v>-45.225328800573969</v>
      </c>
      <c r="CA304" s="12">
        <f>CA$3*temperature!$I414</f>
        <v>-39.417881439272406</v>
      </c>
      <c r="CB304" s="12">
        <f>CB$3*temperature!$I414</f>
        <v>-36.43231774214167</v>
      </c>
      <c r="CC304" s="12">
        <f>CC$3*temperature!$I414</f>
        <v>-31.984437767253333</v>
      </c>
      <c r="CD304" s="12">
        <f t="shared" si="441"/>
        <v>-28.941469286209401</v>
      </c>
      <c r="CE304" s="12">
        <f t="shared" si="420"/>
        <v>-19.77762187141381</v>
      </c>
      <c r="CF304" s="12">
        <f t="shared" si="421"/>
        <v>-17.363048939343091</v>
      </c>
      <c r="CG304" s="19">
        <f t="shared" si="442"/>
        <v>0.26577816388237596</v>
      </c>
      <c r="CH304" s="19">
        <f t="shared" si="422"/>
        <v>0.45714071744228302</v>
      </c>
      <c r="CI304" s="19">
        <f t="shared" si="423"/>
        <v>0.45714071744228302</v>
      </c>
      <c r="CJ304" s="12">
        <f t="shared" si="443"/>
        <v>5.2382060765315037</v>
      </c>
      <c r="CK304" s="12">
        <f t="shared" si="424"/>
        <v>8.3273479353639299</v>
      </c>
      <c r="CL304" s="12">
        <f t="shared" si="425"/>
        <v>7.3106944139551207</v>
      </c>
      <c r="CM304" s="17">
        <f t="shared" si="444"/>
        <v>-34.179675362740902</v>
      </c>
      <c r="CN304" s="17">
        <f t="shared" si="426"/>
        <v>-28.104969806777738</v>
      </c>
      <c r="CO304" s="17">
        <f t="shared" si="427"/>
        <v>-24.673743353298214</v>
      </c>
      <c r="CP304" s="12">
        <f t="shared" si="428"/>
        <v>611.87470658504969</v>
      </c>
      <c r="CQ304" s="12">
        <f t="shared" si="429"/>
        <v>548.00789509319134</v>
      </c>
      <c r="CR304" s="12">
        <f t="shared" si="430"/>
        <v>422.36766439667662</v>
      </c>
      <c r="CS304" s="17">
        <f>CS$3*temperature!$I414+CS$4*temperature!$I414^2</f>
        <v>-34.179675362740902</v>
      </c>
      <c r="CT304" s="17">
        <f>CT$3*temperature!$I414+CT$4*temperature!$I414^2</f>
        <v>-28.105009979713273</v>
      </c>
      <c r="CU304" s="17">
        <f>CU$3*temperature!$I414+CU$4*temperature!$I414^2</f>
        <v>-24.673763858782216</v>
      </c>
      <c r="CV304" s="17"/>
      <c r="CW304" s="17"/>
      <c r="CX304" s="17"/>
    </row>
    <row r="305" spans="1:102">
      <c r="A305" s="2">
        <f t="shared" si="367"/>
        <v>2259</v>
      </c>
      <c r="B305" s="5">
        <f t="shared" si="368"/>
        <v>1165.4055419522404</v>
      </c>
      <c r="C305" s="5">
        <f t="shared" si="369"/>
        <v>2964.1692413906785</v>
      </c>
      <c r="D305" s="5">
        <f t="shared" si="370"/>
        <v>4369.9543381539661</v>
      </c>
      <c r="E305" s="15">
        <f t="shared" si="371"/>
        <v>1.1662876826562102E-8</v>
      </c>
      <c r="F305" s="15">
        <f t="shared" si="372"/>
        <v>2.2976649408138768E-8</v>
      </c>
      <c r="G305" s="15">
        <f t="shared" si="373"/>
        <v>4.6906012438164453E-8</v>
      </c>
      <c r="H305" s="5">
        <f t="shared" si="374"/>
        <v>61462.447889871291</v>
      </c>
      <c r="I305" s="5">
        <f t="shared" si="375"/>
        <v>54439.939690353953</v>
      </c>
      <c r="J305" s="5">
        <f t="shared" si="376"/>
        <v>26772.032044344771</v>
      </c>
      <c r="K305" s="5">
        <f t="shared" si="377"/>
        <v>52739.107269828048</v>
      </c>
      <c r="L305" s="5">
        <f t="shared" si="378"/>
        <v>18366.00249748653</v>
      </c>
      <c r="M305" s="5">
        <f t="shared" si="379"/>
        <v>6126.3871364967827</v>
      </c>
      <c r="N305" s="15">
        <f t="shared" si="380"/>
        <v>-1.5514851170846278E-2</v>
      </c>
      <c r="O305" s="15">
        <f t="shared" si="381"/>
        <v>-5.1869024425739152E-3</v>
      </c>
      <c r="P305" s="15">
        <f t="shared" si="382"/>
        <v>-2.1118287470559549E-3</v>
      </c>
      <c r="Q305" s="5">
        <f t="shared" si="383"/>
        <v>588.42808436117582</v>
      </c>
      <c r="R305" s="5">
        <f t="shared" si="384"/>
        <v>1542.9895808082274</v>
      </c>
      <c r="S305" s="5">
        <f t="shared" si="385"/>
        <v>1536.9084845658342</v>
      </c>
      <c r="T305" s="5">
        <f t="shared" si="386"/>
        <v>9.5737821151465372</v>
      </c>
      <c r="U305" s="5">
        <f t="shared" si="387"/>
        <v>28.342970061769282</v>
      </c>
      <c r="V305" s="5">
        <f t="shared" si="388"/>
        <v>57.407240586748266</v>
      </c>
      <c r="W305" s="15">
        <f t="shared" si="389"/>
        <v>-1.0734613539272964E-2</v>
      </c>
      <c r="X305" s="15">
        <f t="shared" si="390"/>
        <v>-1.217998157191269E-2</v>
      </c>
      <c r="Y305" s="15">
        <f t="shared" si="391"/>
        <v>-9.7425357312937999E-3</v>
      </c>
      <c r="Z305" s="5">
        <f t="shared" si="406"/>
        <v>292.01237515401539</v>
      </c>
      <c r="AA305" s="5">
        <f t="shared" si="407"/>
        <v>3314.9506602024185</v>
      </c>
      <c r="AB305" s="5">
        <f t="shared" si="408"/>
        <v>41340.508515850932</v>
      </c>
      <c r="AC305" s="16">
        <f t="shared" si="392"/>
        <v>0.84260848924896048</v>
      </c>
      <c r="AD305" s="16">
        <f t="shared" si="393"/>
        <v>3.0959138732118756</v>
      </c>
      <c r="AE305" s="16">
        <f t="shared" si="394"/>
        <v>26.580160930209487</v>
      </c>
      <c r="AF305" s="15">
        <f t="shared" si="395"/>
        <v>-4.0504037456468023E-3</v>
      </c>
      <c r="AG305" s="15">
        <f t="shared" si="396"/>
        <v>2.9673830763510267E-4</v>
      </c>
      <c r="AH305" s="15">
        <f t="shared" si="397"/>
        <v>9.7937136394747881E-3</v>
      </c>
      <c r="AI305" s="1">
        <f t="shared" si="361"/>
        <v>143126.5406631676</v>
      </c>
      <c r="AJ305" s="1">
        <f t="shared" si="362"/>
        <v>114512.40908760078</v>
      </c>
      <c r="AK305" s="1">
        <f t="shared" si="363"/>
        <v>54628.539684764823</v>
      </c>
      <c r="AL305" s="14">
        <f t="shared" si="398"/>
        <v>98.407481226258511</v>
      </c>
      <c r="AM305" s="14">
        <f t="shared" si="399"/>
        <v>24.533050944995889</v>
      </c>
      <c r="AN305" s="14">
        <f t="shared" si="400"/>
        <v>7.6215053922207181</v>
      </c>
      <c r="AO305" s="11">
        <f t="shared" si="401"/>
        <v>1.6884014809644557E-3</v>
      </c>
      <c r="AP305" s="11">
        <f t="shared" si="402"/>
        <v>2.1269405559779984E-3</v>
      </c>
      <c r="AQ305" s="11">
        <f t="shared" si="403"/>
        <v>1.9294034494779806E-3</v>
      </c>
      <c r="AR305" s="1">
        <f t="shared" si="409"/>
        <v>61462.447889871291</v>
      </c>
      <c r="AS305" s="1">
        <f t="shared" si="404"/>
        <v>54439.939690353953</v>
      </c>
      <c r="AT305" s="1">
        <f t="shared" si="405"/>
        <v>26772.032044344771</v>
      </c>
      <c r="AU305" s="1">
        <f t="shared" si="364"/>
        <v>12292.489577974258</v>
      </c>
      <c r="AV305" s="1">
        <f t="shared" si="365"/>
        <v>10887.987938070792</v>
      </c>
      <c r="AW305" s="1">
        <f t="shared" si="366"/>
        <v>5354.4064088689547</v>
      </c>
      <c r="AX305" s="1">
        <f t="shared" si="431"/>
        <v>42191.285815862437</v>
      </c>
      <c r="AY305" s="1">
        <f t="shared" si="412"/>
        <v>14692.801997989223</v>
      </c>
      <c r="AZ305" s="1">
        <f t="shared" si="413"/>
        <v>4901.1097091974261</v>
      </c>
      <c r="BA305" s="1">
        <f t="shared" si="432"/>
        <v>12411.532872596817</v>
      </c>
      <c r="BB305" s="1">
        <f t="shared" si="433"/>
        <v>28441.538801054725</v>
      </c>
      <c r="BC305" s="1">
        <f t="shared" si="434"/>
        <v>37132.449984277271</v>
      </c>
      <c r="BD305" s="1">
        <f t="shared" si="435"/>
        <v>57.508382612055904</v>
      </c>
      <c r="BE305" s="2">
        <f t="shared" si="445"/>
        <v>0.42640676327742005</v>
      </c>
      <c r="BF305" s="2">
        <f t="shared" si="446"/>
        <v>0.3180625638800178</v>
      </c>
      <c r="BG305" s="2">
        <f t="shared" si="447"/>
        <v>-5.0634047993166097E-7</v>
      </c>
      <c r="BH305" s="2">
        <f t="shared" si="414"/>
        <v>2.6227433597241487E-2</v>
      </c>
      <c r="BI305" s="2">
        <f t="shared" si="436"/>
        <v>1.8182272776872576E-2</v>
      </c>
      <c r="BJ305" s="2">
        <f t="shared" si="415"/>
        <v>1.0116379454193041E-2</v>
      </c>
      <c r="BK305" s="2">
        <f t="shared" si="416"/>
        <v>2.5638068161742476E-14</v>
      </c>
      <c r="BL305" s="2">
        <f t="shared" si="417"/>
        <v>1117.526993067956</v>
      </c>
      <c r="BM305" s="2">
        <f t="shared" si="418"/>
        <v>550.73508737100497</v>
      </c>
      <c r="BN305" s="2">
        <f t="shared" si="419"/>
        <v>6.8638318238126497E-10</v>
      </c>
      <c r="BO305" s="2">
        <f t="shared" si="437"/>
        <v>17949.92657691599</v>
      </c>
      <c r="BP305" s="2">
        <f t="shared" si="438"/>
        <v>1044.6796088560911</v>
      </c>
      <c r="BQ305" s="2">
        <f t="shared" si="439"/>
        <v>-6.5581019879722767E-5</v>
      </c>
      <c r="BR305" s="11">
        <f t="shared" si="440"/>
        <v>2.0907886042567519E-2</v>
      </c>
      <c r="BS305" s="17">
        <f t="shared" si="410"/>
        <v>3.3642059590173836E-4</v>
      </c>
      <c r="BT305" s="17">
        <f t="shared" si="411"/>
        <v>7.3742383700794284E-4</v>
      </c>
      <c r="BU305" s="12">
        <f>BU$3*temperature!$I415+BU$4*temperature!$I415^2</f>
        <v>-78.002509689683933</v>
      </c>
      <c r="BV305" s="12">
        <f>BV$3*temperature!$I415+BV$4*temperature!$I415^2</f>
        <v>-63.168927929751767</v>
      </c>
      <c r="BW305" s="12">
        <f>BW$3*temperature!$I415+BW$4*temperature!$I415^2</f>
        <v>-51.672286348486629</v>
      </c>
      <c r="BX305" s="12">
        <f>BX$4*temperature!$I415^2</f>
        <v>-59.092805845082282</v>
      </c>
      <c r="BY305" s="12">
        <f>BY$4*temperature!$I415^2</f>
        <v>-51.669328334779998</v>
      </c>
      <c r="BZ305" s="12">
        <f>BZ$4*temperature!$I415^2</f>
        <v>-45.361221159004828</v>
      </c>
      <c r="CA305" s="12">
        <f>CA$3*temperature!$I415</f>
        <v>-39.47705813517053</v>
      </c>
      <c r="CB305" s="12">
        <f>CB$3*temperature!$I415</f>
        <v>-36.487012314989578</v>
      </c>
      <c r="CC305" s="12">
        <f>CC$3*temperature!$I415</f>
        <v>-32.032454892428902</v>
      </c>
      <c r="CD305" s="12">
        <f t="shared" si="441"/>
        <v>-28.9691666232365</v>
      </c>
      <c r="CE305" s="12">
        <f t="shared" si="420"/>
        <v>-19.782272675408166</v>
      </c>
      <c r="CF305" s="12">
        <f t="shared" si="421"/>
        <v>-17.36713194476641</v>
      </c>
      <c r="CG305" s="19">
        <f t="shared" si="442"/>
        <v>0.26617716740580627</v>
      </c>
      <c r="CH305" s="19">
        <f t="shared" si="422"/>
        <v>0.45782700691880929</v>
      </c>
      <c r="CI305" s="19">
        <f t="shared" si="423"/>
        <v>0.45782700691880929</v>
      </c>
      <c r="CJ305" s="12">
        <f t="shared" si="443"/>
        <v>5.253945755967016</v>
      </c>
      <c r="CK305" s="12">
        <f t="shared" si="424"/>
        <v>8.3523698197907077</v>
      </c>
      <c r="CL305" s="12">
        <f t="shared" si="425"/>
        <v>7.332661473831247</v>
      </c>
      <c r="CM305" s="17">
        <f t="shared" si="444"/>
        <v>-34.223112379203513</v>
      </c>
      <c r="CN305" s="17">
        <f t="shared" si="426"/>
        <v>-28.134642495198875</v>
      </c>
      <c r="CO305" s="17">
        <f t="shared" si="427"/>
        <v>-24.699793418597658</v>
      </c>
      <c r="CP305" s="12">
        <f t="shared" si="428"/>
        <v>618.5016530867731</v>
      </c>
      <c r="CQ305" s="12">
        <f t="shared" si="429"/>
        <v>553.88143756778015</v>
      </c>
      <c r="CR305" s="12">
        <f t="shared" si="430"/>
        <v>426.89459627206696</v>
      </c>
      <c r="CS305" s="17">
        <f>CS$3*temperature!$I415+CS$4*temperature!$I415^2</f>
        <v>-34.223112379203513</v>
      </c>
      <c r="CT305" s="17">
        <f>CT$3*temperature!$I415+CT$4*temperature!$I415^2</f>
        <v>-28.134682677581175</v>
      </c>
      <c r="CU305" s="17">
        <f>CU$3*temperature!$I415+CU$4*temperature!$I415^2</f>
        <v>-24.699813928903588</v>
      </c>
      <c r="CV305" s="17"/>
      <c r="CW305" s="17"/>
      <c r="CX305" s="17"/>
    </row>
    <row r="306" spans="1:102">
      <c r="A306" s="2">
        <f t="shared" si="367"/>
        <v>2260</v>
      </c>
      <c r="B306" s="5">
        <f t="shared" si="368"/>
        <v>1165.4055548646224</v>
      </c>
      <c r="C306" s="5">
        <f t="shared" si="369"/>
        <v>2964.169306092022</v>
      </c>
      <c r="D306" s="5">
        <f t="shared" si="370"/>
        <v>4369.9545328822414</v>
      </c>
      <c r="E306" s="15">
        <f t="shared" si="371"/>
        <v>1.1079732985233995E-8</v>
      </c>
      <c r="F306" s="15">
        <f t="shared" si="372"/>
        <v>2.1827816937731829E-8</v>
      </c>
      <c r="G306" s="15">
        <f t="shared" si="373"/>
        <v>4.4560711816256225E-8</v>
      </c>
      <c r="H306" s="5">
        <f t="shared" si="374"/>
        <v>60499.214630888404</v>
      </c>
      <c r="I306" s="5">
        <f t="shared" si="375"/>
        <v>54156.230562151584</v>
      </c>
      <c r="J306" s="5">
        <f t="shared" si="376"/>
        <v>26715.211719095085</v>
      </c>
      <c r="K306" s="5">
        <f t="shared" si="377"/>
        <v>51912.584746445798</v>
      </c>
      <c r="L306" s="5">
        <f t="shared" si="378"/>
        <v>18270.289234440348</v>
      </c>
      <c r="M306" s="5">
        <f t="shared" si="379"/>
        <v>6113.3843654603961</v>
      </c>
      <c r="N306" s="15">
        <f t="shared" si="380"/>
        <v>-1.5671909635359027E-2</v>
      </c>
      <c r="O306" s="15">
        <f t="shared" si="381"/>
        <v>-5.2114368959320645E-3</v>
      </c>
      <c r="P306" s="15">
        <f t="shared" si="382"/>
        <v>-2.1224207263894623E-3</v>
      </c>
      <c r="Q306" s="5">
        <f t="shared" si="383"/>
        <v>572.9887432341875</v>
      </c>
      <c r="R306" s="5">
        <f t="shared" si="384"/>
        <v>1516.2527779938578</v>
      </c>
      <c r="S306" s="5">
        <f t="shared" si="385"/>
        <v>1518.704979816011</v>
      </c>
      <c r="T306" s="5">
        <f t="shared" si="386"/>
        <v>9.4710112640312367</v>
      </c>
      <c r="U306" s="5">
        <f t="shared" si="387"/>
        <v>27.997753208723658</v>
      </c>
      <c r="V306" s="5">
        <f t="shared" si="388"/>
        <v>56.84794849409689</v>
      </c>
      <c r="W306" s="15">
        <f t="shared" si="389"/>
        <v>-1.0734613539272964E-2</v>
      </c>
      <c r="X306" s="15">
        <f t="shared" si="390"/>
        <v>-1.217998157191269E-2</v>
      </c>
      <c r="Y306" s="15">
        <f t="shared" si="391"/>
        <v>-9.7425357312937999E-3</v>
      </c>
      <c r="Z306" s="5">
        <f t="shared" si="406"/>
        <v>283.24392541799352</v>
      </c>
      <c r="AA306" s="5">
        <f t="shared" si="407"/>
        <v>3258.5564496749403</v>
      </c>
      <c r="AB306" s="5">
        <f t="shared" si="408"/>
        <v>41251.381429732988</v>
      </c>
      <c r="AC306" s="16">
        <f t="shared" si="392"/>
        <v>0.83919558466799271</v>
      </c>
      <c r="AD306" s="16">
        <f t="shared" si="393"/>
        <v>3.0968325494551965</v>
      </c>
      <c r="AE306" s="16">
        <f t="shared" si="394"/>
        <v>26.840479414851114</v>
      </c>
      <c r="AF306" s="15">
        <f t="shared" si="395"/>
        <v>-4.0504037456468023E-3</v>
      </c>
      <c r="AG306" s="15">
        <f t="shared" si="396"/>
        <v>2.9673830763510267E-4</v>
      </c>
      <c r="AH306" s="15">
        <f t="shared" si="397"/>
        <v>9.7937136394747881E-3</v>
      </c>
      <c r="AI306" s="1">
        <f t="shared" si="361"/>
        <v>141106.3761748251</v>
      </c>
      <c r="AJ306" s="1">
        <f t="shared" si="362"/>
        <v>113949.15611691149</v>
      </c>
      <c r="AK306" s="1">
        <f t="shared" si="363"/>
        <v>54520.092125157295</v>
      </c>
      <c r="AL306" s="14">
        <f t="shared" si="398"/>
        <v>98.571971049928507</v>
      </c>
      <c r="AM306" s="14">
        <f t="shared" si="399"/>
        <v>24.584709482602506</v>
      </c>
      <c r="AN306" s="14">
        <f t="shared" si="400"/>
        <v>7.6360633014267441</v>
      </c>
      <c r="AO306" s="11">
        <f t="shared" si="401"/>
        <v>1.6715174661548111E-3</v>
      </c>
      <c r="AP306" s="11">
        <f t="shared" si="402"/>
        <v>2.1056711504182182E-3</v>
      </c>
      <c r="AQ306" s="11">
        <f t="shared" si="403"/>
        <v>1.9101094149832007E-3</v>
      </c>
      <c r="AR306" s="1">
        <f t="shared" si="409"/>
        <v>60499.214630888404</v>
      </c>
      <c r="AS306" s="1">
        <f t="shared" si="404"/>
        <v>54156.230562151584</v>
      </c>
      <c r="AT306" s="1">
        <f t="shared" si="405"/>
        <v>26715.211719095085</v>
      </c>
      <c r="AU306" s="1">
        <f t="shared" si="364"/>
        <v>12099.842926177682</v>
      </c>
      <c r="AV306" s="1">
        <f t="shared" si="365"/>
        <v>10831.246112430317</v>
      </c>
      <c r="AW306" s="1">
        <f t="shared" si="366"/>
        <v>5343.0423438190173</v>
      </c>
      <c r="AX306" s="1">
        <f t="shared" si="431"/>
        <v>41530.06779715664</v>
      </c>
      <c r="AY306" s="1">
        <f t="shared" si="412"/>
        <v>14616.23138755228</v>
      </c>
      <c r="AZ306" s="1">
        <f t="shared" si="413"/>
        <v>4890.7074923683176</v>
      </c>
      <c r="BA306" s="1">
        <f t="shared" si="432"/>
        <v>12393.124249591752</v>
      </c>
      <c r="BB306" s="1">
        <f t="shared" si="433"/>
        <v>28426.051448140097</v>
      </c>
      <c r="BC306" s="1">
        <f t="shared" si="434"/>
        <v>37123.16690030176</v>
      </c>
      <c r="BD306" s="1">
        <f t="shared" si="435"/>
        <v>55.802467324300551</v>
      </c>
      <c r="BE306" s="2">
        <f t="shared" si="445"/>
        <v>0.42640676327742005</v>
      </c>
      <c r="BF306" s="2">
        <f t="shared" si="446"/>
        <v>0.3180625638800178</v>
      </c>
      <c r="BG306" s="2">
        <f t="shared" si="447"/>
        <v>-5.0634047993166097E-7</v>
      </c>
      <c r="BH306" s="2">
        <f t="shared" si="414"/>
        <v>2.5833866015249531E-2</v>
      </c>
      <c r="BI306" s="2">
        <f t="shared" si="436"/>
        <v>1.8182272776872576E-2</v>
      </c>
      <c r="BJ306" s="2">
        <f t="shared" si="415"/>
        <v>1.0116379454193041E-2</v>
      </c>
      <c r="BK306" s="2">
        <f t="shared" si="416"/>
        <v>2.5638068161742476E-14</v>
      </c>
      <c r="BL306" s="2">
        <f t="shared" si="417"/>
        <v>1100.0132232053734</v>
      </c>
      <c r="BM306" s="2">
        <f t="shared" si="418"/>
        <v>547.8649781754915</v>
      </c>
      <c r="BN306" s="2">
        <f t="shared" si="419"/>
        <v>6.8492641900954118E-10</v>
      </c>
      <c r="BO306" s="2">
        <f t="shared" si="437"/>
        <v>18215.588739291103</v>
      </c>
      <c r="BP306" s="2">
        <f t="shared" si="438"/>
        <v>1057.2208773239827</v>
      </c>
      <c r="BQ306" s="2">
        <f t="shared" si="439"/>
        <v>-6.5583224873883199E-5</v>
      </c>
      <c r="BR306" s="11">
        <f t="shared" si="440"/>
        <v>2.0861941154794644E-2</v>
      </c>
      <c r="BS306" s="17">
        <f t="shared" si="410"/>
        <v>3.2953080341639268E-4</v>
      </c>
      <c r="BT306" s="17">
        <f t="shared" si="411"/>
        <v>7.1594547282324546E-4</v>
      </c>
      <c r="BU306" s="12">
        <f>BU$3*temperature!$I416+BU$4*temperature!$I416^2</f>
        <v>-78.29779622058885</v>
      </c>
      <c r="BV306" s="12">
        <f>BV$3*temperature!$I416+BV$4*temperature!$I416^2</f>
        <v>-63.395307533358633</v>
      </c>
      <c r="BW306" s="12">
        <f>BW$3*temperature!$I416+BW$4*temperature!$I416^2</f>
        <v>-51.847114612555316</v>
      </c>
      <c r="BX306" s="12">
        <f>BX$4*temperature!$I416^2</f>
        <v>-59.26860849577276</v>
      </c>
      <c r="BY306" s="12">
        <f>BY$4*temperature!$I416^2</f>
        <v>-51.823045944745324</v>
      </c>
      <c r="BZ306" s="12">
        <f>BZ$4*temperature!$I416^2</f>
        <v>-45.49617198430861</v>
      </c>
      <c r="CA306" s="12">
        <f>CA$3*temperature!$I416</f>
        <v>-39.535737167485138</v>
      </c>
      <c r="CB306" s="12">
        <f>CB$3*temperature!$I416</f>
        <v>-36.541246917967435</v>
      </c>
      <c r="CC306" s="12">
        <f>CC$3*temperature!$I416</f>
        <v>-32.080068203666862</v>
      </c>
      <c r="CD306" s="12">
        <f t="shared" si="441"/>
        <v>-28.996584402094825</v>
      </c>
      <c r="CE306" s="12">
        <f t="shared" si="420"/>
        <v>-19.786810238860912</v>
      </c>
      <c r="CF306" s="12">
        <f t="shared" si="421"/>
        <v>-17.371115534745407</v>
      </c>
      <c r="CG306" s="19">
        <f t="shared" si="442"/>
        <v>0.26657281539340799</v>
      </c>
      <c r="CH306" s="19">
        <f t="shared" si="422"/>
        <v>0.45850752484498053</v>
      </c>
      <c r="CI306" s="19">
        <f t="shared" si="423"/>
        <v>0.45850752484498053</v>
      </c>
      <c r="CJ306" s="12">
        <f t="shared" si="443"/>
        <v>5.2695763826951572</v>
      </c>
      <c r="CK306" s="12">
        <f t="shared" si="424"/>
        <v>8.3772183395532611</v>
      </c>
      <c r="CL306" s="12">
        <f t="shared" si="425"/>
        <v>7.3544763344607267</v>
      </c>
      <c r="CM306" s="17">
        <f t="shared" si="444"/>
        <v>-34.266160784789982</v>
      </c>
      <c r="CN306" s="17">
        <f t="shared" si="426"/>
        <v>-28.164028578414175</v>
      </c>
      <c r="CO306" s="17">
        <f t="shared" si="427"/>
        <v>-24.725591869206134</v>
      </c>
      <c r="CP306" s="12">
        <f t="shared" si="428"/>
        <v>625.122391540428</v>
      </c>
      <c r="CQ306" s="12">
        <f t="shared" si="429"/>
        <v>559.74910274035892</v>
      </c>
      <c r="CR306" s="12">
        <f t="shared" si="430"/>
        <v>431.41699831789037</v>
      </c>
      <c r="CS306" s="17">
        <f>CS$3*temperature!$I416+CS$4*temperature!$I416^2</f>
        <v>-34.266160784789982</v>
      </c>
      <c r="CT306" s="17">
        <f>CT$3*temperature!$I416+CT$4*temperature!$I416^2</f>
        <v>-28.16406877001323</v>
      </c>
      <c r="CU306" s="17">
        <f>CU$3*temperature!$I416+CU$4*temperature!$I416^2</f>
        <v>-24.725612384216603</v>
      </c>
      <c r="CV306" s="17"/>
      <c r="CW306" s="17"/>
      <c r="CX306" s="17"/>
    </row>
    <row r="307" spans="1:102">
      <c r="A307" s="2">
        <f t="shared" si="367"/>
        <v>2261</v>
      </c>
      <c r="B307" s="5">
        <f t="shared" si="368"/>
        <v>1165.4055671313856</v>
      </c>
      <c r="C307" s="5">
        <f t="shared" si="369"/>
        <v>2964.1693675582997</v>
      </c>
      <c r="D307" s="5">
        <f t="shared" si="370"/>
        <v>4369.9547178741122</v>
      </c>
      <c r="E307" s="15">
        <f t="shared" si="371"/>
        <v>1.0525746335972294E-8</v>
      </c>
      <c r="F307" s="15">
        <f t="shared" si="372"/>
        <v>2.0736426090845238E-8</v>
      </c>
      <c r="G307" s="15">
        <f t="shared" si="373"/>
        <v>4.2332676225443413E-8</v>
      </c>
      <c r="H307" s="5">
        <f t="shared" si="374"/>
        <v>59541.407559475461</v>
      </c>
      <c r="I307" s="5">
        <f t="shared" si="375"/>
        <v>53872.687356732153</v>
      </c>
      <c r="J307" s="5">
        <f t="shared" si="376"/>
        <v>26658.235829474488</v>
      </c>
      <c r="K307" s="5">
        <f t="shared" si="377"/>
        <v>51090.718320519984</v>
      </c>
      <c r="L307" s="5">
        <f t="shared" si="378"/>
        <v>18174.631971556049</v>
      </c>
      <c r="M307" s="5">
        <f t="shared" si="379"/>
        <v>6100.3460105516015</v>
      </c>
      <c r="N307" s="15">
        <f t="shared" si="380"/>
        <v>-1.5831737717164729E-2</v>
      </c>
      <c r="O307" s="15">
        <f t="shared" si="381"/>
        <v>-5.2356731552984925E-3</v>
      </c>
      <c r="P307" s="15">
        <f t="shared" si="382"/>
        <v>-2.1327556275472226E-3</v>
      </c>
      <c r="Q307" s="5">
        <f t="shared" si="383"/>
        <v>557.86390694112299</v>
      </c>
      <c r="R307" s="5">
        <f t="shared" si="384"/>
        <v>1489.9429660792509</v>
      </c>
      <c r="S307" s="5">
        <f t="shared" si="385"/>
        <v>1500.7015355535927</v>
      </c>
      <c r="T307" s="5">
        <f t="shared" si="386"/>
        <v>9.369343618285761</v>
      </c>
      <c r="U307" s="5">
        <f t="shared" si="387"/>
        <v>27.656741090586443</v>
      </c>
      <c r="V307" s="5">
        <f t="shared" si="388"/>
        <v>56.294105324642402</v>
      </c>
      <c r="W307" s="15">
        <f t="shared" si="389"/>
        <v>-1.0734613539272964E-2</v>
      </c>
      <c r="X307" s="15">
        <f t="shared" si="390"/>
        <v>-1.217998157191269E-2</v>
      </c>
      <c r="Y307" s="15">
        <f t="shared" si="391"/>
        <v>-9.7425357312937999E-3</v>
      </c>
      <c r="Z307" s="5">
        <f t="shared" si="406"/>
        <v>274.69494152520429</v>
      </c>
      <c r="AA307" s="5">
        <f t="shared" si="407"/>
        <v>3203.0426217830704</v>
      </c>
      <c r="AB307" s="5">
        <f t="shared" si="408"/>
        <v>41162.009484028204</v>
      </c>
      <c r="AC307" s="16">
        <f t="shared" si="392"/>
        <v>0.83579650372852321</v>
      </c>
      <c r="AD307" s="16">
        <f t="shared" si="393"/>
        <v>3.0977514983049512</v>
      </c>
      <c r="AE307" s="16">
        <f t="shared" si="394"/>
        <v>27.103347384186382</v>
      </c>
      <c r="AF307" s="15">
        <f t="shared" si="395"/>
        <v>-4.0504037456468023E-3</v>
      </c>
      <c r="AG307" s="15">
        <f t="shared" si="396"/>
        <v>2.9673830763510267E-4</v>
      </c>
      <c r="AH307" s="15">
        <f t="shared" si="397"/>
        <v>9.7937136394747881E-3</v>
      </c>
      <c r="AI307" s="1">
        <f t="shared" si="361"/>
        <v>139095.58148352028</v>
      </c>
      <c r="AJ307" s="1">
        <f t="shared" si="362"/>
        <v>113385.48661765066</v>
      </c>
      <c r="AK307" s="1">
        <f t="shared" si="363"/>
        <v>54411.125256460582</v>
      </c>
      <c r="AL307" s="14">
        <f t="shared" si="398"/>
        <v>98.735088173498937</v>
      </c>
      <c r="AM307" s="14">
        <f t="shared" si="399"/>
        <v>24.635959122966444</v>
      </c>
      <c r="AN307" s="14">
        <f t="shared" si="400"/>
        <v>7.6505031606681531</v>
      </c>
      <c r="AO307" s="11">
        <f t="shared" si="401"/>
        <v>1.654802291493263E-3</v>
      </c>
      <c r="AP307" s="11">
        <f t="shared" si="402"/>
        <v>2.084614438914036E-3</v>
      </c>
      <c r="AQ307" s="11">
        <f t="shared" si="403"/>
        <v>1.8910083208333686E-3</v>
      </c>
      <c r="AR307" s="1">
        <f t="shared" si="409"/>
        <v>59541.407559475461</v>
      </c>
      <c r="AS307" s="1">
        <f t="shared" si="404"/>
        <v>53872.687356732153</v>
      </c>
      <c r="AT307" s="1">
        <f t="shared" si="405"/>
        <v>26658.235829474488</v>
      </c>
      <c r="AU307" s="1">
        <f t="shared" si="364"/>
        <v>11908.281511895093</v>
      </c>
      <c r="AV307" s="1">
        <f t="shared" si="365"/>
        <v>10774.537471346432</v>
      </c>
      <c r="AW307" s="1">
        <f t="shared" si="366"/>
        <v>5331.6471658948976</v>
      </c>
      <c r="AX307" s="1">
        <f t="shared" si="431"/>
        <v>40872.574656415985</v>
      </c>
      <c r="AY307" s="1">
        <f t="shared" si="412"/>
        <v>14539.70557724484</v>
      </c>
      <c r="AZ307" s="1">
        <f t="shared" si="413"/>
        <v>4880.276808441281</v>
      </c>
      <c r="BA307" s="1">
        <f t="shared" si="432"/>
        <v>12374.526373824885</v>
      </c>
      <c r="BB307" s="1">
        <f t="shared" si="433"/>
        <v>28410.491845932062</v>
      </c>
      <c r="BC307" s="1">
        <f t="shared" si="434"/>
        <v>37113.838473464493</v>
      </c>
      <c r="BD307" s="1">
        <f t="shared" si="435"/>
        <v>54.14692600739675</v>
      </c>
      <c r="BE307" s="2">
        <f t="shared" si="445"/>
        <v>0.42640676327742005</v>
      </c>
      <c r="BF307" s="2">
        <f t="shared" si="446"/>
        <v>0.3180625638800178</v>
      </c>
      <c r="BG307" s="2">
        <f t="shared" si="447"/>
        <v>-5.0634047993166097E-7</v>
      </c>
      <c r="BH307" s="2">
        <f t="shared" si="414"/>
        <v>2.5445459765029682E-2</v>
      </c>
      <c r="BI307" s="2">
        <f t="shared" si="436"/>
        <v>1.8182272776872576E-2</v>
      </c>
      <c r="BJ307" s="2">
        <f t="shared" si="415"/>
        <v>1.0116379454193041E-2</v>
      </c>
      <c r="BK307" s="2">
        <f t="shared" si="416"/>
        <v>2.5638068161742476E-14</v>
      </c>
      <c r="BL307" s="2">
        <f t="shared" si="417"/>
        <v>1082.5981137653257</v>
      </c>
      <c r="BM307" s="2">
        <f t="shared" si="418"/>
        <v>544.99654751781031</v>
      </c>
      <c r="BN307" s="2">
        <f t="shared" si="419"/>
        <v>6.8346566726787244E-10</v>
      </c>
      <c r="BO307" s="2">
        <f t="shared" si="437"/>
        <v>18485.130259370373</v>
      </c>
      <c r="BP307" s="2">
        <f t="shared" si="438"/>
        <v>1069.9130225279487</v>
      </c>
      <c r="BQ307" s="2">
        <f t="shared" si="439"/>
        <v>-6.5585446839105854E-5</v>
      </c>
      <c r="BR307" s="11">
        <f t="shared" si="440"/>
        <v>2.0816125081395381E-2</v>
      </c>
      <c r="BS307" s="17">
        <f t="shared" si="410"/>
        <v>3.2279663893006812E-4</v>
      </c>
      <c r="BT307" s="17">
        <f t="shared" si="411"/>
        <v>6.9509269206140332E-4</v>
      </c>
      <c r="BU307" s="12">
        <f>BU$3*temperature!$I417+BU$4*temperature!$I417^2</f>
        <v>-78.591130461717597</v>
      </c>
      <c r="BV307" s="12">
        <f>BV$3*temperature!$I417+BV$4*temperature!$I417^2</f>
        <v>-63.620175748635077</v>
      </c>
      <c r="BW307" s="12">
        <f>BW$3*temperature!$I417+BW$4*temperature!$I417^2</f>
        <v>-52.020763079131804</v>
      </c>
      <c r="BX307" s="12">
        <f>BX$4*temperature!$I417^2</f>
        <v>-59.443193697940977</v>
      </c>
      <c r="BY307" s="12">
        <f>BY$4*temperature!$I417^2</f>
        <v>-51.975699047000646</v>
      </c>
      <c r="BZ307" s="12">
        <f>BZ$4*temperature!$I417^2</f>
        <v>-45.630188263505154</v>
      </c>
      <c r="CA307" s="12">
        <f>CA$3*temperature!$I417</f>
        <v>-39.593923780225651</v>
      </c>
      <c r="CB307" s="12">
        <f>CB$3*temperature!$I417</f>
        <v>-36.595026397896298</v>
      </c>
      <c r="CC307" s="12">
        <f>CC$3*temperature!$I417</f>
        <v>-32.127281956058745</v>
      </c>
      <c r="CD307" s="12">
        <f t="shared" si="441"/>
        <v>-29.0237262482561</v>
      </c>
      <c r="CE307" s="12">
        <f t="shared" si="420"/>
        <v>-19.791236835550666</v>
      </c>
      <c r="CF307" s="12">
        <f t="shared" si="421"/>
        <v>-17.375001705461919</v>
      </c>
      <c r="CG307" s="19">
        <f t="shared" si="442"/>
        <v>0.26696514320332682</v>
      </c>
      <c r="CH307" s="19">
        <f t="shared" si="422"/>
        <v>0.45918233203711029</v>
      </c>
      <c r="CI307" s="19">
        <f t="shared" si="423"/>
        <v>0.45918233203711023</v>
      </c>
      <c r="CJ307" s="12">
        <f t="shared" si="443"/>
        <v>5.2850987659847748</v>
      </c>
      <c r="CK307" s="12">
        <f t="shared" si="424"/>
        <v>8.4018947811728175</v>
      </c>
      <c r="CL307" s="12">
        <f t="shared" si="425"/>
        <v>7.3761401252984138</v>
      </c>
      <c r="CM307" s="17">
        <f t="shared" si="444"/>
        <v>-34.308825014240874</v>
      </c>
      <c r="CN307" s="17">
        <f t="shared" si="426"/>
        <v>-28.193131616723484</v>
      </c>
      <c r="CO307" s="17">
        <f t="shared" si="427"/>
        <v>-24.751141830760332</v>
      </c>
      <c r="CP307" s="12">
        <f t="shared" si="428"/>
        <v>631.73648912816441</v>
      </c>
      <c r="CQ307" s="12">
        <f t="shared" si="429"/>
        <v>565.61051357567999</v>
      </c>
      <c r="CR307" s="12">
        <f t="shared" si="430"/>
        <v>435.93457994071429</v>
      </c>
      <c r="CS307" s="17">
        <f>CS$3*temperature!$I417+CS$4*temperature!$I417^2</f>
        <v>-34.308825014240874</v>
      </c>
      <c r="CT307" s="17">
        <f>CT$3*temperature!$I417+CT$4*temperature!$I417^2</f>
        <v>-28.193171817313878</v>
      </c>
      <c r="CU307" s="17">
        <f>CU$3*temperature!$I417+CU$4*temperature!$I417^2</f>
        <v>-24.751162350360271</v>
      </c>
      <c r="CV307" s="17"/>
      <c r="CW307" s="17"/>
      <c r="CX307" s="17"/>
    </row>
    <row r="308" spans="1:102">
      <c r="A308" s="2">
        <f t="shared" si="367"/>
        <v>2262</v>
      </c>
      <c r="B308" s="5">
        <f t="shared" si="368"/>
        <v>1165.4055787848108</v>
      </c>
      <c r="C308" s="5">
        <f t="shared" si="369"/>
        <v>2964.1694259512647</v>
      </c>
      <c r="D308" s="5">
        <f t="shared" si="370"/>
        <v>4369.9548936163965</v>
      </c>
      <c r="E308" s="15">
        <f t="shared" si="371"/>
        <v>9.9994590191736791E-9</v>
      </c>
      <c r="F308" s="15">
        <f t="shared" si="372"/>
        <v>1.9699604786302975E-8</v>
      </c>
      <c r="G308" s="15">
        <f t="shared" si="373"/>
        <v>4.021604241417124E-8</v>
      </c>
      <c r="H308" s="5">
        <f t="shared" si="374"/>
        <v>58589.076431415007</v>
      </c>
      <c r="I308" s="5">
        <f t="shared" si="375"/>
        <v>53589.338688451455</v>
      </c>
      <c r="J308" s="5">
        <f t="shared" si="376"/>
        <v>26601.112611750956</v>
      </c>
      <c r="K308" s="5">
        <f t="shared" si="377"/>
        <v>50273.550683108006</v>
      </c>
      <c r="L308" s="5">
        <f t="shared" si="378"/>
        <v>18079.040360944789</v>
      </c>
      <c r="M308" s="5">
        <f t="shared" si="379"/>
        <v>6087.2739557586056</v>
      </c>
      <c r="N308" s="15">
        <f t="shared" si="380"/>
        <v>-1.5994444084450721E-2</v>
      </c>
      <c r="O308" s="15">
        <f t="shared" si="381"/>
        <v>-5.259617403029937E-3</v>
      </c>
      <c r="P308" s="15">
        <f t="shared" si="382"/>
        <v>-2.1428382538277724E-3</v>
      </c>
      <c r="Q308" s="5">
        <f t="shared" si="383"/>
        <v>543.04851784032417</v>
      </c>
      <c r="R308" s="5">
        <f t="shared" si="384"/>
        <v>1464.0544358870118</v>
      </c>
      <c r="S308" s="5">
        <f t="shared" si="385"/>
        <v>1482.8965258628323</v>
      </c>
      <c r="T308" s="5">
        <f t="shared" si="386"/>
        <v>9.2687673354268103</v>
      </c>
      <c r="U308" s="5">
        <f t="shared" si="387"/>
        <v>27.319882493763942</v>
      </c>
      <c r="V308" s="5">
        <f t="shared" si="388"/>
        <v>55.745657992055854</v>
      </c>
      <c r="W308" s="15">
        <f t="shared" si="389"/>
        <v>-1.0734613539272964E-2</v>
      </c>
      <c r="X308" s="15">
        <f t="shared" si="390"/>
        <v>-1.217998157191269E-2</v>
      </c>
      <c r="Y308" s="15">
        <f t="shared" si="391"/>
        <v>-9.7425357312937999E-3</v>
      </c>
      <c r="Z308" s="5">
        <f t="shared" si="406"/>
        <v>266.36072965579461</v>
      </c>
      <c r="AA308" s="5">
        <f t="shared" si="407"/>
        <v>3148.3978350898251</v>
      </c>
      <c r="AB308" s="5">
        <f t="shared" si="408"/>
        <v>41072.405686427061</v>
      </c>
      <c r="AC308" s="16">
        <f t="shared" si="392"/>
        <v>0.83241119043922274</v>
      </c>
      <c r="AD308" s="16">
        <f t="shared" si="393"/>
        <v>3.0986707198420325</v>
      </c>
      <c r="AE308" s="16">
        <f t="shared" si="394"/>
        <v>27.36878980713831</v>
      </c>
      <c r="AF308" s="15">
        <f t="shared" si="395"/>
        <v>-4.0504037456468023E-3</v>
      </c>
      <c r="AG308" s="15">
        <f t="shared" si="396"/>
        <v>2.9673830763510267E-4</v>
      </c>
      <c r="AH308" s="15">
        <f t="shared" si="397"/>
        <v>9.7937136394747881E-3</v>
      </c>
      <c r="AI308" s="1">
        <f t="shared" si="361"/>
        <v>137094.30484706335</v>
      </c>
      <c r="AJ308" s="1">
        <f t="shared" si="362"/>
        <v>112821.47542723203</v>
      </c>
      <c r="AK308" s="1">
        <f t="shared" si="363"/>
        <v>54301.659896709418</v>
      </c>
      <c r="AL308" s="14">
        <f t="shared" si="398"/>
        <v>98.896841353157612</v>
      </c>
      <c r="AM308" s="14">
        <f t="shared" si="399"/>
        <v>24.686802034309633</v>
      </c>
      <c r="AN308" s="14">
        <f t="shared" si="400"/>
        <v>7.6648256541521844</v>
      </c>
      <c r="AO308" s="11">
        <f t="shared" si="401"/>
        <v>1.6382542685783304E-3</v>
      </c>
      <c r="AP308" s="11">
        <f t="shared" si="402"/>
        <v>2.0637682945248955E-3</v>
      </c>
      <c r="AQ308" s="11">
        <f t="shared" si="403"/>
        <v>1.8720982376250349E-3</v>
      </c>
      <c r="AR308" s="1">
        <f t="shared" si="409"/>
        <v>58589.076431415007</v>
      </c>
      <c r="AS308" s="1">
        <f t="shared" si="404"/>
        <v>53589.338688451455</v>
      </c>
      <c r="AT308" s="1">
        <f t="shared" si="405"/>
        <v>26601.112611750956</v>
      </c>
      <c r="AU308" s="1">
        <f t="shared" si="364"/>
        <v>11717.815286283003</v>
      </c>
      <c r="AV308" s="1">
        <f t="shared" si="365"/>
        <v>10717.867737690292</v>
      </c>
      <c r="AW308" s="1">
        <f t="shared" si="366"/>
        <v>5320.2225223501919</v>
      </c>
      <c r="AX308" s="1">
        <f t="shared" si="431"/>
        <v>40218.840546486404</v>
      </c>
      <c r="AY308" s="1">
        <f t="shared" si="412"/>
        <v>14463.232288755829</v>
      </c>
      <c r="AZ308" s="1">
        <f t="shared" si="413"/>
        <v>4869.8191646068844</v>
      </c>
      <c r="BA308" s="1">
        <f t="shared" si="432"/>
        <v>12355.735806039262</v>
      </c>
      <c r="BB308" s="1">
        <f t="shared" si="433"/>
        <v>28394.860864415768</v>
      </c>
      <c r="BC308" s="1">
        <f t="shared" si="434"/>
        <v>37104.465812284187</v>
      </c>
      <c r="BD308" s="1">
        <f t="shared" si="435"/>
        <v>52.540276671588309</v>
      </c>
      <c r="BE308" s="2">
        <f t="shared" si="445"/>
        <v>0.42640676327742005</v>
      </c>
      <c r="BF308" s="2">
        <f t="shared" si="446"/>
        <v>0.3180625638800178</v>
      </c>
      <c r="BG308" s="2">
        <f t="shared" si="447"/>
        <v>-5.0634047993166097E-7</v>
      </c>
      <c r="BH308" s="2">
        <f t="shared" si="414"/>
        <v>2.5062166273920449E-2</v>
      </c>
      <c r="BI308" s="2">
        <f t="shared" si="436"/>
        <v>1.8182272776872576E-2</v>
      </c>
      <c r="BJ308" s="2">
        <f t="shared" si="415"/>
        <v>1.0116379454193041E-2</v>
      </c>
      <c r="BK308" s="2">
        <f t="shared" si="416"/>
        <v>2.5638068161742476E-14</v>
      </c>
      <c r="BL308" s="2">
        <f t="shared" si="417"/>
        <v>1065.2825694210237</v>
      </c>
      <c r="BM308" s="2">
        <f t="shared" si="418"/>
        <v>542.13008487164257</v>
      </c>
      <c r="BN308" s="2">
        <f t="shared" si="419"/>
        <v>6.8200113831825841E-10</v>
      </c>
      <c r="BO308" s="2">
        <f t="shared" si="437"/>
        <v>18758.604901568724</v>
      </c>
      <c r="BP308" s="2">
        <f t="shared" si="438"/>
        <v>1082.7578567050568</v>
      </c>
      <c r="BQ308" s="2">
        <f t="shared" si="439"/>
        <v>-6.5587685461537148E-5</v>
      </c>
      <c r="BR308" s="11">
        <f t="shared" si="440"/>
        <v>2.0770432530130639E-2</v>
      </c>
      <c r="BS308" s="17">
        <f t="shared" si="410"/>
        <v>3.1621428286541782E-4</v>
      </c>
      <c r="BT308" s="17">
        <f t="shared" si="411"/>
        <v>6.7484727384602258E-4</v>
      </c>
      <c r="BU308" s="12">
        <f>BU$3*temperature!$I418+BU$4*temperature!$I418^2</f>
        <v>-78.8825253675044</v>
      </c>
      <c r="BV308" s="12">
        <f>BV$3*temperature!$I418+BV$4*temperature!$I418^2</f>
        <v>-63.843542874826923</v>
      </c>
      <c r="BW308" s="12">
        <f>BW$3*temperature!$I418+BW$4*temperature!$I418^2</f>
        <v>-52.193240017451195</v>
      </c>
      <c r="BX308" s="12">
        <f>BX$4*temperature!$I418^2</f>
        <v>-59.616570545649196</v>
      </c>
      <c r="BY308" s="12">
        <f>BY$4*temperature!$I418^2</f>
        <v>-52.127295593175326</v>
      </c>
      <c r="BZ308" s="12">
        <f>BZ$4*temperature!$I418^2</f>
        <v>-45.763276977440341</v>
      </c>
      <c r="CA308" s="12">
        <f>CA$3*temperature!$I418</f>
        <v>-39.651623165469097</v>
      </c>
      <c r="CB308" s="12">
        <f>CB$3*temperature!$I418</f>
        <v>-36.648355553598229</v>
      </c>
      <c r="CC308" s="12">
        <f>CC$3*temperature!$I418</f>
        <v>-32.174100362557098</v>
      </c>
      <c r="CD308" s="12">
        <f t="shared" si="441"/>
        <v>-29.050595736689854</v>
      </c>
      <c r="CE308" s="12">
        <f t="shared" si="420"/>
        <v>-19.795554693530672</v>
      </c>
      <c r="CF308" s="12">
        <f t="shared" si="421"/>
        <v>-17.378792412954834</v>
      </c>
      <c r="CG308" s="19">
        <f t="shared" si="442"/>
        <v>0.26735418584355014</v>
      </c>
      <c r="CH308" s="19">
        <f t="shared" si="422"/>
        <v>0.45985148870923637</v>
      </c>
      <c r="CI308" s="19">
        <f t="shared" si="423"/>
        <v>0.45985148870923637</v>
      </c>
      <c r="CJ308" s="12">
        <f t="shared" si="443"/>
        <v>5.3005137143896217</v>
      </c>
      <c r="CK308" s="12">
        <f t="shared" si="424"/>
        <v>8.4264004300337767</v>
      </c>
      <c r="CL308" s="12">
        <f t="shared" si="425"/>
        <v>7.3976539748011314</v>
      </c>
      <c r="CM308" s="17">
        <f t="shared" si="444"/>
        <v>-34.351109451079473</v>
      </c>
      <c r="CN308" s="17">
        <f t="shared" si="426"/>
        <v>-28.221955123564449</v>
      </c>
      <c r="CO308" s="17">
        <f t="shared" si="427"/>
        <v>-24.776446387755964</v>
      </c>
      <c r="CP308" s="12">
        <f t="shared" si="428"/>
        <v>638.34352432121625</v>
      </c>
      <c r="CQ308" s="12">
        <f t="shared" si="429"/>
        <v>571.46530296801564</v>
      </c>
      <c r="CR308" s="12">
        <f t="shared" si="430"/>
        <v>440.44705820011188</v>
      </c>
      <c r="CS308" s="17">
        <f>CS$3*temperature!$I418+CS$4*temperature!$I418^2</f>
        <v>-34.351109451079473</v>
      </c>
      <c r="CT308" s="17">
        <f>CT$3*temperature!$I418+CT$4*temperature!$I418^2</f>
        <v>-28.221995332925324</v>
      </c>
      <c r="CU308" s="17">
        <f>CU$3*temperature!$I418+CU$4*temperature!$I418^2</f>
        <v>-24.776466911832646</v>
      </c>
      <c r="CV308" s="17"/>
      <c r="CW308" s="17"/>
      <c r="CX308" s="17"/>
    </row>
    <row r="309" spans="1:102">
      <c r="A309" s="2">
        <f t="shared" si="367"/>
        <v>2263</v>
      </c>
      <c r="B309" s="5">
        <f t="shared" si="368"/>
        <v>1165.4055898555648</v>
      </c>
      <c r="C309" s="5">
        <f t="shared" si="369"/>
        <v>2964.1694814245825</v>
      </c>
      <c r="D309" s="5">
        <f t="shared" si="370"/>
        <v>4369.9550605715731</v>
      </c>
      <c r="E309" s="15">
        <f t="shared" si="371"/>
        <v>9.499486068214995E-9</v>
      </c>
      <c r="F309" s="15">
        <f t="shared" si="372"/>
        <v>1.8714624546987826E-8</v>
      </c>
      <c r="G309" s="15">
        <f t="shared" si="373"/>
        <v>3.8205240293462678E-8</v>
      </c>
      <c r="H309" s="5">
        <f t="shared" si="374"/>
        <v>57642.269191329411</v>
      </c>
      <c r="I309" s="5">
        <f t="shared" si="375"/>
        <v>53306.212434606787</v>
      </c>
      <c r="J309" s="5">
        <f t="shared" si="376"/>
        <v>26543.850120718918</v>
      </c>
      <c r="K309" s="5">
        <f t="shared" si="377"/>
        <v>49461.122971336823</v>
      </c>
      <c r="L309" s="5">
        <f t="shared" si="378"/>
        <v>17983.523806131278</v>
      </c>
      <c r="M309" s="5">
        <f t="shared" si="379"/>
        <v>6074.1700435809717</v>
      </c>
      <c r="N309" s="15">
        <f t="shared" si="380"/>
        <v>-1.6160141878424295E-2</v>
      </c>
      <c r="O309" s="15">
        <f t="shared" si="381"/>
        <v>-5.2832757107977857E-3</v>
      </c>
      <c r="P309" s="15">
        <f t="shared" si="382"/>
        <v>-2.1526733103965912E-3</v>
      </c>
      <c r="Q309" s="5">
        <f t="shared" si="383"/>
        <v>528.53756998307813</v>
      </c>
      <c r="R309" s="5">
        <f t="shared" si="384"/>
        <v>1438.5815157166628</v>
      </c>
      <c r="S309" s="5">
        <f t="shared" si="385"/>
        <v>1465.2883177246001</v>
      </c>
      <c r="T309" s="5">
        <f t="shared" si="386"/>
        <v>9.1692707000955664</v>
      </c>
      <c r="U309" s="5">
        <f t="shared" si="387"/>
        <v>26.987126828443078</v>
      </c>
      <c r="V309" s="5">
        <f t="shared" si="388"/>
        <v>55.202553927203766</v>
      </c>
      <c r="W309" s="15">
        <f t="shared" si="389"/>
        <v>-1.0734613539272964E-2</v>
      </c>
      <c r="X309" s="15">
        <f t="shared" si="390"/>
        <v>-1.217998157191269E-2</v>
      </c>
      <c r="Y309" s="15">
        <f t="shared" si="391"/>
        <v>-9.7425357312937999E-3</v>
      </c>
      <c r="Z309" s="5">
        <f t="shared" si="406"/>
        <v>258.23667693805623</v>
      </c>
      <c r="AA309" s="5">
        <f t="shared" si="407"/>
        <v>3094.6108103382262</v>
      </c>
      <c r="AB309" s="5">
        <f t="shared" si="408"/>
        <v>40982.582757296244</v>
      </c>
      <c r="AC309" s="16">
        <f t="shared" si="392"/>
        <v>0.82903958903554942</v>
      </c>
      <c r="AD309" s="16">
        <f t="shared" si="393"/>
        <v>3.0995902141473568</v>
      </c>
      <c r="AE309" s="16">
        <f t="shared" si="394"/>
        <v>27.636831897168399</v>
      </c>
      <c r="AF309" s="15">
        <f t="shared" si="395"/>
        <v>-4.0504037456468023E-3</v>
      </c>
      <c r="AG309" s="15">
        <f t="shared" si="396"/>
        <v>2.9673830763510267E-4</v>
      </c>
      <c r="AH309" s="15">
        <f t="shared" si="397"/>
        <v>9.7937136394747881E-3</v>
      </c>
      <c r="AI309" s="1">
        <f t="shared" si="361"/>
        <v>135102.68964864002</v>
      </c>
      <c r="AJ309" s="1">
        <f t="shared" si="362"/>
        <v>112257.19562219911</v>
      </c>
      <c r="AK309" s="1">
        <f t="shared" si="363"/>
        <v>54191.716429388674</v>
      </c>
      <c r="AL309" s="14">
        <f t="shared" si="398"/>
        <v>99.057239343928373</v>
      </c>
      <c r="AM309" s="14">
        <f t="shared" si="399"/>
        <v>24.737240395247934</v>
      </c>
      <c r="AN309" s="14">
        <f t="shared" si="400"/>
        <v>7.6790314676850366</v>
      </c>
      <c r="AO309" s="11">
        <f t="shared" si="401"/>
        <v>1.621871725892547E-3</v>
      </c>
      <c r="AP309" s="11">
        <f t="shared" si="402"/>
        <v>2.0431306115796465E-3</v>
      </c>
      <c r="AQ309" s="11">
        <f t="shared" si="403"/>
        <v>1.8533772552487846E-3</v>
      </c>
      <c r="AR309" s="1">
        <f t="shared" si="409"/>
        <v>57642.269191329411</v>
      </c>
      <c r="AS309" s="1">
        <f t="shared" si="404"/>
        <v>53306.212434606787</v>
      </c>
      <c r="AT309" s="1">
        <f t="shared" si="405"/>
        <v>26543.850120718918</v>
      </c>
      <c r="AU309" s="1">
        <f t="shared" si="364"/>
        <v>11528.453838265883</v>
      </c>
      <c r="AV309" s="1">
        <f t="shared" si="365"/>
        <v>10661.242486921357</v>
      </c>
      <c r="AW309" s="1">
        <f t="shared" si="366"/>
        <v>5308.7700241437842</v>
      </c>
      <c r="AX309" s="1">
        <f t="shared" si="431"/>
        <v>39568.898377069461</v>
      </c>
      <c r="AY309" s="1">
        <f t="shared" si="412"/>
        <v>14386.819044905023</v>
      </c>
      <c r="AZ309" s="1">
        <f t="shared" si="413"/>
        <v>4859.3360348647766</v>
      </c>
      <c r="BA309" s="1">
        <f t="shared" si="432"/>
        <v>12336.748971236804</v>
      </c>
      <c r="BB309" s="1">
        <f t="shared" si="433"/>
        <v>28379.159355465777</v>
      </c>
      <c r="BC309" s="1">
        <f t="shared" si="434"/>
        <v>37095.050004497294</v>
      </c>
      <c r="BD309" s="1">
        <f t="shared" si="435"/>
        <v>50.981080684618156</v>
      </c>
      <c r="BE309" s="2">
        <f t="shared" si="445"/>
        <v>0.42640676327742005</v>
      </c>
      <c r="BF309" s="2">
        <f t="shared" si="446"/>
        <v>0.3180625638800178</v>
      </c>
      <c r="BG309" s="2">
        <f t="shared" si="447"/>
        <v>-5.0634047993166097E-7</v>
      </c>
      <c r="BH309" s="2">
        <f t="shared" si="414"/>
        <v>2.4683936908743955E-2</v>
      </c>
      <c r="BI309" s="2">
        <f t="shared" si="436"/>
        <v>1.8182272776872576E-2</v>
      </c>
      <c r="BJ309" s="2">
        <f t="shared" si="415"/>
        <v>1.0116379454193041E-2</v>
      </c>
      <c r="BK309" s="2">
        <f t="shared" si="416"/>
        <v>2.5638068161742476E-14</v>
      </c>
      <c r="BL309" s="2">
        <f t="shared" si="417"/>
        <v>1048.0674619146696</v>
      </c>
      <c r="BM309" s="2">
        <f t="shared" si="418"/>
        <v>539.26587225430569</v>
      </c>
      <c r="BN309" s="2">
        <f t="shared" si="419"/>
        <v>6.8053303867006793E-10</v>
      </c>
      <c r="BO309" s="2">
        <f t="shared" si="437"/>
        <v>19036.06701052489</v>
      </c>
      <c r="BP309" s="2">
        <f t="shared" si="438"/>
        <v>1095.7572138663118</v>
      </c>
      <c r="BQ309" s="2">
        <f t="shared" si="439"/>
        <v>-6.5589940433737515E-5</v>
      </c>
      <c r="BR309" s="11">
        <f t="shared" si="440"/>
        <v>2.0724858462961099E-2</v>
      </c>
      <c r="BS309" s="17">
        <f t="shared" si="410"/>
        <v>3.0978001790435281E-4</v>
      </c>
      <c r="BT309" s="17">
        <f t="shared" si="411"/>
        <v>6.5519152800584712E-4</v>
      </c>
      <c r="BU309" s="12">
        <f>BU$3*temperature!$I419+BU$4*temperature!$I419^2</f>
        <v>-79.171993925468385</v>
      </c>
      <c r="BV309" s="12">
        <f>BV$3*temperature!$I419+BV$4*temperature!$I419^2</f>
        <v>-64.065419228320394</v>
      </c>
      <c r="BW309" s="12">
        <f>BW$3*temperature!$I419+BW$4*temperature!$I419^2</f>
        <v>-52.364553702935048</v>
      </c>
      <c r="BX309" s="12">
        <f>BX$4*temperature!$I419^2</f>
        <v>-59.788748121768634</v>
      </c>
      <c r="BY309" s="12">
        <f>BY$4*temperature!$I419^2</f>
        <v>-52.277843525113511</v>
      </c>
      <c r="BZ309" s="12">
        <f>BZ$4*temperature!$I419^2</f>
        <v>-45.895445098369493</v>
      </c>
      <c r="CA309" s="12">
        <f>CA$3*temperature!$I419</f>
        <v>-39.708840463335619</v>
      </c>
      <c r="CB309" s="12">
        <f>CB$3*temperature!$I419</f>
        <v>-36.701239135873735</v>
      </c>
      <c r="CC309" s="12">
        <f>CC$3*temperature!$I419</f>
        <v>-32.220527593955659</v>
      </c>
      <c r="CD309" s="12">
        <f t="shared" si="441"/>
        <v>-29.077196392398719</v>
      </c>
      <c r="CE309" s="12">
        <f t="shared" si="420"/>
        <v>-19.799765995996186</v>
      </c>
      <c r="CF309" s="12">
        <f t="shared" si="421"/>
        <v>-17.382489573881589</v>
      </c>
      <c r="CG309" s="19">
        <f t="shared" si="442"/>
        <v>0.26773997797174209</v>
      </c>
      <c r="CH309" s="19">
        <f t="shared" si="422"/>
        <v>0.46051505447283803</v>
      </c>
      <c r="CI309" s="19">
        <f t="shared" si="423"/>
        <v>0.46051505447283803</v>
      </c>
      <c r="CJ309" s="12">
        <f t="shared" si="443"/>
        <v>5.3158220354684502</v>
      </c>
      <c r="CK309" s="12">
        <f t="shared" si="424"/>
        <v>8.4507365699387744</v>
      </c>
      <c r="CL309" s="12">
        <f t="shared" si="425"/>
        <v>7.4190190100370357</v>
      </c>
      <c r="CM309" s="17">
        <f t="shared" si="444"/>
        <v>-34.393018427867169</v>
      </c>
      <c r="CN309" s="17">
        <f t="shared" si="426"/>
        <v>-28.250502565934958</v>
      </c>
      <c r="CO309" s="17">
        <f t="shared" si="427"/>
        <v>-24.801508583918626</v>
      </c>
      <c r="CP309" s="12">
        <f t="shared" si="428"/>
        <v>644.94308668570864</v>
      </c>
      <c r="CQ309" s="12">
        <f t="shared" si="429"/>
        <v>577.31311356861931</v>
      </c>
      <c r="CR309" s="12">
        <f t="shared" si="430"/>
        <v>444.95415767568358</v>
      </c>
      <c r="CS309" s="17">
        <f>CS$3*temperature!$I419+CS$4*temperature!$I419^2</f>
        <v>-34.393018427867169</v>
      </c>
      <c r="CT309" s="17">
        <f>CT$3*temperature!$I419+CT$4*temperature!$I419^2</f>
        <v>-28.250542783849877</v>
      </c>
      <c r="CU309" s="17">
        <f>CU$3*temperature!$I419+CU$4*temperature!$I419^2</f>
        <v>-24.801529112361564</v>
      </c>
      <c r="CV309" s="17"/>
      <c r="CW309" s="17"/>
      <c r="CX309" s="17"/>
    </row>
    <row r="310" spans="1:102">
      <c r="A310" s="2">
        <f t="shared" si="367"/>
        <v>2264</v>
      </c>
      <c r="B310" s="5">
        <f t="shared" si="368"/>
        <v>1165.4056003727812</v>
      </c>
      <c r="C310" s="5">
        <f t="shared" si="369"/>
        <v>2964.1695341242353</v>
      </c>
      <c r="D310" s="5">
        <f t="shared" si="370"/>
        <v>4369.9552191789971</v>
      </c>
      <c r="E310" s="15">
        <f t="shared" si="371"/>
        <v>9.0245117648042454E-9</v>
      </c>
      <c r="F310" s="15">
        <f t="shared" si="372"/>
        <v>1.7778893319638433E-8</v>
      </c>
      <c r="G310" s="15">
        <f t="shared" si="373"/>
        <v>3.629497827878954E-8</v>
      </c>
      <c r="H310" s="5">
        <f t="shared" si="374"/>
        <v>56701.032030704089</v>
      </c>
      <c r="I310" s="5">
        <f t="shared" si="375"/>
        <v>53023.335749690064</v>
      </c>
      <c r="J310" s="5">
        <f t="shared" si="376"/>
        <v>26486.456233193203</v>
      </c>
      <c r="K310" s="5">
        <f t="shared" si="377"/>
        <v>48653.47481818089</v>
      </c>
      <c r="L310" s="5">
        <f t="shared" si="378"/>
        <v>17888.091466858634</v>
      </c>
      <c r="M310" s="5">
        <f t="shared" si="379"/>
        <v>6061.0360758271872</v>
      </c>
      <c r="N310" s="15">
        <f t="shared" si="380"/>
        <v>-1.6328948973196034E-2</v>
      </c>
      <c r="O310" s="15">
        <f t="shared" si="381"/>
        <v>-5.3066540407451512E-3</v>
      </c>
      <c r="P310" s="15">
        <f t="shared" si="382"/>
        <v>-2.1622654057346091E-3</v>
      </c>
      <c r="Q310" s="5">
        <f t="shared" si="383"/>
        <v>514.32610974427917</v>
      </c>
      <c r="R310" s="5">
        <f t="shared" si="384"/>
        <v>1413.5185727250891</v>
      </c>
      <c r="S310" s="5">
        <f t="shared" si="385"/>
        <v>1447.8752719317486</v>
      </c>
      <c r="T310" s="5">
        <f t="shared" si="386"/>
        <v>9.0708421226930618</v>
      </c>
      <c r="U310" s="5">
        <f t="shared" si="387"/>
        <v>26.658424120993772</v>
      </c>
      <c r="V310" s="5">
        <f t="shared" si="388"/>
        <v>54.664741073109312</v>
      </c>
      <c r="W310" s="15">
        <f t="shared" si="389"/>
        <v>-1.0734613539272964E-2</v>
      </c>
      <c r="X310" s="15">
        <f t="shared" si="390"/>
        <v>-1.217998157191269E-2</v>
      </c>
      <c r="Y310" s="15">
        <f t="shared" si="391"/>
        <v>-9.7425357312937999E-3</v>
      </c>
      <c r="Z310" s="5">
        <f t="shared" si="406"/>
        <v>250.31825077339232</v>
      </c>
      <c r="AA310" s="5">
        <f t="shared" si="407"/>
        <v>3041.6703336578494</v>
      </c>
      <c r="AB310" s="5">
        <f t="shared" si="408"/>
        <v>40892.553135182374</v>
      </c>
      <c r="AC310" s="16">
        <f t="shared" si="392"/>
        <v>0.82568164397883037</v>
      </c>
      <c r="AD310" s="16">
        <f t="shared" si="393"/>
        <v>3.1005099813018653</v>
      </c>
      <c r="AE310" s="16">
        <f t="shared" si="394"/>
        <v>27.90749911467157</v>
      </c>
      <c r="AF310" s="15">
        <f t="shared" si="395"/>
        <v>-4.0504037456468023E-3</v>
      </c>
      <c r="AG310" s="15">
        <f t="shared" si="396"/>
        <v>2.9673830763510267E-4</v>
      </c>
      <c r="AH310" s="15">
        <f t="shared" si="397"/>
        <v>9.7937136394747881E-3</v>
      </c>
      <c r="AI310" s="1">
        <f t="shared" si="361"/>
        <v>133120.87452204191</v>
      </c>
      <c r="AJ310" s="1">
        <f t="shared" si="362"/>
        <v>111692.71854690056</v>
      </c>
      <c r="AK310" s="1">
        <f t="shared" si="363"/>
        <v>54081.314810593591</v>
      </c>
      <c r="AL310" s="14">
        <f t="shared" si="398"/>
        <v>99.216290898307903</v>
      </c>
      <c r="AM310" s="14">
        <f t="shared" si="399"/>
        <v>24.787276394214498</v>
      </c>
      <c r="AN310" s="14">
        <f t="shared" si="400"/>
        <v>7.693121288526938</v>
      </c>
      <c r="AO310" s="11">
        <f t="shared" si="401"/>
        <v>1.6056530086336215E-3</v>
      </c>
      <c r="AP310" s="11">
        <f t="shared" si="402"/>
        <v>2.0226993054638502E-3</v>
      </c>
      <c r="AQ310" s="11">
        <f t="shared" si="403"/>
        <v>1.8348434826962966E-3</v>
      </c>
      <c r="AR310" s="1">
        <f t="shared" si="409"/>
        <v>56701.032030704089</v>
      </c>
      <c r="AS310" s="1">
        <f t="shared" si="404"/>
        <v>53023.335749690064</v>
      </c>
      <c r="AT310" s="1">
        <f t="shared" si="405"/>
        <v>26486.456233193203</v>
      </c>
      <c r="AU310" s="1">
        <f t="shared" si="364"/>
        <v>11340.206406140818</v>
      </c>
      <c r="AV310" s="1">
        <f t="shared" si="365"/>
        <v>10604.667149938014</v>
      </c>
      <c r="AW310" s="1">
        <f t="shared" si="366"/>
        <v>5297.2912466386406</v>
      </c>
      <c r="AX310" s="1">
        <f t="shared" si="431"/>
        <v>38922.779854544708</v>
      </c>
      <c r="AY310" s="1">
        <f t="shared" si="412"/>
        <v>14310.473173486909</v>
      </c>
      <c r="AZ310" s="1">
        <f t="shared" si="413"/>
        <v>4848.8288606617489</v>
      </c>
      <c r="BA310" s="1">
        <f t="shared" si="432"/>
        <v>12317.562152948969</v>
      </c>
      <c r="BB310" s="1">
        <f t="shared" si="433"/>
        <v>28363.38815317395</v>
      </c>
      <c r="BC310" s="1">
        <f t="shared" si="434"/>
        <v>37085.592117490291</v>
      </c>
      <c r="BD310" s="1">
        <f t="shared" si="435"/>
        <v>49.467941512872493</v>
      </c>
      <c r="BE310" s="2">
        <f t="shared" si="445"/>
        <v>0.42640676327742005</v>
      </c>
      <c r="BF310" s="2">
        <f t="shared" si="446"/>
        <v>0.3180625638800178</v>
      </c>
      <c r="BG310" s="2">
        <f t="shared" si="447"/>
        <v>-5.0634047993166097E-7</v>
      </c>
      <c r="BH310" s="2">
        <f t="shared" si="414"/>
        <v>2.4310722993665254E-2</v>
      </c>
      <c r="BI310" s="2">
        <f t="shared" si="436"/>
        <v>1.8182272776872576E-2</v>
      </c>
      <c r="BJ310" s="2">
        <f t="shared" si="415"/>
        <v>1.0116379454193041E-2</v>
      </c>
      <c r="BK310" s="2">
        <f t="shared" si="416"/>
        <v>2.5638068161742476E-14</v>
      </c>
      <c r="BL310" s="2">
        <f t="shared" si="417"/>
        <v>1030.9536311124509</v>
      </c>
      <c r="BM310" s="2">
        <f t="shared" si="418"/>
        <v>536.40418437094388</v>
      </c>
      <c r="BN310" s="2">
        <f t="shared" si="419"/>
        <v>6.7906157026961621E-10</v>
      </c>
      <c r="BO310" s="2">
        <f t="shared" si="437"/>
        <v>19317.571505874261</v>
      </c>
      <c r="BP310" s="2">
        <f t="shared" si="438"/>
        <v>1108.9129500590057</v>
      </c>
      <c r="BQ310" s="2">
        <f t="shared" si="439"/>
        <v>-6.5592211454586498E-5</v>
      </c>
      <c r="BR310" s="11">
        <f t="shared" si="440"/>
        <v>2.0679398104062247E-2</v>
      </c>
      <c r="BS310" s="17">
        <f t="shared" si="410"/>
        <v>3.0349022592712115E-4</v>
      </c>
      <c r="BT310" s="17">
        <f t="shared" si="411"/>
        <v>6.3610827961732726E-4</v>
      </c>
      <c r="BU310" s="12">
        <f>BU$3*temperature!$I420+BU$4*temperature!$I420^2</f>
        <v>-79.459549150047735</v>
      </c>
      <c r="BV310" s="12">
        <f>BV$3*temperature!$I420+BV$4*temperature!$I420^2</f>
        <v>-64.285815138087443</v>
      </c>
      <c r="BW310" s="12">
        <f>BW$3*temperature!$I420+BW$4*temperature!$I420^2</f>
        <v>-52.534712413821502</v>
      </c>
      <c r="BX310" s="12">
        <f>BX$4*temperature!$I420^2</f>
        <v>-59.959735494955567</v>
      </c>
      <c r="BY310" s="12">
        <f>BY$4*temperature!$I420^2</f>
        <v>-52.427350772230163</v>
      </c>
      <c r="BZ310" s="12">
        <f>BZ$4*temperature!$I420^2</f>
        <v>-46.026699587636145</v>
      </c>
      <c r="CA310" s="12">
        <f>CA$3*temperature!$I420</f>
        <v>-39.765580761989263</v>
      </c>
      <c r="CB310" s="12">
        <f>CB$3*temperature!$I420</f>
        <v>-36.753681847502421</v>
      </c>
      <c r="CC310" s="12">
        <f>CC$3*temperature!$I420</f>
        <v>-32.266567778889964</v>
      </c>
      <c r="CD310" s="12">
        <f t="shared" si="441"/>
        <v>-29.103531690956931</v>
      </c>
      <c r="CE310" s="12">
        <f t="shared" si="420"/>
        <v>-19.803872882139924</v>
      </c>
      <c r="CF310" s="12">
        <f t="shared" si="421"/>
        <v>-17.386095066269178</v>
      </c>
      <c r="CG310" s="19">
        <f t="shared" si="442"/>
        <v>0.26812255389524869</v>
      </c>
      <c r="CH310" s="19">
        <f t="shared" si="422"/>
        <v>0.46117308833684406</v>
      </c>
      <c r="CI310" s="19">
        <f t="shared" si="423"/>
        <v>0.46117308833684401</v>
      </c>
      <c r="CJ310" s="12">
        <f t="shared" si="443"/>
        <v>5.3310245355161658</v>
      </c>
      <c r="CK310" s="12">
        <f t="shared" si="424"/>
        <v>8.4749044826812483</v>
      </c>
      <c r="CL310" s="12">
        <f t="shared" si="425"/>
        <v>7.4402363563103933</v>
      </c>
      <c r="CM310" s="17">
        <f t="shared" si="444"/>
        <v>-34.434556226473099</v>
      </c>
      <c r="CN310" s="17">
        <f t="shared" si="426"/>
        <v>-28.278777364821174</v>
      </c>
      <c r="CO310" s="17">
        <f t="shared" si="427"/>
        <v>-24.826331422579571</v>
      </c>
      <c r="CP310" s="12">
        <f t="shared" si="428"/>
        <v>651.5347766881672</v>
      </c>
      <c r="CQ310" s="12">
        <f t="shared" si="429"/>
        <v>583.15359761302057</v>
      </c>
      <c r="CR310" s="12">
        <f t="shared" si="430"/>
        <v>449.45561033394426</v>
      </c>
      <c r="CS310" s="17">
        <f>CS$3*temperature!$I420+CS$4*temperature!$I420^2</f>
        <v>-34.434556226473099</v>
      </c>
      <c r="CT310" s="17">
        <f>CT$3*temperature!$I420+CT$4*temperature!$I420^2</f>
        <v>-28.278817591078038</v>
      </c>
      <c r="CU310" s="17">
        <f>CU$3*temperature!$I420+CU$4*temperature!$I420^2</f>
        <v>-24.826351955280515</v>
      </c>
      <c r="CV310" s="17"/>
      <c r="CW310" s="17"/>
      <c r="CX310" s="17"/>
    </row>
    <row r="311" spans="1:102">
      <c r="A311" s="2">
        <f t="shared" si="367"/>
        <v>2265</v>
      </c>
      <c r="B311" s="5">
        <f t="shared" si="368"/>
        <v>1165.4056103641369</v>
      </c>
      <c r="C311" s="5">
        <f t="shared" si="369"/>
        <v>2964.1695841889064</v>
      </c>
      <c r="D311" s="5">
        <f t="shared" si="370"/>
        <v>4369.9553698560549</v>
      </c>
      <c r="E311" s="15">
        <f t="shared" si="371"/>
        <v>8.573286176564033E-9</v>
      </c>
      <c r="F311" s="15">
        <f t="shared" si="372"/>
        <v>1.6889948653656511E-8</v>
      </c>
      <c r="G311" s="15">
        <f t="shared" si="373"/>
        <v>3.4480229364850064E-8</v>
      </c>
      <c r="H311" s="5">
        <f t="shared" si="374"/>
        <v>55765.409445295991</v>
      </c>
      <c r="I311" s="5">
        <f t="shared" si="375"/>
        <v>52740.735079500992</v>
      </c>
      <c r="J311" s="5">
        <f t="shared" si="376"/>
        <v>26428.938651464716</v>
      </c>
      <c r="K311" s="5">
        <f t="shared" si="377"/>
        <v>47850.644401713325</v>
      </c>
      <c r="L311" s="5">
        <f t="shared" si="378"/>
        <v>17792.752263846127</v>
      </c>
      <c r="M311" s="5">
        <f t="shared" si="379"/>
        <v>6047.8738144035733</v>
      </c>
      <c r="N311" s="15">
        <f t="shared" si="380"/>
        <v>-1.6500988253516535E-2</v>
      </c>
      <c r="O311" s="15">
        <f t="shared" si="381"/>
        <v>-5.3297582466604876E-3</v>
      </c>
      <c r="P311" s="15">
        <f t="shared" si="382"/>
        <v>-2.171619053070506E-3</v>
      </c>
      <c r="Q311" s="5">
        <f t="shared" si="383"/>
        <v>500.40923639239048</v>
      </c>
      <c r="R311" s="5">
        <f t="shared" si="384"/>
        <v>1388.8600142223395</v>
      </c>
      <c r="S311" s="5">
        <f t="shared" si="385"/>
        <v>1430.6557439703211</v>
      </c>
      <c r="T311" s="5">
        <f t="shared" si="386"/>
        <v>8.9734701380301942</v>
      </c>
      <c r="U311" s="5">
        <f t="shared" si="387"/>
        <v>26.333725006463833</v>
      </c>
      <c r="V311" s="5">
        <f t="shared" si="388"/>
        <v>54.132167879962623</v>
      </c>
      <c r="W311" s="15">
        <f t="shared" si="389"/>
        <v>-1.0734613539272964E-2</v>
      </c>
      <c r="X311" s="15">
        <f t="shared" si="390"/>
        <v>-1.217998157191269E-2</v>
      </c>
      <c r="Y311" s="15">
        <f t="shared" si="391"/>
        <v>-9.7425357312937999E-3</v>
      </c>
      <c r="Z311" s="5">
        <f t="shared" si="406"/>
        <v>242.60099813335708</v>
      </c>
      <c r="AA311" s="5">
        <f t="shared" si="407"/>
        <v>2989.5652595916117</v>
      </c>
      <c r="AB311" s="5">
        <f t="shared" si="408"/>
        <v>40802.328982256418</v>
      </c>
      <c r="AC311" s="16">
        <f t="shared" si="392"/>
        <v>0.82233729995534666</v>
      </c>
      <c r="AD311" s="16">
        <f t="shared" si="393"/>
        <v>3.1014300213865225</v>
      </c>
      <c r="AE311" s="16">
        <f t="shared" si="394"/>
        <v>28.180817169394558</v>
      </c>
      <c r="AF311" s="15">
        <f t="shared" si="395"/>
        <v>-4.0504037456468023E-3</v>
      </c>
      <c r="AG311" s="15">
        <f t="shared" si="396"/>
        <v>2.9673830763510267E-4</v>
      </c>
      <c r="AH311" s="15">
        <f t="shared" si="397"/>
        <v>9.7937136394747881E-3</v>
      </c>
      <c r="AI311" s="1">
        <f t="shared" si="361"/>
        <v>131148.99347597855</v>
      </c>
      <c r="AJ311" s="1">
        <f t="shared" si="362"/>
        <v>111128.11384214852</v>
      </c>
      <c r="AK311" s="1">
        <f t="shared" si="363"/>
        <v>53970.47457617287</v>
      </c>
      <c r="AL311" s="14">
        <f t="shared" si="398"/>
        <v>99.374004764934384</v>
      </c>
      <c r="AM311" s="14">
        <f t="shared" si="399"/>
        <v>24.836912228893947</v>
      </c>
      <c r="AN311" s="14">
        <f t="shared" si="400"/>
        <v>7.7070958052502059</v>
      </c>
      <c r="AO311" s="11">
        <f t="shared" si="401"/>
        <v>1.5895964785472853E-3</v>
      </c>
      <c r="AP311" s="11">
        <f t="shared" si="402"/>
        <v>2.0024723124092117E-3</v>
      </c>
      <c r="AQ311" s="11">
        <f t="shared" si="403"/>
        <v>1.8164950478693337E-3</v>
      </c>
      <c r="AR311" s="1">
        <f t="shared" si="409"/>
        <v>55765.409445295991</v>
      </c>
      <c r="AS311" s="1">
        <f t="shared" si="404"/>
        <v>52740.735079500992</v>
      </c>
      <c r="AT311" s="1">
        <f t="shared" si="405"/>
        <v>26428.938651464716</v>
      </c>
      <c r="AU311" s="1">
        <f t="shared" si="364"/>
        <v>11153.081889059198</v>
      </c>
      <c r="AV311" s="1">
        <f t="shared" si="365"/>
        <v>10548.147015900198</v>
      </c>
      <c r="AW311" s="1">
        <f t="shared" si="366"/>
        <v>5285.7877302929437</v>
      </c>
      <c r="AX311" s="1">
        <f t="shared" si="431"/>
        <v>38280.51552137066</v>
      </c>
      <c r="AY311" s="1">
        <f t="shared" si="412"/>
        <v>14234.2018110769</v>
      </c>
      <c r="AZ311" s="1">
        <f t="shared" si="413"/>
        <v>4838.2990515228585</v>
      </c>
      <c r="BA311" s="1">
        <f t="shared" si="432"/>
        <v>12298.171487169082</v>
      </c>
      <c r="BB311" s="1">
        <f t="shared" si="433"/>
        <v>28347.54807417389</v>
      </c>
      <c r="BC311" s="1">
        <f t="shared" si="434"/>
        <v>37076.093198725241</v>
      </c>
      <c r="BD311" s="1">
        <f t="shared" si="435"/>
        <v>47.999503498589348</v>
      </c>
      <c r="BE311" s="2">
        <f t="shared" si="445"/>
        <v>0.42640676327742005</v>
      </c>
      <c r="BF311" s="2">
        <f t="shared" si="446"/>
        <v>0.3180625638800178</v>
      </c>
      <c r="BG311" s="2">
        <f t="shared" si="447"/>
        <v>-5.0634047993166097E-7</v>
      </c>
      <c r="BH311" s="2">
        <f t="shared" si="414"/>
        <v>2.3942475827590789E-2</v>
      </c>
      <c r="BI311" s="2">
        <f t="shared" si="436"/>
        <v>1.8182272776872576E-2</v>
      </c>
      <c r="BJ311" s="2">
        <f t="shared" si="415"/>
        <v>1.0116379454193041E-2</v>
      </c>
      <c r="BK311" s="2">
        <f t="shared" si="416"/>
        <v>2.5638068161742476E-14</v>
      </c>
      <c r="BL311" s="2">
        <f t="shared" si="417"/>
        <v>1013.9418860483581</v>
      </c>
      <c r="BM311" s="2">
        <f t="shared" si="418"/>
        <v>533.54528875730205</v>
      </c>
      <c r="BN311" s="2">
        <f t="shared" si="419"/>
        <v>6.7758693058876266E-10</v>
      </c>
      <c r="BO311" s="2">
        <f t="shared" si="437"/>
        <v>19603.173875927438</v>
      </c>
      <c r="BP311" s="2">
        <f t="shared" si="438"/>
        <v>1122.2269436322258</v>
      </c>
      <c r="BQ311" s="2">
        <f t="shared" si="439"/>
        <v>-6.5594498229189211E-5</v>
      </c>
      <c r="BR311" s="11">
        <f t="shared" si="440"/>
        <v>2.0634046948347112E-2</v>
      </c>
      <c r="BS311" s="17">
        <f t="shared" si="410"/>
        <v>2.9734138505280102E-4</v>
      </c>
      <c r="BT311" s="17">
        <f t="shared" si="411"/>
        <v>6.1758085399740508E-4</v>
      </c>
      <c r="BU311" s="12">
        <f>BU$3*temperature!$I421+BU$4*temperature!$I421^2</f>
        <v>-79.745204076655341</v>
      </c>
      <c r="BV311" s="12">
        <f>BV$3*temperature!$I421+BV$4*temperature!$I421^2</f>
        <v>-64.504740941298024</v>
      </c>
      <c r="BW311" s="12">
        <f>BW$3*temperature!$I421+BW$4*temperature!$I421^2</f>
        <v>-52.703724427922083</v>
      </c>
      <c r="BX311" s="12">
        <f>BX$4*temperature!$I421^2</f>
        <v>-60.129541716748811</v>
      </c>
      <c r="BY311" s="12">
        <f>BY$4*temperature!$I421^2</f>
        <v>-52.575825248973153</v>
      </c>
      <c r="BZ311" s="12">
        <f>BZ$4*temperature!$I421^2</f>
        <v>-46.157047393444032</v>
      </c>
      <c r="CA311" s="12">
        <f>CA$3*temperature!$I421</f>
        <v>-39.82184909766282</v>
      </c>
      <c r="CB311" s="12">
        <f>CB$3*temperature!$I421</f>
        <v>-36.805688343265999</v>
      </c>
      <c r="CC311" s="12">
        <f>CC$3*temperature!$I421</f>
        <v>-32.312225003857542</v>
      </c>
      <c r="CD311" s="12">
        <f t="shared" si="441"/>
        <v>-29.129605059051318</v>
      </c>
      <c r="CE311" s="12">
        <f t="shared" si="420"/>
        <v>-19.807877447995597</v>
      </c>
      <c r="CF311" s="12">
        <f t="shared" si="421"/>
        <v>-17.389610730254713</v>
      </c>
      <c r="CG311" s="19">
        <f t="shared" si="442"/>
        <v>0.26850194757126539</v>
      </c>
      <c r="CH311" s="19">
        <f t="shared" si="422"/>
        <v>0.46182564870792142</v>
      </c>
      <c r="CI311" s="19">
        <f t="shared" si="423"/>
        <v>0.46182564870792142</v>
      </c>
      <c r="CJ311" s="12">
        <f t="shared" si="443"/>
        <v>5.3461220193057528</v>
      </c>
      <c r="CK311" s="12">
        <f t="shared" si="424"/>
        <v>8.4989054476352006</v>
      </c>
      <c r="CL311" s="12">
        <f t="shared" si="425"/>
        <v>7.4613071368014143</v>
      </c>
      <c r="CM311" s="17">
        <f t="shared" si="444"/>
        <v>-34.475727078357068</v>
      </c>
      <c r="CN311" s="17">
        <f t="shared" si="426"/>
        <v>-28.306782895630796</v>
      </c>
      <c r="CO311" s="17">
        <f t="shared" si="427"/>
        <v>-24.850917867056125</v>
      </c>
      <c r="CP311" s="12">
        <f t="shared" si="428"/>
        <v>658.11820550096252</v>
      </c>
      <c r="CQ311" s="12">
        <f t="shared" si="429"/>
        <v>588.98641674832515</v>
      </c>
      <c r="CR311" s="12">
        <f t="shared" si="430"/>
        <v>453.95115539521856</v>
      </c>
      <c r="CS311" s="17">
        <f>CS$3*temperature!$I421+CS$4*temperature!$I421^2</f>
        <v>-34.475727078357068</v>
      </c>
      <c r="CT311" s="17">
        <f>CT$3*temperature!$I421+CT$4*temperature!$I421^2</f>
        <v>-28.306823130021769</v>
      </c>
      <c r="CU311" s="17">
        <f>CU$3*temperature!$I421+CU$4*temperature!$I421^2</f>
        <v>-24.85093840390898</v>
      </c>
      <c r="CV311" s="17"/>
      <c r="CW311" s="17"/>
      <c r="CX311" s="17"/>
    </row>
    <row r="312" spans="1:102">
      <c r="A312" s="2">
        <f t="shared" si="367"/>
        <v>2266</v>
      </c>
      <c r="B312" s="5">
        <f t="shared" si="368"/>
        <v>1165.4056198559249</v>
      </c>
      <c r="C312" s="5">
        <f t="shared" si="369"/>
        <v>2964.1696317503447</v>
      </c>
      <c r="D312" s="5">
        <f t="shared" si="370"/>
        <v>4369.955512999265</v>
      </c>
      <c r="E312" s="15">
        <f t="shared" si="371"/>
        <v>8.1446218677358315E-9</v>
      </c>
      <c r="F312" s="15">
        <f t="shared" si="372"/>
        <v>1.6045451220973685E-8</v>
      </c>
      <c r="G312" s="15">
        <f t="shared" si="373"/>
        <v>3.2756217896607561E-8</v>
      </c>
      <c r="H312" s="5">
        <f t="shared" si="374"/>
        <v>54835.444291936619</v>
      </c>
      <c r="I312" s="5">
        <f t="shared" si="375"/>
        <v>52458.436175113333</v>
      </c>
      <c r="J312" s="5">
        <f t="shared" si="376"/>
        <v>26371.304906715544</v>
      </c>
      <c r="K312" s="5">
        <f t="shared" si="377"/>
        <v>47052.668493837999</v>
      </c>
      <c r="L312" s="5">
        <f t="shared" si="378"/>
        <v>17697.514883497603</v>
      </c>
      <c r="M312" s="5">
        <f t="shared" si="379"/>
        <v>6034.6849820939997</v>
      </c>
      <c r="N312" s="15">
        <f t="shared" si="380"/>
        <v>-1.6676387911857549E-2</v>
      </c>
      <c r="O312" s="15">
        <f t="shared" si="381"/>
        <v>-5.3525940751752987E-3</v>
      </c>
      <c r="P312" s="15">
        <f t="shared" si="382"/>
        <v>-2.1807386718557531E-3</v>
      </c>
      <c r="Q312" s="5">
        <f t="shared" si="383"/>
        <v>486.78210260114872</v>
      </c>
      <c r="R312" s="5">
        <f t="shared" si="384"/>
        <v>1364.6002888857029</v>
      </c>
      <c r="S312" s="5">
        <f t="shared" si="385"/>
        <v>1413.6280848674521</v>
      </c>
      <c r="T312" s="5">
        <f t="shared" si="386"/>
        <v>8.8771434039922337</v>
      </c>
      <c r="U312" s="5">
        <f t="shared" si="387"/>
        <v>26.012980721165288</v>
      </c>
      <c r="V312" s="5">
        <f t="shared" si="388"/>
        <v>53.60478330017969</v>
      </c>
      <c r="W312" s="15">
        <f t="shared" si="389"/>
        <v>-1.0734613539272964E-2</v>
      </c>
      <c r="X312" s="15">
        <f t="shared" si="390"/>
        <v>-1.217998157191269E-2</v>
      </c>
      <c r="Y312" s="15">
        <f t="shared" si="391"/>
        <v>-9.7425357312937999E-3</v>
      </c>
      <c r="Z312" s="5">
        <f t="shared" si="406"/>
        <v>235.08054483082765</v>
      </c>
      <c r="AA312" s="5">
        <f t="shared" si="407"/>
        <v>2938.2845139487868</v>
      </c>
      <c r="AB312" s="5">
        <f t="shared" si="408"/>
        <v>40711.922189697892</v>
      </c>
      <c r="AC312" s="16">
        <f t="shared" si="392"/>
        <v>0.81900650187542245</v>
      </c>
      <c r="AD312" s="16">
        <f t="shared" si="393"/>
        <v>3.1023503344823173</v>
      </c>
      <c r="AE312" s="16">
        <f t="shared" si="394"/>
        <v>28.456812022878005</v>
      </c>
      <c r="AF312" s="15">
        <f t="shared" si="395"/>
        <v>-4.0504037456468023E-3</v>
      </c>
      <c r="AG312" s="15">
        <f t="shared" si="396"/>
        <v>2.9673830763510267E-4</v>
      </c>
      <c r="AH312" s="15">
        <f t="shared" si="397"/>
        <v>9.7937136394747881E-3</v>
      </c>
      <c r="AI312" s="1">
        <f t="shared" si="361"/>
        <v>129187.1760174399</v>
      </c>
      <c r="AJ312" s="1">
        <f t="shared" si="362"/>
        <v>110563.44947383387</v>
      </c>
      <c r="AK312" s="1">
        <f t="shared" si="363"/>
        <v>53859.214848848525</v>
      </c>
      <c r="AL312" s="14">
        <f t="shared" si="398"/>
        <v>99.530389687287524</v>
      </c>
      <c r="AM312" s="14">
        <f t="shared" si="399"/>
        <v>24.886150105667404</v>
      </c>
      <c r="AN312" s="14">
        <f t="shared" si="400"/>
        <v>7.7209557076002611</v>
      </c>
      <c r="AO312" s="11">
        <f t="shared" si="401"/>
        <v>1.5737005137618125E-3</v>
      </c>
      <c r="AP312" s="11">
        <f t="shared" si="402"/>
        <v>1.9824475892851194E-3</v>
      </c>
      <c r="AQ312" s="11">
        <f t="shared" si="403"/>
        <v>1.7983300973906404E-3</v>
      </c>
      <c r="AR312" s="1">
        <f t="shared" si="409"/>
        <v>54835.444291936619</v>
      </c>
      <c r="AS312" s="1">
        <f t="shared" si="404"/>
        <v>52458.436175113333</v>
      </c>
      <c r="AT312" s="1">
        <f t="shared" si="405"/>
        <v>26371.304906715544</v>
      </c>
      <c r="AU312" s="1">
        <f t="shared" si="364"/>
        <v>10967.088858387324</v>
      </c>
      <c r="AV312" s="1">
        <f t="shared" si="365"/>
        <v>10491.687235022668</v>
      </c>
      <c r="AW312" s="1">
        <f t="shared" si="366"/>
        <v>5274.2609813431091</v>
      </c>
      <c r="AX312" s="1">
        <f t="shared" si="431"/>
        <v>37642.1347950704</v>
      </c>
      <c r="AY312" s="1">
        <f t="shared" si="412"/>
        <v>14158.01190679808</v>
      </c>
      <c r="AZ312" s="1">
        <f t="shared" si="413"/>
        <v>4827.7479856751997</v>
      </c>
      <c r="BA312" s="1">
        <f t="shared" si="432"/>
        <v>12278.572955922582</v>
      </c>
      <c r="BB312" s="1">
        <f t="shared" si="433"/>
        <v>28331.639917961558</v>
      </c>
      <c r="BC312" s="1">
        <f t="shared" si="434"/>
        <v>37066.55427615856</v>
      </c>
      <c r="BD312" s="1">
        <f t="shared" si="435"/>
        <v>46.574450672117422</v>
      </c>
      <c r="BE312" s="2">
        <f t="shared" si="445"/>
        <v>0.42640676327742005</v>
      </c>
      <c r="BF312" s="2">
        <f t="shared" si="446"/>
        <v>0.3180625638800178</v>
      </c>
      <c r="BG312" s="2">
        <f t="shared" si="447"/>
        <v>-5.0634047993166097E-7</v>
      </c>
      <c r="BH312" s="2">
        <f t="shared" si="414"/>
        <v>2.3579146701107379E-2</v>
      </c>
      <c r="BI312" s="2">
        <f t="shared" si="436"/>
        <v>1.8182272776872576E-2</v>
      </c>
      <c r="BJ312" s="2">
        <f t="shared" si="415"/>
        <v>1.0116379454193041E-2</v>
      </c>
      <c r="BK312" s="2">
        <f t="shared" si="416"/>
        <v>2.5638068161742476E-14</v>
      </c>
      <c r="BL312" s="2">
        <f t="shared" si="417"/>
        <v>997.03300595699193</v>
      </c>
      <c r="BM312" s="2">
        <f t="shared" si="418"/>
        <v>530.68944592101343</v>
      </c>
      <c r="BN312" s="2">
        <f t="shared" si="419"/>
        <v>6.7610931271246697E-10</v>
      </c>
      <c r="BO312" s="2">
        <f t="shared" si="437"/>
        <v>19892.93017015138</v>
      </c>
      <c r="BP312" s="2">
        <f t="shared" si="438"/>
        <v>1135.7010955055277</v>
      </c>
      <c r="BQ312" s="2">
        <f t="shared" si="439"/>
        <v>-6.5596800468779843E-5</v>
      </c>
      <c r="BR312" s="11">
        <f t="shared" si="440"/>
        <v>2.0588800770490939E-2</v>
      </c>
      <c r="BS312" s="17">
        <f t="shared" si="410"/>
        <v>2.9133006677745002E-4</v>
      </c>
      <c r="BT312" s="17">
        <f t="shared" si="411"/>
        <v>5.9959306213340296E-4</v>
      </c>
      <c r="BU312" s="12">
        <f>BU$3*temperature!$I422+BU$4*temperature!$I422^2</f>
        <v>-80.028971755951517</v>
      </c>
      <c r="BV312" s="12">
        <f>BV$3*temperature!$I422+BV$4*temperature!$I422^2</f>
        <v>-64.722206979095887</v>
      </c>
      <c r="BW312" s="12">
        <f>BW$3*temperature!$I422+BW$4*temperature!$I422^2</f>
        <v>-52.871598019502287</v>
      </c>
      <c r="BX312" s="12">
        <f>BX$4*temperature!$I422^2</f>
        <v>-60.2981758187859</v>
      </c>
      <c r="BY312" s="12">
        <f>BY$4*temperature!$I422^2</f>
        <v>-52.723274852389132</v>
      </c>
      <c r="BZ312" s="12">
        <f>BZ$4*temperature!$I422^2</f>
        <v>-46.286495448720139</v>
      </c>
      <c r="CA312" s="12">
        <f>CA$3*temperature!$I422</f>
        <v>-39.877650454706078</v>
      </c>
      <c r="CB312" s="12">
        <f>CB$3*temperature!$I422</f>
        <v>-36.857263229992839</v>
      </c>
      <c r="CC312" s="12">
        <f>CC$3*temperature!$I422</f>
        <v>-32.357503313256991</v>
      </c>
      <c r="CD312" s="12">
        <f t="shared" si="441"/>
        <v>-29.155419875024521</v>
      </c>
      <c r="CE312" s="12">
        <f t="shared" si="420"/>
        <v>-19.811781747269389</v>
      </c>
      <c r="CF312" s="12">
        <f t="shared" si="421"/>
        <v>-17.393038368815379</v>
      </c>
      <c r="CG312" s="19">
        <f t="shared" si="442"/>
        <v>0.26887819260716234</v>
      </c>
      <c r="CH312" s="19">
        <f t="shared" si="422"/>
        <v>0.46247279339103448</v>
      </c>
      <c r="CI312" s="19">
        <f t="shared" si="423"/>
        <v>0.46247279339103448</v>
      </c>
      <c r="CJ312" s="12">
        <f t="shared" si="443"/>
        <v>5.3611152898407779</v>
      </c>
      <c r="CK312" s="12">
        <f t="shared" si="424"/>
        <v>8.5227407413617247</v>
      </c>
      <c r="CL312" s="12">
        <f t="shared" si="425"/>
        <v>7.4822324722208071</v>
      </c>
      <c r="CM312" s="17">
        <f t="shared" si="444"/>
        <v>-34.516535164865296</v>
      </c>
      <c r="CN312" s="17">
        <f t="shared" si="426"/>
        <v>-28.334522488631116</v>
      </c>
      <c r="CO312" s="17">
        <f t="shared" si="427"/>
        <v>-24.875270841036187</v>
      </c>
      <c r="CP312" s="12">
        <f t="shared" si="428"/>
        <v>664.69299480789164</v>
      </c>
      <c r="CQ312" s="12">
        <f t="shared" si="429"/>
        <v>594.81124186071224</v>
      </c>
      <c r="CR312" s="12">
        <f t="shared" si="430"/>
        <v>458.44053920069081</v>
      </c>
      <c r="CS312" s="17">
        <f>CS$3*temperature!$I422+CS$4*temperature!$I422^2</f>
        <v>-34.516535164865303</v>
      </c>
      <c r="CT312" s="17">
        <f>CT$3*temperature!$I422+CT$4*temperature!$I422^2</f>
        <v>-28.334562730952527</v>
      </c>
      <c r="CU312" s="17">
        <f>CU$3*temperature!$I422+CU$4*temperature!$I422^2</f>
        <v>-24.875291381937004</v>
      </c>
      <c r="CV312" s="17"/>
      <c r="CW312" s="17"/>
      <c r="CX312" s="17"/>
    </row>
    <row r="313" spans="1:102">
      <c r="A313" s="2">
        <f t="shared" si="367"/>
        <v>2267</v>
      </c>
      <c r="B313" s="5">
        <f t="shared" si="368"/>
        <v>1165.4056288731235</v>
      </c>
      <c r="C313" s="5">
        <f t="shared" si="369"/>
        <v>2964.1696769337123</v>
      </c>
      <c r="D313" s="5">
        <f t="shared" si="370"/>
        <v>4369.9556489853194</v>
      </c>
      <c r="E313" s="15">
        <f t="shared" si="371"/>
        <v>7.7373907743490388E-9</v>
      </c>
      <c r="F313" s="15">
        <f t="shared" si="372"/>
        <v>1.5243178659925E-8</v>
      </c>
      <c r="G313" s="15">
        <f t="shared" si="373"/>
        <v>3.1118407001777183E-8</v>
      </c>
      <c r="H313" s="5">
        <f t="shared" si="374"/>
        <v>53911.177844741047</v>
      </c>
      <c r="I313" s="5">
        <f t="shared" si="375"/>
        <v>52176.464106689062</v>
      </c>
      <c r="J313" s="5">
        <f t="shared" si="376"/>
        <v>26313.56236239299</v>
      </c>
      <c r="K313" s="5">
        <f t="shared" si="377"/>
        <v>46259.582508512409</v>
      </c>
      <c r="L313" s="5">
        <f t="shared" si="378"/>
        <v>17602.387782558741</v>
      </c>
      <c r="M313" s="5">
        <f t="shared" si="379"/>
        <v>6021.4712633302943</v>
      </c>
      <c r="N313" s="15">
        <f t="shared" si="380"/>
        <v>-1.6855281766419927E-2</v>
      </c>
      <c r="O313" s="15">
        <f t="shared" si="381"/>
        <v>-5.3751671669769463E-3</v>
      </c>
      <c r="P313" s="15">
        <f t="shared" si="382"/>
        <v>-2.1896285892160083E-3</v>
      </c>
      <c r="Q313" s="5">
        <f t="shared" si="383"/>
        <v>473.43991490539855</v>
      </c>
      <c r="R313" s="5">
        <f t="shared" si="384"/>
        <v>1340.7338878949261</v>
      </c>
      <c r="S313" s="5">
        <f t="shared" si="385"/>
        <v>1396.790642006895</v>
      </c>
      <c r="T313" s="5">
        <f t="shared" si="386"/>
        <v>8.7818507002176709</v>
      </c>
      <c r="U313" s="5">
        <f t="shared" si="387"/>
        <v>25.696143095350976</v>
      </c>
      <c r="V313" s="5">
        <f t="shared" si="388"/>
        <v>53.082536783509426</v>
      </c>
      <c r="W313" s="15">
        <f t="shared" si="389"/>
        <v>-1.0734613539272964E-2</v>
      </c>
      <c r="X313" s="15">
        <f t="shared" si="390"/>
        <v>-1.217998157191269E-2</v>
      </c>
      <c r="Y313" s="15">
        <f t="shared" si="391"/>
        <v>-9.7425357312937999E-3</v>
      </c>
      <c r="Z313" s="5">
        <f t="shared" si="406"/>
        <v>227.75259476727845</v>
      </c>
      <c r="AA313" s="5">
        <f t="shared" si="407"/>
        <v>2887.8170964900514</v>
      </c>
      <c r="AB313" s="5">
        <f t="shared" si="408"/>
        <v>40621.344383015014</v>
      </c>
      <c r="AC313" s="16">
        <f t="shared" si="392"/>
        <v>0.81568919487251712</v>
      </c>
      <c r="AD313" s="16">
        <f t="shared" si="393"/>
        <v>3.1032709206702629</v>
      </c>
      <c r="AE313" s="16">
        <f t="shared" si="394"/>
        <v>28.735509890922437</v>
      </c>
      <c r="AF313" s="15">
        <f t="shared" si="395"/>
        <v>-4.0504037456468023E-3</v>
      </c>
      <c r="AG313" s="15">
        <f t="shared" si="396"/>
        <v>2.9673830763510267E-4</v>
      </c>
      <c r="AH313" s="15">
        <f t="shared" si="397"/>
        <v>9.7937136394747881E-3</v>
      </c>
      <c r="AI313" s="1">
        <f t="shared" ref="AI313:AI346" si="448">(1-$AI$5)*AI312+AU312</f>
        <v>127235.54727408322</v>
      </c>
      <c r="AJ313" s="1">
        <f t="shared" ref="AJ313:AJ346" si="449">(1-$AI$5)*AJ312+AV312</f>
        <v>109998.79176147314</v>
      </c>
      <c r="AK313" s="1">
        <f t="shared" ref="AK313:AK346" si="450">(1-$AI$5)*AK312+AW312</f>
        <v>53747.554345306788</v>
      </c>
      <c r="AL313" s="14">
        <f t="shared" si="398"/>
        <v>99.685454402419467</v>
      </c>
      <c r="AM313" s="14">
        <f t="shared" si="399"/>
        <v>24.934992239068137</v>
      </c>
      <c r="AN313" s="14">
        <f t="shared" si="400"/>
        <v>7.7347016863595632</v>
      </c>
      <c r="AO313" s="11">
        <f t="shared" si="401"/>
        <v>1.5579635086241943E-3</v>
      </c>
      <c r="AP313" s="11">
        <f t="shared" si="402"/>
        <v>1.9626231133922684E-3</v>
      </c>
      <c r="AQ313" s="11">
        <f t="shared" si="403"/>
        <v>1.7803467964167339E-3</v>
      </c>
      <c r="AR313" s="1">
        <f t="shared" si="409"/>
        <v>53911.177844741047</v>
      </c>
      <c r="AS313" s="1">
        <f t="shared" si="404"/>
        <v>52176.464106689062</v>
      </c>
      <c r="AT313" s="1">
        <f t="shared" si="405"/>
        <v>26313.56236239299</v>
      </c>
      <c r="AU313" s="1">
        <f t="shared" ref="AU313:AU346" si="451">$AU$5*AR313</f>
        <v>10782.23556894821</v>
      </c>
      <c r="AV313" s="1">
        <f t="shared" ref="AV313:AV346" si="452">$AU$5*AS313</f>
        <v>10435.292821337813</v>
      </c>
      <c r="AW313" s="1">
        <f t="shared" ref="AW313:AW346" si="453">$AU$5*AT313</f>
        <v>5262.7124724785981</v>
      </c>
      <c r="AX313" s="1">
        <f t="shared" si="431"/>
        <v>37007.66600680993</v>
      </c>
      <c r="AY313" s="1">
        <f t="shared" si="412"/>
        <v>14081.910226046992</v>
      </c>
      <c r="AZ313" s="1">
        <f t="shared" si="413"/>
        <v>4817.1770106642361</v>
      </c>
      <c r="BA313" s="1">
        <f t="shared" si="432"/>
        <v>12258.762380449522</v>
      </c>
      <c r="BB313" s="1">
        <f t="shared" si="433"/>
        <v>28315.664467212264</v>
      </c>
      <c r="BC313" s="1">
        <f t="shared" si="434"/>
        <v>37056.976358652835</v>
      </c>
      <c r="BD313" s="1">
        <f t="shared" si="435"/>
        <v>45.191505598239871</v>
      </c>
      <c r="BE313" s="2">
        <f t="shared" si="445"/>
        <v>0.42640676327742005</v>
      </c>
      <c r="BF313" s="2">
        <f t="shared" si="446"/>
        <v>0.3180625638800178</v>
      </c>
      <c r="BG313" s="2">
        <f t="shared" si="447"/>
        <v>-5.0634047993166097E-7</v>
      </c>
      <c r="BH313" s="2">
        <f t="shared" si="414"/>
        <v>2.3220686912964604E-2</v>
      </c>
      <c r="BI313" s="2">
        <f t="shared" si="436"/>
        <v>1.8182272776872576E-2</v>
      </c>
      <c r="BJ313" s="2">
        <f t="shared" si="415"/>
        <v>1.0116379454193041E-2</v>
      </c>
      <c r="BK313" s="2">
        <f t="shared" si="416"/>
        <v>2.5638068161742476E-14</v>
      </c>
      <c r="BL313" s="2">
        <f t="shared" si="417"/>
        <v>980.22774129557115</v>
      </c>
      <c r="BM313" s="2">
        <f t="shared" si="418"/>
        <v>527.83690948134984</v>
      </c>
      <c r="BN313" s="2">
        <f t="shared" si="419"/>
        <v>6.746289054252928E-10</v>
      </c>
      <c r="BO313" s="2">
        <f t="shared" si="437"/>
        <v>20186.896990340789</v>
      </c>
      <c r="BP313" s="2">
        <f t="shared" si="438"/>
        <v>1149.3373294408307</v>
      </c>
      <c r="BQ313" s="2">
        <f t="shared" si="439"/>
        <v>-6.5599117890626792E-5</v>
      </c>
      <c r="BR313" s="11">
        <f t="shared" si="440"/>
        <v>2.0543655634526731E-2</v>
      </c>
      <c r="BS313" s="17">
        <f t="shared" si="410"/>
        <v>2.8545293320631301E-4</v>
      </c>
      <c r="BT313" s="17">
        <f t="shared" si="411"/>
        <v>5.8212918653728445E-4</v>
      </c>
      <c r="BU313" s="12">
        <f>BU$3*temperature!$I423+BU$4*temperature!$I423^2</f>
        <v>-80.310865248328597</v>
      </c>
      <c r="BV313" s="12">
        <f>BV$3*temperature!$I423+BV$4*temperature!$I423^2</f>
        <v>-64.938223592534243</v>
      </c>
      <c r="BW313" s="12">
        <f>BW$3*temperature!$I423+BW$4*temperature!$I423^2</f>
        <v>-53.038341456283334</v>
      </c>
      <c r="BX313" s="12">
        <f>BX$4*temperature!$I423^2</f>
        <v>-60.465646810135112</v>
      </c>
      <c r="BY313" s="12">
        <f>BY$4*temperature!$I423^2</f>
        <v>-52.869707459790767</v>
      </c>
      <c r="BZ313" s="12">
        <f>BZ$4*temperature!$I423^2</f>
        <v>-46.41505066906668</v>
      </c>
      <c r="CA313" s="12">
        <f>CA$3*temperature!$I423</f>
        <v>-39.932989765656316</v>
      </c>
      <c r="CB313" s="12">
        <f>CB$3*temperature!$I423</f>
        <v>-36.908411066623188</v>
      </c>
      <c r="CC313" s="12">
        <f>CC$3*temperature!$I423</f>
        <v>-32.402406709445273</v>
      </c>
      <c r="CD313" s="12">
        <f t="shared" si="441"/>
        <v>-29.180979469419974</v>
      </c>
      <c r="CE313" s="12">
        <f t="shared" si="420"/>
        <v>-19.815587792159373</v>
      </c>
      <c r="CF313" s="12">
        <f t="shared" si="421"/>
        <v>-17.39637974848781</v>
      </c>
      <c r="CG313" s="19">
        <f t="shared" si="442"/>
        <v>0.26925132226095994</v>
      </c>
      <c r="CH313" s="19">
        <f t="shared" si="422"/>
        <v>0.46311457959026309</v>
      </c>
      <c r="CI313" s="19">
        <f t="shared" si="423"/>
        <v>0.46311457959026298</v>
      </c>
      <c r="CJ313" s="12">
        <f t="shared" si="443"/>
        <v>5.3760051481181721</v>
      </c>
      <c r="CK313" s="12">
        <f t="shared" si="424"/>
        <v>8.5464116372319054</v>
      </c>
      <c r="CL313" s="12">
        <f t="shared" si="425"/>
        <v>7.5030134804787325</v>
      </c>
      <c r="CM313" s="17">
        <f t="shared" si="444"/>
        <v>-34.556984617538149</v>
      </c>
      <c r="CN313" s="17">
        <f t="shared" si="426"/>
        <v>-28.361999429391279</v>
      </c>
      <c r="CO313" s="17">
        <f t="shared" si="427"/>
        <v>-24.899393228966542</v>
      </c>
      <c r="CP313" s="12">
        <f t="shared" si="428"/>
        <v>671.25877661010327</v>
      </c>
      <c r="CQ313" s="12">
        <f t="shared" si="429"/>
        <v>600.62775290330751</v>
      </c>
      <c r="CR313" s="12">
        <f t="shared" si="430"/>
        <v>462.92351507973643</v>
      </c>
      <c r="CS313" s="17">
        <f>CS$3*temperature!$I423+CS$4*temperature!$I423^2</f>
        <v>-34.556984617538149</v>
      </c>
      <c r="CT313" s="17">
        <f>CT$3*temperature!$I423+CT$4*temperature!$I423^2</f>
        <v>-28.362039679443562</v>
      </c>
      <c r="CU313" s="17">
        <f>CU$3*temperature!$I423+CU$4*temperature!$I423^2</f>
        <v>-24.899413773813446</v>
      </c>
      <c r="CV313" s="17"/>
      <c r="CW313" s="17"/>
      <c r="CX313" s="17"/>
    </row>
    <row r="314" spans="1:102">
      <c r="A314" s="2">
        <f t="shared" ref="A314:A346" si="454">1+A313</f>
        <v>2268</v>
      </c>
      <c r="B314" s="5">
        <f t="shared" ref="B314:B346" si="455">B313*(1+E314)</f>
        <v>1165.4056374394625</v>
      </c>
      <c r="C314" s="5">
        <f t="shared" ref="C314:C346" si="456">C313*(1+F314)</f>
        <v>2964.1697198579118</v>
      </c>
      <c r="D314" s="5">
        <f t="shared" ref="D314:D346" si="457">D313*(1+G314)</f>
        <v>4369.955778172075</v>
      </c>
      <c r="E314" s="15">
        <f t="shared" ref="E314:E346" si="458">E313*$E$5</f>
        <v>7.3505212356315861E-9</v>
      </c>
      <c r="F314" s="15">
        <f t="shared" ref="F314:F346" si="459">F313*$E$5</f>
        <v>1.4481019726928749E-8</v>
      </c>
      <c r="G314" s="15">
        <f t="shared" ref="G314:G346" si="460">G313*$E$5</f>
        <v>2.9562486651688323E-8</v>
      </c>
      <c r="H314" s="5">
        <f t="shared" ref="H314:H346" si="461">AR314</f>
        <v>52992.649850736881</v>
      </c>
      <c r="I314" s="5">
        <f t="shared" ref="I314:I346" si="462">AS314</f>
        <v>51894.843277133878</v>
      </c>
      <c r="J314" s="5">
        <f t="shared" ref="J314:J346" si="463">AT314</f>
        <v>26255.7182175413</v>
      </c>
      <c r="K314" s="5">
        <f t="shared" ref="K314:K346" si="464">H314/B314*1000</f>
        <v>45471.420549473361</v>
      </c>
      <c r="L314" s="5">
        <f t="shared" ref="L314:L346" si="465">I314/C314*1000</f>
        <v>17507.379192720942</v>
      </c>
      <c r="M314" s="5">
        <f t="shared" ref="M314:M346" si="466">J314/D314*1000</f>
        <v>6008.2343049530591</v>
      </c>
      <c r="N314" s="15">
        <f t="shared" ref="N314:N346" si="467">K314/K313-1</f>
        <v>-1.7037809601805565E-2</v>
      </c>
      <c r="O314" s="15">
        <f t="shared" ref="O314:O346" si="468">L314/L313-1</f>
        <v>-5.3974830580619804E-3</v>
      </c>
      <c r="P314" s="15">
        <f t="shared" ref="P314:P346" si="469">M314/M313-1</f>
        <v>-2.1982930414109481E-3</v>
      </c>
      <c r="Q314" s="5">
        <f t="shared" ref="Q314:Q346" si="470">T314*H314/1000</f>
        <v>460.37793410338838</v>
      </c>
      <c r="R314" s="5">
        <f t="shared" ref="R314:R346" si="471">U314*I314/1000</f>
        <v>1317.2553459913524</v>
      </c>
      <c r="S314" s="5">
        <f t="shared" ref="S314:S346" si="472">V314*J314/1000</f>
        <v>1380.1417599130457</v>
      </c>
      <c r="T314" s="5">
        <f t="shared" ref="T314:T346" si="473">T313*(1+W314)</f>
        <v>8.6875809267912398</v>
      </c>
      <c r="U314" s="5">
        <f t="shared" ref="U314:U346" si="474">U313*(1+X314)</f>
        <v>25.383164545980371</v>
      </c>
      <c r="V314" s="5">
        <f t="shared" ref="V314:V346" si="475">V313*(1+Y314)</f>
        <v>52.565378272188369</v>
      </c>
      <c r="W314" s="15">
        <f t="shared" ref="W314:W346" si="476">T$5-1</f>
        <v>-1.0734613539272964E-2</v>
      </c>
      <c r="X314" s="15">
        <f t="shared" ref="X314:X346" si="477">U$5-1</f>
        <v>-1.217998157191269E-2</v>
      </c>
      <c r="Y314" s="15">
        <f t="shared" ref="Y314:Y346" si="478">V$5-1</f>
        <v>-9.7425357312937999E-3</v>
      </c>
      <c r="Z314" s="5">
        <f t="shared" si="406"/>
        <v>220.61292915805271</v>
      </c>
      <c r="AA314" s="5">
        <f t="shared" si="407"/>
        <v>2838.1520834502812</v>
      </c>
      <c r="AB314" s="5">
        <f t="shared" si="408"/>
        <v>40530.606927300243</v>
      </c>
      <c r="AC314" s="16">
        <f t="shared" ref="AC314:AC346" si="479">AC313*(1+AF314)</f>
        <v>0.8123853243023218</v>
      </c>
      <c r="AD314" s="16">
        <f t="shared" ref="AD314:AD346" si="480">AD313*(1+AG314)</f>
        <v>3.1041917800313956</v>
      </c>
      <c r="AE314" s="16">
        <f t="shared" ref="AE314:AE346" si="481">AE313*(1+AH314)</f>
        <v>29.016937246078427</v>
      </c>
      <c r="AF314" s="15">
        <f t="shared" ref="AF314:AF346" si="482">AC$5-1</f>
        <v>-4.0504037456468023E-3</v>
      </c>
      <c r="AG314" s="15">
        <f t="shared" ref="AG314:AG346" si="483">AD$5-1</f>
        <v>2.9673830763510267E-4</v>
      </c>
      <c r="AH314" s="15">
        <f t="shared" ref="AH314:AH346" si="484">AE$5-1</f>
        <v>9.7937136394747881E-3</v>
      </c>
      <c r="AI314" s="1">
        <f t="shared" si="448"/>
        <v>125294.2281156231</v>
      </c>
      <c r="AJ314" s="1">
        <f t="shared" si="449"/>
        <v>109434.20540666365</v>
      </c>
      <c r="AK314" s="1">
        <f t="shared" si="450"/>
        <v>53635.511383254707</v>
      </c>
      <c r="AL314" s="14">
        <f t="shared" ref="AL314:AL346" si="485">AL313*(1+AO314)</f>
        <v>99.839207639716065</v>
      </c>
      <c r="AM314" s="14">
        <f t="shared" ref="AM314:AM346" si="486">AM313*(1+AP314)</f>
        <v>24.983440851247785</v>
      </c>
      <c r="AN314" s="14">
        <f t="shared" ref="AN314:AN346" si="487">AN313*(1+AQ314)</f>
        <v>7.7483344332144268</v>
      </c>
      <c r="AO314" s="11">
        <f t="shared" ref="AO314:AO346" si="488">AO$5*AO313</f>
        <v>1.5423838735379523E-3</v>
      </c>
      <c r="AP314" s="11">
        <f t="shared" ref="AP314:AP346" si="489">AP$5*AP313</f>
        <v>1.9429968822583456E-3</v>
      </c>
      <c r="AQ314" s="11">
        <f t="shared" ref="AQ314:AQ346" si="490">AQ$5*AQ313</f>
        <v>1.7625433284525665E-3</v>
      </c>
      <c r="AR314" s="1">
        <f t="shared" si="409"/>
        <v>52992.649850736881</v>
      </c>
      <c r="AS314" s="1">
        <f t="shared" si="404"/>
        <v>51894.843277133878</v>
      </c>
      <c r="AT314" s="1">
        <f t="shared" si="405"/>
        <v>26255.7182175413</v>
      </c>
      <c r="AU314" s="1">
        <f t="shared" si="451"/>
        <v>10598.529970147378</v>
      </c>
      <c r="AV314" s="1">
        <f t="shared" si="452"/>
        <v>10378.968655426776</v>
      </c>
      <c r="AW314" s="1">
        <f t="shared" si="453"/>
        <v>5251.1436435082605</v>
      </c>
      <c r="AX314" s="1">
        <f t="shared" si="431"/>
        <v>36377.136439578695</v>
      </c>
      <c r="AY314" s="1">
        <f t="shared" si="412"/>
        <v>14005.903354176755</v>
      </c>
      <c r="AZ314" s="1">
        <f t="shared" si="413"/>
        <v>4806.5874439624467</v>
      </c>
      <c r="BA314" s="1">
        <f t="shared" si="432"/>
        <v>12238.735413971439</v>
      </c>
      <c r="BB314" s="1">
        <f t="shared" si="433"/>
        <v>28299.622488093821</v>
      </c>
      <c r="BC314" s="1">
        <f t="shared" si="434"/>
        <v>37047.360436382041</v>
      </c>
      <c r="BD314" s="1">
        <f t="shared" si="435"/>
        <v>43.849428255603108</v>
      </c>
      <c r="BE314" s="2">
        <f t="shared" si="445"/>
        <v>0.42640676327742005</v>
      </c>
      <c r="BF314" s="2">
        <f t="shared" si="446"/>
        <v>0.3180625638800178</v>
      </c>
      <c r="BG314" s="2">
        <f t="shared" si="447"/>
        <v>-5.0634047993166097E-7</v>
      </c>
      <c r="BH314" s="2">
        <f t="shared" si="414"/>
        <v>2.2867047786102466E-2</v>
      </c>
      <c r="BI314" s="2">
        <f t="shared" si="436"/>
        <v>1.8182272776872576E-2</v>
      </c>
      <c r="BJ314" s="2">
        <f t="shared" si="415"/>
        <v>1.0116379454193041E-2</v>
      </c>
      <c r="BK314" s="2">
        <f t="shared" si="416"/>
        <v>2.5638068161742476E-14</v>
      </c>
      <c r="BL314" s="2">
        <f t="shared" si="417"/>
        <v>963.52681475539373</v>
      </c>
      <c r="BM314" s="2">
        <f t="shared" si="418"/>
        <v>524.987926307365</v>
      </c>
      <c r="BN314" s="2">
        <f t="shared" si="419"/>
        <v>6.7314589329682748E-10</v>
      </c>
      <c r="BO314" s="2">
        <f t="shared" si="437"/>
        <v>20485.131480356453</v>
      </c>
      <c r="BP314" s="2">
        <f t="shared" si="438"/>
        <v>1163.137592317544</v>
      </c>
      <c r="BQ314" s="2">
        <f t="shared" si="439"/>
        <v>-6.5601450217937107E-5</v>
      </c>
      <c r="BR314" s="11">
        <f t="shared" si="440"/>
        <v>2.0498607904025107E-2</v>
      </c>
      <c r="BS314" s="17">
        <f t="shared" si="410"/>
        <v>2.797067343766217E-4</v>
      </c>
      <c r="BT314" s="17">
        <f t="shared" si="411"/>
        <v>5.6517396751192667E-4</v>
      </c>
      <c r="BU314" s="12">
        <f>BU$3*temperature!$I424+BU$4*temperature!$I424^2</f>
        <v>-80.590897618603208</v>
      </c>
      <c r="BV314" s="12">
        <f>BV$3*temperature!$I424+BV$4*temperature!$I424^2</f>
        <v>-65.152801118667753</v>
      </c>
      <c r="BW314" s="12">
        <f>BW$3*temperature!$I424+BW$4*temperature!$I424^2</f>
        <v>-53.20396299656224</v>
      </c>
      <c r="BX314" s="12">
        <f>BX$4*temperature!$I424^2</f>
        <v>-60.631963674740618</v>
      </c>
      <c r="BY314" s="12">
        <f>BY$4*temperature!$I424^2</f>
        <v>-53.015130926522765</v>
      </c>
      <c r="BZ314" s="12">
        <f>BZ$4*temperature!$I424^2</f>
        <v>-46.542719950799899</v>
      </c>
      <c r="CA314" s="12">
        <f>CA$3*temperature!$I424</f>
        <v>-39.987871911330366</v>
      </c>
      <c r="CB314" s="12">
        <f>CB$3*temperature!$I424</f>
        <v>-36.959136364294189</v>
      </c>
      <c r="CC314" s="12">
        <f>CC$3*temperature!$I424</f>
        <v>-32.446939152812362</v>
      </c>
      <c r="CD314" s="12">
        <f t="shared" si="441"/>
        <v>-29.206287125528217</v>
      </c>
      <c r="CE314" s="12">
        <f t="shared" si="420"/>
        <v>-19.819297554162809</v>
      </c>
      <c r="CF314" s="12">
        <f t="shared" si="421"/>
        <v>-17.399636600076828</v>
      </c>
      <c r="CG314" s="19">
        <f t="shared" si="442"/>
        <v>0.26962136944194925</v>
      </c>
      <c r="CH314" s="19">
        <f t="shared" si="422"/>
        <v>0.46375106390986959</v>
      </c>
      <c r="CI314" s="19">
        <f t="shared" si="423"/>
        <v>0.46375106390986953</v>
      </c>
      <c r="CJ314" s="12">
        <f t="shared" si="443"/>
        <v>5.3907923929010746</v>
      </c>
      <c r="CK314" s="12">
        <f t="shared" si="424"/>
        <v>8.5699194050656899</v>
      </c>
      <c r="CL314" s="12">
        <f t="shared" si="425"/>
        <v>7.5236512763677661</v>
      </c>
      <c r="CM314" s="17">
        <f t="shared" si="444"/>
        <v>-34.59707951842929</v>
      </c>
      <c r="CN314" s="17">
        <f t="shared" si="426"/>
        <v>-28.389216959228499</v>
      </c>
      <c r="CO314" s="17">
        <f t="shared" si="427"/>
        <v>-24.923287876444594</v>
      </c>
      <c r="CP314" s="12">
        <f t="shared" si="428"/>
        <v>677.81519303255061</v>
      </c>
      <c r="CQ314" s="12">
        <f t="shared" si="429"/>
        <v>606.43563872457889</v>
      </c>
      <c r="CR314" s="12">
        <f t="shared" si="430"/>
        <v>467.39984321766298</v>
      </c>
      <c r="CS314" s="17">
        <f>CS$3*temperature!$I424+CS$4*temperature!$I424^2</f>
        <v>-34.59707951842929</v>
      </c>
      <c r="CT314" s="17">
        <f>CT$3*temperature!$I424+CT$4*temperature!$I424^2</f>
        <v>-28.38925721681608</v>
      </c>
      <c r="CU314" s="17">
        <f>CU$3*temperature!$I424+CU$4*temperature!$I424^2</f>
        <v>-24.923308425137765</v>
      </c>
      <c r="CV314" s="17"/>
      <c r="CW314" s="17"/>
      <c r="CX314" s="17"/>
    </row>
    <row r="315" spans="1:102">
      <c r="A315" s="2">
        <f t="shared" si="454"/>
        <v>2269</v>
      </c>
      <c r="B315" s="5">
        <f t="shared" si="455"/>
        <v>1165.4056455774842</v>
      </c>
      <c r="C315" s="5">
        <f t="shared" si="456"/>
        <v>2964.1697606359016</v>
      </c>
      <c r="D315" s="5">
        <f t="shared" si="457"/>
        <v>4369.9559008994966</v>
      </c>
      <c r="E315" s="15">
        <f t="shared" si="458"/>
        <v>6.9829951738500065E-9</v>
      </c>
      <c r="F315" s="15">
        <f t="shared" si="459"/>
        <v>1.3756968740582312E-8</v>
      </c>
      <c r="G315" s="15">
        <f t="shared" si="460"/>
        <v>2.8084362319103905E-8</v>
      </c>
      <c r="H315" s="5">
        <f t="shared" si="461"/>
        <v>52079.898584929972</v>
      </c>
      <c r="I315" s="5">
        <f t="shared" si="462"/>
        <v>51613.597435590294</v>
      </c>
      <c r="J315" s="5">
        <f t="shared" si="463"/>
        <v>26197.779510089447</v>
      </c>
      <c r="K315" s="5">
        <f t="shared" si="464"/>
        <v>44688.215457479811</v>
      </c>
      <c r="L315" s="5">
        <f t="shared" si="465"/>
        <v>17412.497125170608</v>
      </c>
      <c r="M315" s="5">
        <f t="shared" si="466"/>
        <v>5994.9757169624954</v>
      </c>
      <c r="N315" s="15">
        <f t="shared" si="467"/>
        <v>-1.7224117534252459E-2</v>
      </c>
      <c r="O315" s="15">
        <f t="shared" si="468"/>
        <v>-5.4195471809842521E-3</v>
      </c>
      <c r="P315" s="15">
        <f t="shared" si="469"/>
        <v>-2.2067361753241865E-3</v>
      </c>
      <c r="Q315" s="5">
        <f t="shared" si="470"/>
        <v>447.59147560780752</v>
      </c>
      <c r="R315" s="5">
        <f t="shared" si="471"/>
        <v>1294.1592424637349</v>
      </c>
      <c r="S315" s="5">
        <f t="shared" si="472"/>
        <v>1363.6797810043001</v>
      </c>
      <c r="T315" s="5">
        <f t="shared" si="473"/>
        <v>8.5943231029509768</v>
      </c>
      <c r="U315" s="5">
        <f t="shared" si="474"/>
        <v>25.073998069573502</v>
      </c>
      <c r="V315" s="5">
        <f t="shared" si="475"/>
        <v>52.0532581961426</v>
      </c>
      <c r="W315" s="15">
        <f t="shared" si="476"/>
        <v>-1.0734613539272964E-2</v>
      </c>
      <c r="X315" s="15">
        <f t="shared" si="477"/>
        <v>-1.217998157191269E-2</v>
      </c>
      <c r="Y315" s="15">
        <f t="shared" si="478"/>
        <v>-9.7425357312937999E-3</v>
      </c>
      <c r="Z315" s="5">
        <f t="shared" si="406"/>
        <v>213.65740573745009</v>
      </c>
      <c r="AA315" s="5">
        <f t="shared" si="407"/>
        <v>2789.2786299046361</v>
      </c>
      <c r="AB315" s="5">
        <f t="shared" si="408"/>
        <v>40439.72093241931</v>
      </c>
      <c r="AC315" s="16">
        <f t="shared" si="479"/>
        <v>0.80909483574185914</v>
      </c>
      <c r="AD315" s="16">
        <f t="shared" si="480"/>
        <v>3.1051129126467769</v>
      </c>
      <c r="AE315" s="16">
        <f t="shared" si="481"/>
        <v>29.301120820161131</v>
      </c>
      <c r="AF315" s="15">
        <f t="shared" si="482"/>
        <v>-4.0504037456468023E-3</v>
      </c>
      <c r="AG315" s="15">
        <f t="shared" si="483"/>
        <v>2.9673830763510267E-4</v>
      </c>
      <c r="AH315" s="15">
        <f t="shared" si="484"/>
        <v>9.7937136394747881E-3</v>
      </c>
      <c r="AI315" s="1">
        <f t="shared" si="448"/>
        <v>123363.33527420816</v>
      </c>
      <c r="AJ315" s="1">
        <f t="shared" si="449"/>
        <v>108869.75352142405</v>
      </c>
      <c r="AK315" s="1">
        <f t="shared" si="450"/>
        <v>53523.103888437494</v>
      </c>
      <c r="AL315" s="14">
        <f t="shared" si="485"/>
        <v>99.991658119688282</v>
      </c>
      <c r="AM315" s="14">
        <f t="shared" si="486"/>
        <v>25.031498171453027</v>
      </c>
      <c r="AN315" s="14">
        <f t="shared" si="487"/>
        <v>7.7618546406246898</v>
      </c>
      <c r="AO315" s="11">
        <f t="shared" si="488"/>
        <v>1.5269600348025727E-3</v>
      </c>
      <c r="AP315" s="11">
        <f t="shared" si="489"/>
        <v>1.9235669134357622E-3</v>
      </c>
      <c r="AQ315" s="11">
        <f t="shared" si="490"/>
        <v>1.7449178951680407E-3</v>
      </c>
      <c r="AR315" s="1">
        <f t="shared" si="409"/>
        <v>52079.898584929972</v>
      </c>
      <c r="AS315" s="1">
        <f t="shared" si="404"/>
        <v>51613.597435590294</v>
      </c>
      <c r="AT315" s="1">
        <f t="shared" si="405"/>
        <v>26197.779510089447</v>
      </c>
      <c r="AU315" s="1">
        <f t="shared" si="451"/>
        <v>10415.979716985996</v>
      </c>
      <c r="AV315" s="1">
        <f t="shared" si="452"/>
        <v>10322.71948711806</v>
      </c>
      <c r="AW315" s="1">
        <f t="shared" si="453"/>
        <v>5239.5559020178898</v>
      </c>
      <c r="AX315" s="1">
        <f t="shared" si="431"/>
        <v>35750.572365983848</v>
      </c>
      <c r="AY315" s="1">
        <f t="shared" si="412"/>
        <v>13929.997700136488</v>
      </c>
      <c r="AZ315" s="1">
        <f t="shared" si="413"/>
        <v>4795.9805735699965</v>
      </c>
      <c r="BA315" s="1">
        <f t="shared" si="432"/>
        <v>12218.487534012485</v>
      </c>
      <c r="BB315" s="1">
        <f t="shared" si="433"/>
        <v>28283.514730575844</v>
      </c>
      <c r="BC315" s="1">
        <f t="shared" si="434"/>
        <v>37037.707481229794</v>
      </c>
      <c r="BD315" s="1">
        <f t="shared" si="435"/>
        <v>42.547014948317702</v>
      </c>
      <c r="BE315" s="2">
        <f t="shared" si="445"/>
        <v>0.42640676327742005</v>
      </c>
      <c r="BF315" s="2">
        <f t="shared" si="446"/>
        <v>0.3180625638800178</v>
      </c>
      <c r="BG315" s="2">
        <f t="shared" si="447"/>
        <v>-5.0634047993166097E-7</v>
      </c>
      <c r="BH315" s="2">
        <f t="shared" si="414"/>
        <v>2.2518180683227144E-2</v>
      </c>
      <c r="BI315" s="2">
        <f t="shared" si="436"/>
        <v>1.8182272776872576E-2</v>
      </c>
      <c r="BJ315" s="2">
        <f t="shared" si="415"/>
        <v>1.0116379454193041E-2</v>
      </c>
      <c r="BK315" s="2">
        <f t="shared" si="416"/>
        <v>2.5638068161742476E-14</v>
      </c>
      <c r="BL315" s="2">
        <f t="shared" si="417"/>
        <v>946.9309222630568</v>
      </c>
      <c r="BM315" s="2">
        <f t="shared" si="418"/>
        <v>522.14273665439623</v>
      </c>
      <c r="BN315" s="2">
        <f t="shared" si="419"/>
        <v>6.7166045676597363E-10</v>
      </c>
      <c r="BO315" s="2">
        <f t="shared" si="437"/>
        <v>20787.691314295291</v>
      </c>
      <c r="BP315" s="2">
        <f t="shared" si="438"/>
        <v>1177.1038544110045</v>
      </c>
      <c r="BQ315" s="2">
        <f t="shared" si="439"/>
        <v>-6.560379717975934E-5</v>
      </c>
      <c r="BR315" s="11">
        <f t="shared" si="440"/>
        <v>2.0453654252915204E-2</v>
      </c>
      <c r="BS315" s="17">
        <f t="shared" si="410"/>
        <v>2.7408830566766172E-4</v>
      </c>
      <c r="BT315" s="17">
        <f t="shared" si="411"/>
        <v>5.4871258981740447E-4</v>
      </c>
      <c r="BU315" s="12">
        <f>BU$3*temperature!$I425+BU$4*temperature!$I425^2</f>
        <v>-80.869081930911193</v>
      </c>
      <c r="BV315" s="12">
        <f>BV$3*temperature!$I425+BV$4*temperature!$I425^2</f>
        <v>-65.365949886797026</v>
      </c>
      <c r="BW315" s="12">
        <f>BW$3*temperature!$I425+BW$4*temperature!$I425^2</f>
        <v>-53.368470886447284</v>
      </c>
      <c r="BX315" s="12">
        <f>BX$4*temperature!$I425^2</f>
        <v>-60.797135368977862</v>
      </c>
      <c r="BY315" s="12">
        <f>BY$4*temperature!$I425^2</f>
        <v>-53.159553083824449</v>
      </c>
      <c r="BZ315" s="12">
        <f>BZ$4*temperature!$I425^2</f>
        <v>-46.669510169073597</v>
      </c>
      <c r="CA315" s="12">
        <f>CA$3*temperature!$I425</f>
        <v>-40.042301720937232</v>
      </c>
      <c r="CB315" s="12">
        <f>CB$3*temperature!$I425</f>
        <v>-37.009443586444036</v>
      </c>
      <c r="CC315" s="12">
        <f>CC$3*temperature!$I425</f>
        <v>-32.491104561872625</v>
      </c>
      <c r="CD315" s="12">
        <f t="shared" si="441"/>
        <v>-29.231346079934244</v>
      </c>
      <c r="CE315" s="12">
        <f t="shared" si="420"/>
        <v>-19.822912964871257</v>
      </c>
      <c r="CF315" s="12">
        <f t="shared" si="421"/>
        <v>-17.402810619353499</v>
      </c>
      <c r="CG315" s="19">
        <f t="shared" si="442"/>
        <v>0.2699883667114516</v>
      </c>
      <c r="CH315" s="19">
        <f t="shared" si="422"/>
        <v>0.46438230235560557</v>
      </c>
      <c r="CI315" s="19">
        <f t="shared" si="423"/>
        <v>0.46438230235560551</v>
      </c>
      <c r="CJ315" s="12">
        <f t="shared" si="443"/>
        <v>5.4054778205014955</v>
      </c>
      <c r="CK315" s="12">
        <f t="shared" si="424"/>
        <v>8.593265310786391</v>
      </c>
      <c r="CL315" s="12">
        <f t="shared" si="425"/>
        <v>7.544146971259563</v>
      </c>
      <c r="CM315" s="17">
        <f t="shared" si="444"/>
        <v>-34.636823900435743</v>
      </c>
      <c r="CN315" s="17">
        <f t="shared" si="426"/>
        <v>-28.41617827565765</v>
      </c>
      <c r="CO315" s="17">
        <f t="shared" si="427"/>
        <v>-24.94695759061306</v>
      </c>
      <c r="CP315" s="12">
        <f t="shared" si="428"/>
        <v>684.36189613113629</v>
      </c>
      <c r="CQ315" s="12">
        <f t="shared" si="429"/>
        <v>612.23459689742333</v>
      </c>
      <c r="CR315" s="12">
        <f t="shared" si="430"/>
        <v>471.8692905239825</v>
      </c>
      <c r="CS315" s="17">
        <f>CS$3*temperature!$I425+CS$4*temperature!$I425^2</f>
        <v>-34.636823900435736</v>
      </c>
      <c r="CT315" s="17">
        <f>CT$3*temperature!$I425+CT$4*temperature!$I425^2</f>
        <v>-28.416218540588872</v>
      </c>
      <c r="CU315" s="17">
        <f>CU$3*temperature!$I425+CU$4*temperature!$I425^2</f>
        <v>-24.946978143054672</v>
      </c>
      <c r="CV315" s="17"/>
      <c r="CW315" s="17"/>
      <c r="CX315" s="17"/>
    </row>
    <row r="316" spans="1:102">
      <c r="A316" s="2">
        <f t="shared" si="454"/>
        <v>2270</v>
      </c>
      <c r="B316" s="5">
        <f t="shared" si="455"/>
        <v>1165.4056533086052</v>
      </c>
      <c r="C316" s="5">
        <f t="shared" si="456"/>
        <v>2964.1697993749926</v>
      </c>
      <c r="D316" s="5">
        <f t="shared" si="457"/>
        <v>4369.95601749055</v>
      </c>
      <c r="E316" s="15">
        <f t="shared" si="458"/>
        <v>6.6338454151575061E-9</v>
      </c>
      <c r="F316" s="15">
        <f t="shared" si="459"/>
        <v>1.3069120303553195E-8</v>
      </c>
      <c r="G316" s="15">
        <f t="shared" si="460"/>
        <v>2.6680144203148707E-8</v>
      </c>
      <c r="H316" s="5">
        <f t="shared" si="461"/>
        <v>51172.96090482422</v>
      </c>
      <c r="I316" s="5">
        <f t="shared" si="462"/>
        <v>51332.749690763776</v>
      </c>
      <c r="J316" s="5">
        <f t="shared" si="463"/>
        <v>26139.753120095033</v>
      </c>
      <c r="K316" s="5">
        <f t="shared" si="464"/>
        <v>43909.998857087543</v>
      </c>
      <c r="L316" s="5">
        <f t="shared" si="465"/>
        <v>17317.749375082189</v>
      </c>
      <c r="M316" s="5">
        <f t="shared" si="466"/>
        <v>5981.6970732592872</v>
      </c>
      <c r="N316" s="15">
        <f t="shared" si="467"/>
        <v>-1.7414358403564534E-2</v>
      </c>
      <c r="O316" s="15">
        <f t="shared" si="468"/>
        <v>-5.4413648661257863E-3</v>
      </c>
      <c r="P316" s="15">
        <f t="shared" si="469"/>
        <v>-2.2149620499106737E-3</v>
      </c>
      <c r="Q316" s="5">
        <f t="shared" si="470"/>
        <v>435.07590974777276</v>
      </c>
      <c r="R316" s="5">
        <f t="shared" si="471"/>
        <v>1271.4402020633972</v>
      </c>
      <c r="S316" s="5">
        <f t="shared" si="472"/>
        <v>1347.4030463166494</v>
      </c>
      <c r="T316" s="5">
        <f t="shared" si="473"/>
        <v>8.5020663658091529</v>
      </c>
      <c r="U316" s="5">
        <f t="shared" si="474"/>
        <v>24.768597235151923</v>
      </c>
      <c r="V316" s="5">
        <f t="shared" si="475"/>
        <v>51.546127468236421</v>
      </c>
      <c r="W316" s="15">
        <f t="shared" si="476"/>
        <v>-1.0734613539272964E-2</v>
      </c>
      <c r="X316" s="15">
        <f t="shared" si="477"/>
        <v>-1.217998157191269E-2</v>
      </c>
      <c r="Y316" s="15">
        <f t="shared" si="478"/>
        <v>-9.7425357312937999E-3</v>
      </c>
      <c r="Z316" s="5">
        <f t="shared" si="406"/>
        <v>206.88195794537847</v>
      </c>
      <c r="AA316" s="5">
        <f t="shared" si="407"/>
        <v>2741.1859719834379</v>
      </c>
      <c r="AB316" s="5">
        <f t="shared" si="408"/>
        <v>40348.697258131069</v>
      </c>
      <c r="AC316" s="16">
        <f t="shared" si="479"/>
        <v>0.80581767498858681</v>
      </c>
      <c r="AD316" s="16">
        <f t="shared" si="480"/>
        <v>3.1060343185974917</v>
      </c>
      <c r="AE316" s="16">
        <f t="shared" si="481"/>
        <v>29.588087606789443</v>
      </c>
      <c r="AF316" s="15">
        <f t="shared" si="482"/>
        <v>-4.0504037456468023E-3</v>
      </c>
      <c r="AG316" s="15">
        <f t="shared" si="483"/>
        <v>2.9673830763510267E-4</v>
      </c>
      <c r="AH316" s="15">
        <f t="shared" si="484"/>
        <v>9.7937136394747881E-3</v>
      </c>
      <c r="AI316" s="1">
        <f t="shared" si="448"/>
        <v>121442.98146377335</v>
      </c>
      <c r="AJ316" s="1">
        <f t="shared" si="449"/>
        <v>108305.4976563997</v>
      </c>
      <c r="AK316" s="1">
        <f t="shared" si="450"/>
        <v>53410.349401611638</v>
      </c>
      <c r="AL316" s="14">
        <f t="shared" si="485"/>
        <v>100.14281455279307</v>
      </c>
      <c r="AM316" s="14">
        <f t="shared" si="486"/>
        <v>25.079166435512601</v>
      </c>
      <c r="AN316" s="14">
        <f t="shared" si="487"/>
        <v>7.775263001696187</v>
      </c>
      <c r="AO316" s="11">
        <f t="shared" si="488"/>
        <v>1.511690434454547E-3</v>
      </c>
      <c r="AP316" s="11">
        <f t="shared" si="489"/>
        <v>1.9043312443014046E-3</v>
      </c>
      <c r="AQ316" s="11">
        <f t="shared" si="490"/>
        <v>1.7274687162163603E-3</v>
      </c>
      <c r="AR316" s="1">
        <f t="shared" si="409"/>
        <v>51172.96090482422</v>
      </c>
      <c r="AS316" s="1">
        <f t="shared" si="404"/>
        <v>51332.749690763776</v>
      </c>
      <c r="AT316" s="1">
        <f t="shared" si="405"/>
        <v>26139.753120095033</v>
      </c>
      <c r="AU316" s="1">
        <f t="shared" si="451"/>
        <v>10234.592180964844</v>
      </c>
      <c r="AV316" s="1">
        <f t="shared" si="452"/>
        <v>10266.549938152755</v>
      </c>
      <c r="AW316" s="1">
        <f t="shared" si="453"/>
        <v>5227.9506240190067</v>
      </c>
      <c r="AX316" s="1">
        <f t="shared" si="431"/>
        <v>35127.999085670039</v>
      </c>
      <c r="AY316" s="1">
        <f t="shared" si="412"/>
        <v>13854.199500065752</v>
      </c>
      <c r="AZ316" s="1">
        <f t="shared" si="413"/>
        <v>4785.3576586074296</v>
      </c>
      <c r="BA316" s="1">
        <f t="shared" si="432"/>
        <v>12198.014034241913</v>
      </c>
      <c r="BB316" s="1">
        <f t="shared" si="433"/>
        <v>28267.341928735255</v>
      </c>
      <c r="BC316" s="1">
        <f t="shared" si="434"/>
        <v>37028.018447180868</v>
      </c>
      <c r="BD316" s="1">
        <f t="shared" si="435"/>
        <v>41.283097248822912</v>
      </c>
      <c r="BE316" s="2">
        <f t="shared" si="445"/>
        <v>0.42640676327742005</v>
      </c>
      <c r="BF316" s="2">
        <f t="shared" si="446"/>
        <v>0.3180625638800178</v>
      </c>
      <c r="BG316" s="2">
        <f t="shared" si="447"/>
        <v>-5.0634047993166097E-7</v>
      </c>
      <c r="BH316" s="2">
        <f t="shared" si="414"/>
        <v>2.2174037021939028E-2</v>
      </c>
      <c r="BI316" s="2">
        <f t="shared" si="436"/>
        <v>1.8182272776872576E-2</v>
      </c>
      <c r="BJ316" s="2">
        <f t="shared" si="415"/>
        <v>1.0116379454193041E-2</v>
      </c>
      <c r="BK316" s="2">
        <f t="shared" si="416"/>
        <v>2.5638068161742476E-14</v>
      </c>
      <c r="BL316" s="2">
        <f t="shared" si="417"/>
        <v>930.44073397175009</v>
      </c>
      <c r="BM316" s="2">
        <f t="shared" si="418"/>
        <v>519.30157429887686</v>
      </c>
      <c r="BN316" s="2">
        <f t="shared" si="419"/>
        <v>6.7017277222411703E-10</v>
      </c>
      <c r="BO316" s="2">
        <f t="shared" si="437"/>
        <v>21094.634682942396</v>
      </c>
      <c r="BP316" s="2">
        <f t="shared" si="438"/>
        <v>1191.2381096742433</v>
      </c>
      <c r="BQ316" s="2">
        <f t="shared" si="439"/>
        <v>-6.560615851088879E-5</v>
      </c>
      <c r="BR316" s="11">
        <f t="shared" si="440"/>
        <v>2.0408791676987253E-2</v>
      </c>
      <c r="BS316" s="17">
        <f t="shared" si="410"/>
        <v>2.685945652949076E-4</v>
      </c>
      <c r="BT316" s="17">
        <f t="shared" si="411"/>
        <v>5.3273066972563544E-4</v>
      </c>
      <c r="BU316" s="12">
        <f>BU$3*temperature!$I426+BU$4*temperature!$I426^2</f>
        <v>-81.145431243800928</v>
      </c>
      <c r="BV316" s="12">
        <f>BV$3*temperature!$I426+BV$4*temperature!$I426^2</f>
        <v>-65.57768021486261</v>
      </c>
      <c r="BW316" s="12">
        <f>BW$3*temperature!$I426+BW$4*temperature!$I426^2</f>
        <v>-53.53187335720655</v>
      </c>
      <c r="BX316" s="12">
        <f>BX$4*temperature!$I426^2</f>
        <v>-60.961170819316777</v>
      </c>
      <c r="BY316" s="12">
        <f>BY$4*temperature!$I426^2</f>
        <v>-53.302981736786442</v>
      </c>
      <c r="BZ316" s="12">
        <f>BZ$4*temperature!$I426^2</f>
        <v>-46.795428176085274</v>
      </c>
      <c r="CA316" s="12">
        <f>CA$3*temperature!$I426</f>
        <v>-40.0962839722105</v>
      </c>
      <c r="CB316" s="12">
        <f>CB$3*temperature!$I426</f>
        <v>-37.05933714893429</v>
      </c>
      <c r="CC316" s="12">
        <f>CC$3*temperature!$I426</f>
        <v>-32.534906813372267</v>
      </c>
      <c r="CD316" s="12">
        <f t="shared" si="441"/>
        <v>-29.256159523065428</v>
      </c>
      <c r="CE316" s="12">
        <f t="shared" si="420"/>
        <v>-19.826435916753571</v>
      </c>
      <c r="CF316" s="12">
        <f t="shared" si="421"/>
        <v>-17.405903467742515</v>
      </c>
      <c r="CG316" s="19">
        <f t="shared" si="442"/>
        <v>0.27035234628371119</v>
      </c>
      <c r="CH316" s="19">
        <f t="shared" si="422"/>
        <v>0.46500835033624677</v>
      </c>
      <c r="CI316" s="19">
        <f t="shared" si="423"/>
        <v>0.46500835033624677</v>
      </c>
      <c r="CJ316" s="12">
        <f t="shared" si="443"/>
        <v>5.4200622245725354</v>
      </c>
      <c r="CK316" s="12">
        <f t="shared" si="424"/>
        <v>8.6164506160903596</v>
      </c>
      <c r="CL316" s="12">
        <f t="shared" si="425"/>
        <v>7.5645016728148766</v>
      </c>
      <c r="CM316" s="17">
        <f t="shared" si="444"/>
        <v>-34.67622174763796</v>
      </c>
      <c r="CN316" s="17">
        <f t="shared" si="426"/>
        <v>-28.442886532843929</v>
      </c>
      <c r="CO316" s="17">
        <f t="shared" si="427"/>
        <v>-24.970405140557393</v>
      </c>
      <c r="CP316" s="12">
        <f t="shared" si="428"/>
        <v>690.89854770074908</v>
      </c>
      <c r="CQ316" s="12">
        <f t="shared" si="429"/>
        <v>618.02433354908555</v>
      </c>
      <c r="CR316" s="12">
        <f t="shared" si="430"/>
        <v>476.33163050132265</v>
      </c>
      <c r="CS316" s="17">
        <f>CS$3*temperature!$I426+CS$4*temperature!$I426^2</f>
        <v>-34.67622174763796</v>
      </c>
      <c r="CT316" s="17">
        <f>CT$3*temperature!$I426+CT$4*temperature!$I426^2</f>
        <v>-28.442926804931005</v>
      </c>
      <c r="CU316" s="17">
        <f>CU$3*temperature!$I426+CU$4*temperature!$I426^2</f>
        <v>-24.970425696651574</v>
      </c>
      <c r="CV316" s="17"/>
      <c r="CW316" s="17"/>
      <c r="CX316" s="17"/>
    </row>
    <row r="317" spans="1:102">
      <c r="A317" s="2">
        <f t="shared" si="454"/>
        <v>2271</v>
      </c>
      <c r="B317" s="5">
        <f t="shared" si="455"/>
        <v>1165.4056606531703</v>
      </c>
      <c r="C317" s="5">
        <f t="shared" si="456"/>
        <v>2964.1698361771296</v>
      </c>
      <c r="D317" s="5">
        <f t="shared" si="457"/>
        <v>4369.9561282520535</v>
      </c>
      <c r="E317" s="15">
        <f t="shared" si="458"/>
        <v>6.3021531443996307E-9</v>
      </c>
      <c r="F317" s="15">
        <f t="shared" si="459"/>
        <v>1.2415664288375536E-8</v>
      </c>
      <c r="G317" s="15">
        <f t="shared" si="460"/>
        <v>2.534613699299127E-8</v>
      </c>
      <c r="H317" s="5">
        <f t="shared" si="461"/>
        <v>50271.87230441672</v>
      </c>
      <c r="I317" s="5">
        <f t="shared" si="462"/>
        <v>51052.32252407659</v>
      </c>
      <c r="J317" s="5">
        <f t="shared" si="463"/>
        <v>26081.645772942658</v>
      </c>
      <c r="K317" s="5">
        <f t="shared" si="464"/>
        <v>43136.801202974282</v>
      </c>
      <c r="L317" s="5">
        <f t="shared" si="465"/>
        <v>17223.143526053296</v>
      </c>
      <c r="M317" s="5">
        <f t="shared" si="466"/>
        <v>5968.3999123751164</v>
      </c>
      <c r="N317" s="15">
        <f t="shared" si="467"/>
        <v>-1.7608692193998077E-2</v>
      </c>
      <c r="O317" s="15">
        <f t="shared" si="468"/>
        <v>-5.4629413430025142E-3</v>
      </c>
      <c r="P317" s="15">
        <f t="shared" si="469"/>
        <v>-2.2229746376851711E-3</v>
      </c>
      <c r="Q317" s="5">
        <f t="shared" si="470"/>
        <v>422.82666202393079</v>
      </c>
      <c r="R317" s="5">
        <f t="shared" si="471"/>
        <v>1249.0928958513127</v>
      </c>
      <c r="S317" s="5">
        <f t="shared" si="472"/>
        <v>1331.309896198306</v>
      </c>
      <c r="T317" s="5">
        <f t="shared" si="473"/>
        <v>8.4107999690869413</v>
      </c>
      <c r="U317" s="5">
        <f t="shared" si="474"/>
        <v>24.466916177265645</v>
      </c>
      <c r="V317" s="5">
        <f t="shared" si="475"/>
        <v>51.043937479567305</v>
      </c>
      <c r="W317" s="15">
        <f t="shared" si="476"/>
        <v>-1.0734613539272964E-2</v>
      </c>
      <c r="X317" s="15">
        <f t="shared" si="477"/>
        <v>-1.217998157191269E-2</v>
      </c>
      <c r="Y317" s="15">
        <f t="shared" si="478"/>
        <v>-9.7425357312937999E-3</v>
      </c>
      <c r="Z317" s="5">
        <f t="shared" si="406"/>
        <v>200.28259409723995</v>
      </c>
      <c r="AA317" s="5">
        <f t="shared" si="407"/>
        <v>2693.8634289411934</v>
      </c>
      <c r="AB317" s="5">
        <f t="shared" si="408"/>
        <v>40257.546519138559</v>
      </c>
      <c r="AC317" s="16">
        <f t="shared" si="479"/>
        <v>0.80255378805950461</v>
      </c>
      <c r="AD317" s="16">
        <f t="shared" si="480"/>
        <v>3.1069559979646488</v>
      </c>
      <c r="AE317" s="16">
        <f t="shared" si="481"/>
        <v>29.87786486395003</v>
      </c>
      <c r="AF317" s="15">
        <f t="shared" si="482"/>
        <v>-4.0504037456468023E-3</v>
      </c>
      <c r="AG317" s="15">
        <f t="shared" si="483"/>
        <v>2.9673830763510267E-4</v>
      </c>
      <c r="AH317" s="15">
        <f t="shared" si="484"/>
        <v>9.7937136394747881E-3</v>
      </c>
      <c r="AI317" s="1">
        <f t="shared" si="448"/>
        <v>119533.27549836086</v>
      </c>
      <c r="AJ317" s="1">
        <f t="shared" si="449"/>
        <v>107741.49782891248</v>
      </c>
      <c r="AK317" s="1">
        <f t="shared" si="450"/>
        <v>53297.265085469488</v>
      </c>
      <c r="AL317" s="14">
        <f t="shared" si="485"/>
        <v>100.2926856382835</v>
      </c>
      <c r="AM317" s="14">
        <f t="shared" si="486"/>
        <v>25.126447885334542</v>
      </c>
      <c r="AN317" s="14">
        <f t="shared" si="487"/>
        <v>7.7885602100560147</v>
      </c>
      <c r="AO317" s="11">
        <f t="shared" si="488"/>
        <v>1.4965735301100014E-3</v>
      </c>
      <c r="AP317" s="11">
        <f t="shared" si="489"/>
        <v>1.8852879318583906E-3</v>
      </c>
      <c r="AQ317" s="11">
        <f t="shared" si="490"/>
        <v>1.7101940290541967E-3</v>
      </c>
      <c r="AR317" s="1">
        <f t="shared" si="409"/>
        <v>50271.87230441672</v>
      </c>
      <c r="AS317" s="1">
        <f t="shared" ref="AS317:AS346" si="491">MAX(0.3*C317,AM317*AJ317^$AR$5*C317^(1-$AR$5)*(1-BJ316+BV316/100))</f>
        <v>51052.32252407659</v>
      </c>
      <c r="AT317" s="1">
        <f t="shared" ref="AT317:AT346" si="492">MAX(0.3*D317,AN317*AK317^$AR$5*D317^(1-$AR$5)*(1-BK316+BW316/100))</f>
        <v>26081.645772942658</v>
      </c>
      <c r="AU317" s="1">
        <f t="shared" si="451"/>
        <v>10054.374460883344</v>
      </c>
      <c r="AV317" s="1">
        <f t="shared" si="452"/>
        <v>10210.464504815318</v>
      </c>
      <c r="AW317" s="1">
        <f t="shared" si="453"/>
        <v>5216.3291545885322</v>
      </c>
      <c r="AX317" s="1">
        <f t="shared" si="431"/>
        <v>34509.440962379427</v>
      </c>
      <c r="AY317" s="1">
        <f t="shared" si="412"/>
        <v>13778.514820842638</v>
      </c>
      <c r="AZ317" s="1">
        <f t="shared" si="413"/>
        <v>4774.7199299000922</v>
      </c>
      <c r="BA317" s="1">
        <f t="shared" si="432"/>
        <v>12177.31001580233</v>
      </c>
      <c r="BB317" s="1">
        <f t="shared" si="433"/>
        <v>28251.104801057747</v>
      </c>
      <c r="BC317" s="1">
        <f t="shared" si="434"/>
        <v>37018.294270705926</v>
      </c>
      <c r="BD317" s="1">
        <f t="shared" si="435"/>
        <v>40.056540971131554</v>
      </c>
      <c r="BE317" s="2">
        <f t="shared" si="445"/>
        <v>0.42640676327742005</v>
      </c>
      <c r="BF317" s="2">
        <f t="shared" si="446"/>
        <v>0.3180625638800178</v>
      </c>
      <c r="BG317" s="2">
        <f t="shared" si="447"/>
        <v>-5.0634047993166097E-7</v>
      </c>
      <c r="BH317" s="2">
        <f t="shared" si="414"/>
        <v>2.1834568289415757E-2</v>
      </c>
      <c r="BI317" s="2">
        <f t="shared" si="436"/>
        <v>1.8182272776872576E-2</v>
      </c>
      <c r="BJ317" s="2">
        <f t="shared" si="415"/>
        <v>1.0116379454193041E-2</v>
      </c>
      <c r="BK317" s="2">
        <f t="shared" si="416"/>
        <v>2.5638068161742476E-14</v>
      </c>
      <c r="BL317" s="2">
        <f t="shared" si="417"/>
        <v>914.05689524301056</v>
      </c>
      <c r="BM317" s="2">
        <f t="shared" si="418"/>
        <v>516.46466667140498</v>
      </c>
      <c r="BN317" s="2">
        <f t="shared" si="419"/>
        <v>6.6868301209712638E-10</v>
      </c>
      <c r="BO317" s="2">
        <f t="shared" si="437"/>
        <v>21406.020278341824</v>
      </c>
      <c r="BP317" s="2">
        <f t="shared" si="438"/>
        <v>1205.5423760230906</v>
      </c>
      <c r="BQ317" s="2">
        <f t="shared" si="439"/>
        <v>-6.5608533951770249E-5</v>
      </c>
      <c r="BR317" s="11">
        <f t="shared" si="440"/>
        <v>2.0364017506115023E-2</v>
      </c>
      <c r="BS317" s="17">
        <f t="shared" si="410"/>
        <v>2.6322251188515028E-4</v>
      </c>
      <c r="BT317" s="17">
        <f t="shared" si="411"/>
        <v>5.1721424245207328E-4</v>
      </c>
      <c r="BU317" s="12">
        <f>BU$3*temperature!$I427+BU$4*temperature!$I427^2</f>
        <v>-81.419958605519781</v>
      </c>
      <c r="BV317" s="12">
        <f>BV$3*temperature!$I427+BV$4*temperature!$I427^2</f>
        <v>-65.788002405984258</v>
      </c>
      <c r="BW317" s="12">
        <f>BW$3*temperature!$I427+BW$4*temperature!$I427^2</f>
        <v>-53.694178622726369</v>
      </c>
      <c r="BX317" s="12">
        <f>BX$4*temperature!$I427^2</f>
        <v>-61.124078920089694</v>
      </c>
      <c r="BY317" s="12">
        <f>BY$4*temperature!$I427^2</f>
        <v>-53.445424662399049</v>
      </c>
      <c r="BZ317" s="12">
        <f>BZ$4*temperature!$I427^2</f>
        <v>-46.920480799362743</v>
      </c>
      <c r="CA317" s="12">
        <f>CA$3*temperature!$I427</f>
        <v>-40.14982339155965</v>
      </c>
      <c r="CB317" s="12">
        <f>CB$3*temperature!$I427</f>
        <v>-37.108821420189791</v>
      </c>
      <c r="CC317" s="12">
        <f>CC$3*temperature!$I427</f>
        <v>-32.578349742412122</v>
      </c>
      <c r="CD317" s="12">
        <f t="shared" si="441"/>
        <v>-29.280730599739758</v>
      </c>
      <c r="CE317" s="12">
        <f t="shared" si="420"/>
        <v>-19.829868263926727</v>
      </c>
      <c r="CF317" s="12">
        <f t="shared" si="421"/>
        <v>-17.408916772998921</v>
      </c>
      <c r="CG317" s="19">
        <f t="shared" si="442"/>
        <v>0.27071334002691549</v>
      </c>
      <c r="CH317" s="19">
        <f t="shared" si="422"/>
        <v>0.46562926266534854</v>
      </c>
      <c r="CI317" s="19">
        <f t="shared" si="423"/>
        <v>0.46562926266534843</v>
      </c>
      <c r="CJ317" s="12">
        <f t="shared" si="443"/>
        <v>5.4345463959099467</v>
      </c>
      <c r="CK317" s="12">
        <f t="shared" si="424"/>
        <v>8.6394765781315321</v>
      </c>
      <c r="CL317" s="12">
        <f t="shared" si="425"/>
        <v>7.5847164847065995</v>
      </c>
      <c r="CM317" s="17">
        <f t="shared" si="444"/>
        <v>-34.715276995649702</v>
      </c>
      <c r="CN317" s="17">
        <f t="shared" si="426"/>
        <v>-28.469344842058259</v>
      </c>
      <c r="CO317" s="17">
        <f t="shared" si="427"/>
        <v>-24.993633257705522</v>
      </c>
      <c r="CP317" s="12">
        <f t="shared" si="428"/>
        <v>697.42481908430545</v>
      </c>
      <c r="CQ317" s="12">
        <f t="shared" si="429"/>
        <v>623.80456319203438</v>
      </c>
      <c r="CR317" s="12">
        <f t="shared" si="430"/>
        <v>480.7866431150793</v>
      </c>
      <c r="CS317" s="17">
        <f>CS$3*temperature!$I427+CS$4*temperature!$I427^2</f>
        <v>-34.715276995649702</v>
      </c>
      <c r="CT317" s="17">
        <f>CT$3*temperature!$I427+CT$4*temperature!$I427^2</f>
        <v>-28.469385121117131</v>
      </c>
      <c r="CU317" s="17">
        <f>CU$3*temperature!$I427+CU$4*temperature!$I427^2</f>
        <v>-24.99365381735835</v>
      </c>
      <c r="CV317" s="17"/>
      <c r="CW317" s="17"/>
      <c r="CX317" s="17"/>
    </row>
    <row r="318" spans="1:102">
      <c r="A318" s="2">
        <f t="shared" si="454"/>
        <v>2272</v>
      </c>
      <c r="B318" s="5">
        <f t="shared" si="455"/>
        <v>1165.4056676305072</v>
      </c>
      <c r="C318" s="5">
        <f t="shared" si="456"/>
        <v>2964.1698711391605</v>
      </c>
      <c r="D318" s="5">
        <f t="shared" si="457"/>
        <v>4369.9562334754846</v>
      </c>
      <c r="E318" s="15">
        <f t="shared" si="458"/>
        <v>5.987045487179649E-9</v>
      </c>
      <c r="F318" s="15">
        <f t="shared" si="459"/>
        <v>1.1794881073956759E-8</v>
      </c>
      <c r="G318" s="15">
        <f t="shared" si="460"/>
        <v>2.4078830143341707E-8</v>
      </c>
      <c r="H318" s="5">
        <f t="shared" si="461"/>
        <v>49376.666967692225</v>
      </c>
      <c r="I318" s="5">
        <f t="shared" si="462"/>
        <v>50772.337802647766</v>
      </c>
      <c r="J318" s="5">
        <f t="shared" si="463"/>
        <v>26023.464042496315</v>
      </c>
      <c r="K318" s="5">
        <f t="shared" si="464"/>
        <v>42368.651825835412</v>
      </c>
      <c r="L318" s="5">
        <f t="shared" si="465"/>
        <v>17128.686954481273</v>
      </c>
      <c r="M318" s="5">
        <f t="shared" si="466"/>
        <v>5955.0857381927381</v>
      </c>
      <c r="N318" s="15">
        <f t="shared" si="467"/>
        <v>-1.7807286486646312E-2</v>
      </c>
      <c r="O318" s="15">
        <f t="shared" si="468"/>
        <v>-5.4842817415496903E-3</v>
      </c>
      <c r="P318" s="15">
        <f t="shared" si="469"/>
        <v>-2.2307778261929645E-3</v>
      </c>
      <c r="Q318" s="5">
        <f t="shared" si="470"/>
        <v>410.8392133187927</v>
      </c>
      <c r="R318" s="5">
        <f t="shared" si="471"/>
        <v>1227.1120419796925</v>
      </c>
      <c r="S318" s="5">
        <f t="shared" si="472"/>
        <v>1315.3986709762044</v>
      </c>
      <c r="T318" s="5">
        <f t="shared" si="473"/>
        <v>8.3205132818626648</v>
      </c>
      <c r="U318" s="5">
        <f t="shared" si="474"/>
        <v>24.168909589105017</v>
      </c>
      <c r="V318" s="5">
        <f t="shared" si="475"/>
        <v>50.546640094806691</v>
      </c>
      <c r="W318" s="15">
        <f t="shared" si="476"/>
        <v>-1.0734613539272964E-2</v>
      </c>
      <c r="X318" s="15">
        <f t="shared" si="477"/>
        <v>-1.217998157191269E-2</v>
      </c>
      <c r="Y318" s="15">
        <f t="shared" si="478"/>
        <v>-9.7425357312937999E-3</v>
      </c>
      <c r="Z318" s="5">
        <f t="shared" ref="Z318:Z346" si="493">Q317*AC318*(1-BE317)</f>
        <v>193.85539653865686</v>
      </c>
      <c r="AA318" s="5">
        <f t="shared" ref="AA318:AA346" si="494">R317*AD318*(1-BF317)</f>
        <v>2647.3004050848886</v>
      </c>
      <c r="AB318" s="5">
        <f t="shared" ref="AB318:AB346" si="495">S317*AE318*(1-BG317)</f>
        <v>40166.279090068543</v>
      </c>
      <c r="AC318" s="16">
        <f t="shared" si="479"/>
        <v>0.79930312119026536</v>
      </c>
      <c r="AD318" s="16">
        <f t="shared" si="480"/>
        <v>3.1078779508293817</v>
      </c>
      <c r="AE318" s="16">
        <f t="shared" si="481"/>
        <v>30.170480116586482</v>
      </c>
      <c r="AF318" s="15">
        <f t="shared" si="482"/>
        <v>-4.0504037456468023E-3</v>
      </c>
      <c r="AG318" s="15">
        <f t="shared" si="483"/>
        <v>2.9673830763510267E-4</v>
      </c>
      <c r="AH318" s="15">
        <f t="shared" si="484"/>
        <v>9.7937136394747881E-3</v>
      </c>
      <c r="AI318" s="1">
        <f t="shared" si="448"/>
        <v>117634.32240940811</v>
      </c>
      <c r="AJ318" s="1">
        <f t="shared" si="449"/>
        <v>107177.81255083656</v>
      </c>
      <c r="AK318" s="1">
        <f t="shared" si="450"/>
        <v>53183.867731511069</v>
      </c>
      <c r="AL318" s="14">
        <f t="shared" si="485"/>
        <v>100.4412800630875</v>
      </c>
      <c r="AM318" s="14">
        <f t="shared" si="486"/>
        <v>25.17334476841355</v>
      </c>
      <c r="AN318" s="14">
        <f t="shared" si="487"/>
        <v>7.8017469597305205</v>
      </c>
      <c r="AO318" s="11">
        <f t="shared" si="488"/>
        <v>1.4816077948089014E-3</v>
      </c>
      <c r="AP318" s="11">
        <f t="shared" si="489"/>
        <v>1.8664350525398068E-3</v>
      </c>
      <c r="AQ318" s="11">
        <f t="shared" si="490"/>
        <v>1.6930920887636548E-3</v>
      </c>
      <c r="AR318" s="1">
        <f t="shared" ref="AR318:AR346" si="496">MAX(0.3*B318,AL318*AI318^$AR$5*B318^(1-$AR$5)*(1-BI317+BU317/100))</f>
        <v>49376.666967692225</v>
      </c>
      <c r="AS318" s="1">
        <f t="shared" si="491"/>
        <v>50772.337802647766</v>
      </c>
      <c r="AT318" s="1">
        <f t="shared" si="492"/>
        <v>26023.464042496315</v>
      </c>
      <c r="AU318" s="1">
        <f t="shared" si="451"/>
        <v>9875.3333935384453</v>
      </c>
      <c r="AV318" s="1">
        <f t="shared" si="452"/>
        <v>10154.467560529554</v>
      </c>
      <c r="AW318" s="1">
        <f t="shared" si="453"/>
        <v>5204.6928084992633</v>
      </c>
      <c r="AX318" s="1">
        <f t="shared" si="431"/>
        <v>33894.921460668331</v>
      </c>
      <c r="AY318" s="1">
        <f t="shared" si="412"/>
        <v>13702.949563585016</v>
      </c>
      <c r="AZ318" s="1">
        <f t="shared" si="413"/>
        <v>4764.0685905541914</v>
      </c>
      <c r="BA318" s="1">
        <f t="shared" si="432"/>
        <v>12156.370378084939</v>
      </c>
      <c r="BB318" s="1">
        <f t="shared" si="433"/>
        <v>28234.804050735409</v>
      </c>
      <c r="BC318" s="1">
        <f t="shared" si="434"/>
        <v>37008.535871139502</v>
      </c>
      <c r="BD318" s="1">
        <f t="shared" si="435"/>
        <v>38.866245173595793</v>
      </c>
      <c r="BE318" s="2">
        <f t="shared" si="445"/>
        <v>0.42640676327742005</v>
      </c>
      <c r="BF318" s="2">
        <f t="shared" si="446"/>
        <v>0.3180625638800178</v>
      </c>
      <c r="BG318" s="2">
        <f t="shared" si="447"/>
        <v>-5.0634047993166097E-7</v>
      </c>
      <c r="BH318" s="2">
        <f t="shared" si="414"/>
        <v>2.149972605665457E-2</v>
      </c>
      <c r="BI318" s="2">
        <f t="shared" si="436"/>
        <v>1.8182272776872576E-2</v>
      </c>
      <c r="BJ318" s="2">
        <f t="shared" si="415"/>
        <v>1.0116379454193041E-2</v>
      </c>
      <c r="BK318" s="2">
        <f t="shared" si="416"/>
        <v>2.5638068161742476E-14</v>
      </c>
      <c r="BL318" s="2">
        <f t="shared" si="417"/>
        <v>897.78002761937375</v>
      </c>
      <c r="BM318" s="2">
        <f t="shared" si="418"/>
        <v>513.63223498805451</v>
      </c>
      <c r="BN318" s="2">
        <f t="shared" si="419"/>
        <v>6.671913449261749E-10</v>
      </c>
      <c r="BO318" s="2">
        <f t="shared" si="437"/>
        <v>21721.907276305556</v>
      </c>
      <c r="BP318" s="2">
        <f t="shared" si="438"/>
        <v>1220.0186956247355</v>
      </c>
      <c r="BQ318" s="2">
        <f t="shared" si="439"/>
        <v>-6.5610923248402009E-5</v>
      </c>
      <c r="BR318" s="11">
        <f t="shared" si="440"/>
        <v>2.031932941727152E-2</v>
      </c>
      <c r="BS318" s="17">
        <f t="shared" si="410"/>
        <v>2.5796922212966295E-4</v>
      </c>
      <c r="BT318" s="17">
        <f t="shared" si="411"/>
        <v>5.0214974995346925E-4</v>
      </c>
      <c r="BU318" s="12">
        <f>BU$3*temperature!$I428+BU$4*temperature!$I428^2</f>
        <v>-81.692677049490158</v>
      </c>
      <c r="BV318" s="12">
        <f>BV$3*temperature!$I428+BV$4*temperature!$I428^2</f>
        <v>-65.99692674514273</v>
      </c>
      <c r="BW318" s="12">
        <f>BW$3*temperature!$I428+BW$4*temperature!$I428^2</f>
        <v>-53.855394877077408</v>
      </c>
      <c r="BX318" s="12">
        <f>BX$4*temperature!$I428^2</f>
        <v>-61.285868531361743</v>
      </c>
      <c r="BY318" s="12">
        <f>BY$4*temperature!$I428^2</f>
        <v>-53.586889607690146</v>
      </c>
      <c r="BZ318" s="12">
        <f>BZ$4*temperature!$I428^2</f>
        <v>-47.044674840129403</v>
      </c>
      <c r="CA318" s="12">
        <f>CA$3*temperature!$I428</f>
        <v>-40.202924654239546</v>
      </c>
      <c r="CB318" s="12">
        <f>CB$3*temperature!$I428</f>
        <v>-37.157900721355261</v>
      </c>
      <c r="CC318" s="12">
        <f>CC$3*temperature!$I428</f>
        <v>-32.621437142585172</v>
      </c>
      <c r="CD318" s="12">
        <f t="shared" si="441"/>
        <v>-29.305062409713997</v>
      </c>
      <c r="CE318" s="12">
        <f t="shared" si="420"/>
        <v>-19.833211822914478</v>
      </c>
      <c r="CF318" s="12">
        <f t="shared" si="421"/>
        <v>-17.411852129874148</v>
      </c>
      <c r="CG318" s="19">
        <f t="shared" si="442"/>
        <v>0.27107137946433785</v>
      </c>
      <c r="CH318" s="19">
        <f t="shared" si="422"/>
        <v>0.46624509356321087</v>
      </c>
      <c r="CI318" s="19">
        <f t="shared" si="423"/>
        <v>0.46624509356321081</v>
      </c>
      <c r="CJ318" s="12">
        <f t="shared" si="443"/>
        <v>5.448931122262775</v>
      </c>
      <c r="CK318" s="12">
        <f t="shared" si="424"/>
        <v>8.6623444492203916</v>
      </c>
      <c r="CL318" s="12">
        <f t="shared" si="425"/>
        <v>7.604792506355512</v>
      </c>
      <c r="CM318" s="17">
        <f t="shared" si="444"/>
        <v>-34.753993531976775</v>
      </c>
      <c r="CN318" s="17">
        <f t="shared" si="426"/>
        <v>-28.49555627213487</v>
      </c>
      <c r="CO318" s="17">
        <f t="shared" si="427"/>
        <v>-25.01664463622966</v>
      </c>
      <c r="CP318" s="12">
        <f t="shared" si="428"/>
        <v>703.94039098298913</v>
      </c>
      <c r="CQ318" s="12">
        <f t="shared" si="429"/>
        <v>629.57500855594753</v>
      </c>
      <c r="CR318" s="12">
        <f t="shared" si="430"/>
        <v>485.23411466391934</v>
      </c>
      <c r="CS318" s="17">
        <f>CS$3*temperature!$I428+CS$4*temperature!$I428^2</f>
        <v>-34.753993531976768</v>
      </c>
      <c r="CT318" s="17">
        <f>CT$3*temperature!$I428+CT$4*temperature!$I428^2</f>
        <v>-28.495596557985198</v>
      </c>
      <c r="CU318" s="17">
        <f>CU$3*temperature!$I428+CU$4*temperature!$I428^2</f>
        <v>-25.016665199349067</v>
      </c>
      <c r="CV318" s="17"/>
      <c r="CW318" s="17"/>
      <c r="CX318" s="17"/>
    </row>
    <row r="319" spans="1:102">
      <c r="A319" s="2">
        <f t="shared" si="454"/>
        <v>2273</v>
      </c>
      <c r="B319" s="5">
        <f t="shared" si="455"/>
        <v>1165.4056742589771</v>
      </c>
      <c r="C319" s="5">
        <f t="shared" si="456"/>
        <v>2964.1699043530903</v>
      </c>
      <c r="D319" s="5">
        <f t="shared" si="457"/>
        <v>4369.9563334377472</v>
      </c>
      <c r="E319" s="15">
        <f t="shared" si="458"/>
        <v>5.6876932128206659E-9</v>
      </c>
      <c r="F319" s="15">
        <f t="shared" si="459"/>
        <v>1.120513702025892E-8</v>
      </c>
      <c r="G319" s="15">
        <f t="shared" si="460"/>
        <v>2.2874888636174622E-8</v>
      </c>
      <c r="H319" s="5">
        <f t="shared" si="461"/>
        <v>48487.377821639762</v>
      </c>
      <c r="I319" s="5">
        <f t="shared" si="462"/>
        <v>50492.816792093879</v>
      </c>
      <c r="J319" s="5">
        <f t="shared" si="463"/>
        <v>25965.214354205371</v>
      </c>
      <c r="K319" s="5">
        <f t="shared" si="464"/>
        <v>41605.578977870049</v>
      </c>
      <c r="L319" s="5">
        <f t="shared" si="465"/>
        <v>17034.386833879413</v>
      </c>
      <c r="M319" s="5">
        <f t="shared" si="466"/>
        <v>5941.7560206555008</v>
      </c>
      <c r="N319" s="15">
        <f t="shared" si="467"/>
        <v>-1.8010316946173388E-2</v>
      </c>
      <c r="O319" s="15">
        <f t="shared" si="468"/>
        <v>-5.5053910934597106E-3</v>
      </c>
      <c r="P319" s="15">
        <f t="shared" si="469"/>
        <v>-2.2383754194750249E-3</v>
      </c>
      <c r="Q319" s="5">
        <f t="shared" si="470"/>
        <v>399.10910006432812</v>
      </c>
      <c r="R319" s="5">
        <f t="shared" si="471"/>
        <v>1205.4924064105146</v>
      </c>
      <c r="S319" s="5">
        <f t="shared" si="472"/>
        <v>1299.6677115951941</v>
      </c>
      <c r="T319" s="5">
        <f t="shared" si="473"/>
        <v>8.2311957873334816</v>
      </c>
      <c r="U319" s="5">
        <f t="shared" si="474"/>
        <v>23.874532715696493</v>
      </c>
      <c r="V319" s="5">
        <f t="shared" si="475"/>
        <v>50.05418764758619</v>
      </c>
      <c r="W319" s="15">
        <f t="shared" si="476"/>
        <v>-1.0734613539272964E-2</v>
      </c>
      <c r="X319" s="15">
        <f t="shared" si="477"/>
        <v>-1.217998157191269E-2</v>
      </c>
      <c r="Y319" s="15">
        <f t="shared" si="478"/>
        <v>-9.7425357312937999E-3</v>
      </c>
      <c r="Z319" s="5">
        <f t="shared" si="493"/>
        <v>187.59652078657905</v>
      </c>
      <c r="AA319" s="5">
        <f t="shared" si="494"/>
        <v>2601.4863915667661</v>
      </c>
      <c r="AB319" s="5">
        <f t="shared" si="495"/>
        <v>40074.905110378902</v>
      </c>
      <c r="AC319" s="16">
        <f t="shared" si="479"/>
        <v>0.79606562083428911</v>
      </c>
      <c r="AD319" s="16">
        <f t="shared" si="480"/>
        <v>3.1088001772728471</v>
      </c>
      <c r="AE319" s="16">
        <f t="shared" si="481"/>
        <v>30.465961159213798</v>
      </c>
      <c r="AF319" s="15">
        <f t="shared" si="482"/>
        <v>-4.0504037456468023E-3</v>
      </c>
      <c r="AG319" s="15">
        <f t="shared" si="483"/>
        <v>2.9673830763510267E-4</v>
      </c>
      <c r="AH319" s="15">
        <f t="shared" si="484"/>
        <v>9.7937136394747881E-3</v>
      </c>
      <c r="AI319" s="1">
        <f t="shared" si="448"/>
        <v>115746.22356200575</v>
      </c>
      <c r="AJ319" s="1">
        <f t="shared" si="449"/>
        <v>106614.49885628246</v>
      </c>
      <c r="AK319" s="1">
        <f t="shared" si="450"/>
        <v>53070.173766859225</v>
      </c>
      <c r="AL319" s="14">
        <f t="shared" si="485"/>
        <v>100.58860650071493</v>
      </c>
      <c r="AM319" s="14">
        <f t="shared" si="486"/>
        <v>25.219859337348332</v>
      </c>
      <c r="AN319" s="14">
        <f t="shared" si="487"/>
        <v>7.8148239450260153</v>
      </c>
      <c r="AO319" s="11">
        <f t="shared" si="488"/>
        <v>1.4667917168608123E-3</v>
      </c>
      <c r="AP319" s="11">
        <f t="shared" si="489"/>
        <v>1.8477707020144087E-3</v>
      </c>
      <c r="AQ319" s="11">
        <f t="shared" si="490"/>
        <v>1.6761611678760182E-3</v>
      </c>
      <c r="AR319" s="1">
        <f t="shared" si="496"/>
        <v>48487.377821639762</v>
      </c>
      <c r="AS319" s="1">
        <f t="shared" si="491"/>
        <v>50492.816792093879</v>
      </c>
      <c r="AT319" s="1">
        <f t="shared" si="492"/>
        <v>25965.214354205371</v>
      </c>
      <c r="AU319" s="1">
        <f t="shared" si="451"/>
        <v>9697.4755643279532</v>
      </c>
      <c r="AV319" s="1">
        <f t="shared" si="452"/>
        <v>10098.563358418776</v>
      </c>
      <c r="AW319" s="1">
        <f t="shared" si="453"/>
        <v>5193.0428708410745</v>
      </c>
      <c r="AX319" s="1">
        <f t="shared" si="431"/>
        <v>33284.463182296036</v>
      </c>
      <c r="AY319" s="1">
        <f t="shared" si="412"/>
        <v>13627.509467103531</v>
      </c>
      <c r="AZ319" s="1">
        <f t="shared" si="413"/>
        <v>4753.4048165244003</v>
      </c>
      <c r="BA319" s="1">
        <f t="shared" si="432"/>
        <v>12135.189808909459</v>
      </c>
      <c r="BB319" s="1">
        <f t="shared" si="433"/>
        <v>28218.440365960239</v>
      </c>
      <c r="BC319" s="1">
        <f t="shared" si="434"/>
        <v>36998.744151051207</v>
      </c>
      <c r="BD319" s="1">
        <f t="shared" si="435"/>
        <v>37.711141190357608</v>
      </c>
      <c r="BE319" s="2">
        <f t="shared" si="445"/>
        <v>0.42640676327742005</v>
      </c>
      <c r="BF319" s="2">
        <f t="shared" si="446"/>
        <v>0.3180625638800178</v>
      </c>
      <c r="BG319" s="2">
        <f t="shared" si="447"/>
        <v>-5.0634047993166097E-7</v>
      </c>
      <c r="BH319" s="2">
        <f t="shared" si="414"/>
        <v>2.1169461992278826E-2</v>
      </c>
      <c r="BI319" s="2">
        <f t="shared" si="436"/>
        <v>1.8182272776872576E-2</v>
      </c>
      <c r="BJ319" s="2">
        <f t="shared" si="415"/>
        <v>1.0116379454193041E-2</v>
      </c>
      <c r="BK319" s="2">
        <f t="shared" si="416"/>
        <v>2.5638068161742476E-14</v>
      </c>
      <c r="BL319" s="2">
        <f t="shared" si="417"/>
        <v>881.61072978833579</v>
      </c>
      <c r="BM319" s="2">
        <f t="shared" si="418"/>
        <v>510.80449437987187</v>
      </c>
      <c r="BN319" s="2">
        <f t="shared" si="419"/>
        <v>6.6569793544737142E-10</v>
      </c>
      <c r="BO319" s="2">
        <f t="shared" si="437"/>
        <v>22042.35531665993</v>
      </c>
      <c r="BP319" s="2">
        <f t="shared" si="438"/>
        <v>1234.6691351896873</v>
      </c>
      <c r="BQ319" s="2">
        <f t="shared" si="439"/>
        <v>-6.5613326152239991E-5</v>
      </c>
      <c r="BR319" s="11">
        <f t="shared" si="440"/>
        <v>2.0274725448356928E-2</v>
      </c>
      <c r="BS319" s="17">
        <f t="shared" ref="BS319:BS346" si="497">BS318/(1+BR318)</f>
        <v>2.5283184851255863E-4</v>
      </c>
      <c r="BT319" s="17">
        <f t="shared" ref="BT319:BT346" si="498">BT318/(1+BR$5)</f>
        <v>4.8752402908103806E-4</v>
      </c>
      <c r="BU319" s="12">
        <f>BU$3*temperature!$I429+BU$4*temperature!$I429^2</f>
        <v>-81.963599589969277</v>
      </c>
      <c r="BV319" s="12">
        <f>BV$3*temperature!$I429+BV$4*temperature!$I429^2</f>
        <v>-66.204463495999875</v>
      </c>
      <c r="BW319" s="12">
        <f>BW$3*temperature!$I429+BW$4*temperature!$I429^2</f>
        <v>-54.015530292185353</v>
      </c>
      <c r="BX319" s="12">
        <f>BX$4*temperature!$I429^2</f>
        <v>-61.446548476900631</v>
      </c>
      <c r="BY319" s="12">
        <f>BY$4*temperature!$I429^2</f>
        <v>-53.727384287950017</v>
      </c>
      <c r="BZ319" s="12">
        <f>BZ$4*temperature!$I429^2</f>
        <v>-47.168017071745794</v>
      </c>
      <c r="CA319" s="12">
        <f>CA$3*temperature!$I429</f>
        <v>-40.255592384537181</v>
      </c>
      <c r="CB319" s="12">
        <f>CB$3*temperature!$I429</f>
        <v>-37.206579326467946</v>
      </c>
      <c r="CC319" s="12">
        <f>CC$3*temperature!$I429</f>
        <v>-32.664172766128068</v>
      </c>
      <c r="CD319" s="12">
        <f t="shared" si="441"/>
        <v>-29.329158008231456</v>
      </c>
      <c r="CE319" s="12">
        <f t="shared" si="420"/>
        <v>-19.836468373393878</v>
      </c>
      <c r="CF319" s="12">
        <f t="shared" si="421"/>
        <v>-17.414711100771406</v>
      </c>
      <c r="CG319" s="19">
        <f t="shared" si="442"/>
        <v>0.2714264957755968</v>
      </c>
      <c r="CH319" s="19">
        <f t="shared" si="422"/>
        <v>0.4668558966590447</v>
      </c>
      <c r="CI319" s="19">
        <f t="shared" si="423"/>
        <v>0.46685589665904464</v>
      </c>
      <c r="CJ319" s="12">
        <f t="shared" si="443"/>
        <v>5.4632171881528642</v>
      </c>
      <c r="CK319" s="12">
        <f t="shared" si="424"/>
        <v>8.685055476537034</v>
      </c>
      <c r="CL319" s="12">
        <f t="shared" si="425"/>
        <v>7.624730832678333</v>
      </c>
      <c r="CM319" s="17">
        <f t="shared" si="444"/>
        <v>-34.79237519638432</v>
      </c>
      <c r="CN319" s="17">
        <f t="shared" si="426"/>
        <v>-28.521523849930912</v>
      </c>
      <c r="CO319" s="17">
        <f t="shared" si="427"/>
        <v>-25.039441933449737</v>
      </c>
      <c r="CP319" s="12">
        <f t="shared" si="428"/>
        <v>710.44495326778963</v>
      </c>
      <c r="CQ319" s="12">
        <f t="shared" si="429"/>
        <v>635.33540042089669</v>
      </c>
      <c r="CR319" s="12">
        <f t="shared" si="430"/>
        <v>489.67383765121434</v>
      </c>
      <c r="CS319" s="17">
        <f>CS$3*temperature!$I429+CS$4*temperature!$I429^2</f>
        <v>-34.792375196384313</v>
      </c>
      <c r="CT319" s="17">
        <f>CT$3*temperature!$I429+CT$4*temperature!$I429^2</f>
        <v>-28.521564142395967</v>
      </c>
      <c r="CU319" s="17">
        <f>CU$3*temperature!$I429+CU$4*temperature!$I429^2</f>
        <v>-25.039462499945515</v>
      </c>
      <c r="CV319" s="17"/>
      <c r="CW319" s="17"/>
      <c r="CX319" s="17"/>
    </row>
    <row r="320" spans="1:102">
      <c r="A320" s="2">
        <f t="shared" si="454"/>
        <v>2274</v>
      </c>
      <c r="B320" s="5">
        <f t="shared" si="455"/>
        <v>1165.4056805560235</v>
      </c>
      <c r="C320" s="5">
        <f t="shared" si="456"/>
        <v>2964.1699359063236</v>
      </c>
      <c r="D320" s="5">
        <f t="shared" si="457"/>
        <v>4369.9564284018988</v>
      </c>
      <c r="E320" s="15">
        <f t="shared" si="458"/>
        <v>5.4033085521796321E-9</v>
      </c>
      <c r="F320" s="15">
        <f t="shared" si="459"/>
        <v>1.0644880169245973E-8</v>
      </c>
      <c r="G320" s="15">
        <f t="shared" si="460"/>
        <v>2.173114420436589E-8</v>
      </c>
      <c r="H320" s="5">
        <f t="shared" si="461"/>
        <v>47604.036588822462</v>
      </c>
      <c r="I320" s="5">
        <f t="shared" si="462"/>
        <v>50213.780169149868</v>
      </c>
      <c r="J320" s="5">
        <f t="shared" si="463"/>
        <v>25906.902988163478</v>
      </c>
      <c r="K320" s="5">
        <f t="shared" si="464"/>
        <v>40847.609877884097</v>
      </c>
      <c r="L320" s="5">
        <f t="shared" si="465"/>
        <v>16940.250139132633</v>
      </c>
      <c r="M320" s="5">
        <f t="shared" si="466"/>
        <v>5928.4121964661508</v>
      </c>
      <c r="N320" s="15">
        <f t="shared" si="467"/>
        <v>-1.8217967844867955E-2</v>
      </c>
      <c r="O320" s="15">
        <f t="shared" si="468"/>
        <v>-5.5262743334882902E-3</v>
      </c>
      <c r="P320" s="15">
        <f t="shared" si="469"/>
        <v>-2.2457711395356128E-3</v>
      </c>
      <c r="Q320" s="5">
        <f t="shared" si="470"/>
        <v>387.63191436884802</v>
      </c>
      <c r="R320" s="5">
        <f t="shared" si="471"/>
        <v>1184.2288035734514</v>
      </c>
      <c r="S320" s="5">
        <f t="shared" si="472"/>
        <v>1284.1153602307145</v>
      </c>
      <c r="T320" s="5">
        <f t="shared" si="473"/>
        <v>8.1428370815903648</v>
      </c>
      <c r="U320" s="5">
        <f t="shared" si="474"/>
        <v>23.583741347181284</v>
      </c>
      <c r="V320" s="5">
        <f t="shared" si="475"/>
        <v>49.566532935928699</v>
      </c>
      <c r="W320" s="15">
        <f t="shared" si="476"/>
        <v>-1.0734613539272964E-2</v>
      </c>
      <c r="X320" s="15">
        <f t="shared" si="477"/>
        <v>-1.217998157191269E-2</v>
      </c>
      <c r="Y320" s="15">
        <f t="shared" si="478"/>
        <v>-9.7425357312937999E-3</v>
      </c>
      <c r="Z320" s="5">
        <f t="shared" si="493"/>
        <v>181.50219465823196</v>
      </c>
      <c r="AA320" s="5">
        <f t="shared" si="494"/>
        <v>2556.4109680464467</v>
      </c>
      <c r="AB320" s="5">
        <f t="shared" si="495"/>
        <v>39983.434489193394</v>
      </c>
      <c r="AC320" s="16">
        <f t="shared" si="479"/>
        <v>0.79284123366188131</v>
      </c>
      <c r="AD320" s="16">
        <f t="shared" si="480"/>
        <v>3.1097226773762268</v>
      </c>
      <c r="AE320" s="16">
        <f t="shared" si="481"/>
        <v>30.764336058558499</v>
      </c>
      <c r="AF320" s="15">
        <f t="shared" si="482"/>
        <v>-4.0504037456468023E-3</v>
      </c>
      <c r="AG320" s="15">
        <f t="shared" si="483"/>
        <v>2.9673830763510267E-4</v>
      </c>
      <c r="AH320" s="15">
        <f t="shared" si="484"/>
        <v>9.7937136394747881E-3</v>
      </c>
      <c r="AI320" s="1">
        <f t="shared" si="448"/>
        <v>113869.07677013312</v>
      </c>
      <c r="AJ320" s="1">
        <f t="shared" si="449"/>
        <v>106051.61232907299</v>
      </c>
      <c r="AK320" s="1">
        <f t="shared" si="450"/>
        <v>52956.199261014379</v>
      </c>
      <c r="AL320" s="14">
        <f t="shared" si="485"/>
        <v>100.7346736101925</v>
      </c>
      <c r="AM320" s="14">
        <f t="shared" si="486"/>
        <v>25.265993849368886</v>
      </c>
      <c r="AN320" s="14">
        <f t="shared" si="487"/>
        <v>7.8277918604121517</v>
      </c>
      <c r="AO320" s="11">
        <f t="shared" si="488"/>
        <v>1.4521237996922042E-3</v>
      </c>
      <c r="AP320" s="11">
        <f t="shared" si="489"/>
        <v>1.8292929949942647E-3</v>
      </c>
      <c r="AQ320" s="11">
        <f t="shared" si="490"/>
        <v>1.6593995561972579E-3</v>
      </c>
      <c r="AR320" s="1">
        <f t="shared" si="496"/>
        <v>47604.036588822462</v>
      </c>
      <c r="AS320" s="1">
        <f t="shared" si="491"/>
        <v>50213.780169149868</v>
      </c>
      <c r="AT320" s="1">
        <f t="shared" si="492"/>
        <v>25906.902988163478</v>
      </c>
      <c r="AU320" s="1">
        <f t="shared" si="451"/>
        <v>9520.8073177644928</v>
      </c>
      <c r="AV320" s="1">
        <f t="shared" si="452"/>
        <v>10042.756033829974</v>
      </c>
      <c r="AW320" s="1">
        <f t="shared" si="453"/>
        <v>5181.3805976326958</v>
      </c>
      <c r="AX320" s="1">
        <f t="shared" si="431"/>
        <v>32678.087902307274</v>
      </c>
      <c r="AY320" s="1">
        <f t="shared" si="412"/>
        <v>13552.200111306107</v>
      </c>
      <c r="AZ320" s="1">
        <f t="shared" si="413"/>
        <v>4742.7297571729214</v>
      </c>
      <c r="BA320" s="1">
        <f t="shared" si="432"/>
        <v>12113.762774062696</v>
      </c>
      <c r="BB320" s="1">
        <f t="shared" si="433"/>
        <v>28202.01442021376</v>
      </c>
      <c r="BC320" s="1">
        <f t="shared" si="434"/>
        <v>36988.919996610253</v>
      </c>
      <c r="BD320" s="1">
        <f t="shared" si="435"/>
        <v>36.590191690670579</v>
      </c>
      <c r="BE320" s="2">
        <f t="shared" si="445"/>
        <v>0.42640676327742005</v>
      </c>
      <c r="BF320" s="2">
        <f t="shared" si="446"/>
        <v>0.3180625638800178</v>
      </c>
      <c r="BG320" s="2">
        <f t="shared" si="447"/>
        <v>-5.0634047993166097E-7</v>
      </c>
      <c r="BH320" s="2">
        <f t="shared" si="414"/>
        <v>2.0843727875912276E-2</v>
      </c>
      <c r="BI320" s="2">
        <f t="shared" si="436"/>
        <v>1.8182272776872576E-2</v>
      </c>
      <c r="BJ320" s="2">
        <f t="shared" si="415"/>
        <v>1.0116379454193041E-2</v>
      </c>
      <c r="BK320" s="2">
        <f t="shared" si="416"/>
        <v>2.5638068161742476E-14</v>
      </c>
      <c r="BL320" s="2">
        <f t="shared" si="417"/>
        <v>865.54957853819269</v>
      </c>
      <c r="BM320" s="2">
        <f t="shared" si="418"/>
        <v>507.98165402055366</v>
      </c>
      <c r="BN320" s="2">
        <f t="shared" si="419"/>
        <v>6.6420294467018513E-10</v>
      </c>
      <c r="BO320" s="2">
        <f t="shared" si="437"/>
        <v>22367.424481011945</v>
      </c>
      <c r="BP320" s="2">
        <f t="shared" si="438"/>
        <v>1249.495786267275</v>
      </c>
      <c r="BQ320" s="2">
        <f t="shared" si="439"/>
        <v>-6.5615742420101973E-5</v>
      </c>
      <c r="BR320" s="11">
        <f t="shared" si="440"/>
        <v>2.0230204012940262E-2</v>
      </c>
      <c r="BS320" s="17">
        <f t="shared" si="497"/>
        <v>2.4780761711160922E-4</v>
      </c>
      <c r="BT320" s="17">
        <f t="shared" si="498"/>
        <v>4.7332430007867774E-4</v>
      </c>
      <c r="BU320" s="12">
        <f>BU$3*temperature!$I430+BU$4*temperature!$I430^2</f>
        <v>-82.232739217889531</v>
      </c>
      <c r="BV320" s="12">
        <f>BV$3*temperature!$I430+BV$4*temperature!$I430^2</f>
        <v>-66.410622897854338</v>
      </c>
      <c r="BW320" s="12">
        <f>BW$3*temperature!$I430+BW$4*temperature!$I430^2</f>
        <v>-54.174593015603882</v>
      </c>
      <c r="BX320" s="12">
        <f>BX$4*temperature!$I430^2</f>
        <v>-61.606127542243684</v>
      </c>
      <c r="BY320" s="12">
        <f>BY$4*temperature!$I430^2</f>
        <v>-53.866916385041215</v>
      </c>
      <c r="BZ320" s="12">
        <f>BZ$4*temperature!$I430^2</f>
        <v>-47.290514238225761</v>
      </c>
      <c r="CA320" s="12">
        <f>CA$3*temperature!$I430</f>
        <v>-40.307831155975123</v>
      </c>
      <c r="CB320" s="12">
        <f>CB$3*temperature!$I430</f>
        <v>-37.254861462645614</v>
      </c>
      <c r="CC320" s="12">
        <f>CC$3*temperature!$I430</f>
        <v>-32.706560324086219</v>
      </c>
      <c r="CD320" s="12">
        <f t="shared" si="441"/>
        <v>-29.353020406569147</v>
      </c>
      <c r="CE320" s="12">
        <f t="shared" si="420"/>
        <v>-19.83963965892973</v>
      </c>
      <c r="CF320" s="12">
        <f t="shared" si="421"/>
        <v>-17.417495216390442</v>
      </c>
      <c r="CG320" s="19">
        <f t="shared" si="442"/>
        <v>0.27177871979802776</v>
      </c>
      <c r="CH320" s="19">
        <f t="shared" si="422"/>
        <v>0.46746172499333088</v>
      </c>
      <c r="CI320" s="19">
        <f t="shared" si="423"/>
        <v>0.46746172499333083</v>
      </c>
      <c r="CJ320" s="12">
        <f t="shared" si="443"/>
        <v>5.4774053747029869</v>
      </c>
      <c r="CK320" s="12">
        <f t="shared" si="424"/>
        <v>8.707610901857942</v>
      </c>
      <c r="CL320" s="12">
        <f t="shared" si="425"/>
        <v>7.6445325538478883</v>
      </c>
      <c r="CM320" s="17">
        <f t="shared" si="444"/>
        <v>-34.830425781272133</v>
      </c>
      <c r="CN320" s="17">
        <f t="shared" si="426"/>
        <v>-28.547250560787674</v>
      </c>
      <c r="CO320" s="17">
        <f t="shared" si="427"/>
        <v>-25.062027770238331</v>
      </c>
      <c r="CP320" s="12">
        <f t="shared" si="428"/>
        <v>716.93820479249496</v>
      </c>
      <c r="CQ320" s="12">
        <f t="shared" si="429"/>
        <v>641.08547745187275</v>
      </c>
      <c r="CR320" s="12">
        <f t="shared" si="430"/>
        <v>494.10561065750028</v>
      </c>
      <c r="CS320" s="17">
        <f>CS$3*temperature!$I430+CS$4*temperature!$I430^2</f>
        <v>-34.830425781272133</v>
      </c>
      <c r="CT320" s="17">
        <f>CT$3*temperature!$I430+CT$4*temperature!$I430^2</f>
        <v>-28.54729085969425</v>
      </c>
      <c r="CU320" s="17">
        <f>CU$3*temperature!$I430+CU$4*temperature!$I430^2</f>
        <v>-25.062048340022081</v>
      </c>
      <c r="CV320" s="17"/>
      <c r="CW320" s="17"/>
      <c r="CX320" s="17"/>
    </row>
    <row r="321" spans="1:102">
      <c r="A321" s="2">
        <f t="shared" si="454"/>
        <v>2275</v>
      </c>
      <c r="B321" s="5">
        <f t="shared" si="455"/>
        <v>1165.4056865382177</v>
      </c>
      <c r="C321" s="5">
        <f t="shared" si="456"/>
        <v>2964.1699658818952</v>
      </c>
      <c r="D321" s="5">
        <f t="shared" si="457"/>
        <v>4369.9565186178443</v>
      </c>
      <c r="E321" s="15">
        <f t="shared" si="458"/>
        <v>5.1331431245706503E-9</v>
      </c>
      <c r="F321" s="15">
        <f t="shared" si="459"/>
        <v>1.0112636160783674E-8</v>
      </c>
      <c r="G321" s="15">
        <f t="shared" si="460"/>
        <v>2.0644586994147596E-8</v>
      </c>
      <c r="H321" s="5">
        <f t="shared" si="461"/>
        <v>46726.673839527764</v>
      </c>
      <c r="I321" s="5">
        <f t="shared" si="462"/>
        <v>49935.24803410504</v>
      </c>
      <c r="J321" s="5">
        <f t="shared" si="463"/>
        <v>25848.536082119535</v>
      </c>
      <c r="K321" s="5">
        <f t="shared" si="464"/>
        <v>40094.770756033577</v>
      </c>
      <c r="L321" s="5">
        <f t="shared" si="465"/>
        <v>16846.283650690853</v>
      </c>
      <c r="M321" s="5">
        <f t="shared" si="466"/>
        <v>5915.0556697747334</v>
      </c>
      <c r="N321" s="15">
        <f t="shared" si="467"/>
        <v>-1.8430432627543403E-2</v>
      </c>
      <c r="O321" s="15">
        <f t="shared" si="468"/>
        <v>-5.5469363008231465E-3</v>
      </c>
      <c r="P321" s="15">
        <f t="shared" si="469"/>
        <v>-2.2529686278189853E-3</v>
      </c>
      <c r="Q321" s="5">
        <f t="shared" si="470"/>
        <v>376.40330410509324</v>
      </c>
      <c r="R321" s="5">
        <f t="shared" si="471"/>
        <v>1163.3160969654987</v>
      </c>
      <c r="S321" s="5">
        <f t="shared" si="472"/>
        <v>1268.7399608757171</v>
      </c>
      <c r="T321" s="5">
        <f t="shared" si="473"/>
        <v>8.0554268724062315</v>
      </c>
      <c r="U321" s="5">
        <f t="shared" si="474"/>
        <v>23.296491812175862</v>
      </c>
      <c r="V321" s="5">
        <f t="shared" si="475"/>
        <v>49.083629217724059</v>
      </c>
      <c r="W321" s="15">
        <f t="shared" si="476"/>
        <v>-1.0734613539272964E-2</v>
      </c>
      <c r="X321" s="15">
        <f t="shared" si="477"/>
        <v>-1.217998157191269E-2</v>
      </c>
      <c r="Y321" s="15">
        <f t="shared" si="478"/>
        <v>-9.7425357312937999E-3</v>
      </c>
      <c r="Z321" s="5">
        <f t="shared" si="493"/>
        <v>175.56871738932699</v>
      </c>
      <c r="AA321" s="5">
        <f t="shared" si="494"/>
        <v>2512.0638042273426</v>
      </c>
      <c r="AB321" s="5">
        <f t="shared" si="495"/>
        <v>39891.876910062441</v>
      </c>
      <c r="AC321" s="16">
        <f t="shared" si="479"/>
        <v>0.78962990655935394</v>
      </c>
      <c r="AD321" s="16">
        <f t="shared" si="480"/>
        <v>3.110645451220726</v>
      </c>
      <c r="AE321" s="16">
        <f t="shared" si="481"/>
        <v>31.065633156224589</v>
      </c>
      <c r="AF321" s="15">
        <f t="shared" si="482"/>
        <v>-4.0504037456468023E-3</v>
      </c>
      <c r="AG321" s="15">
        <f t="shared" si="483"/>
        <v>2.9673830763510267E-4</v>
      </c>
      <c r="AH321" s="15">
        <f t="shared" si="484"/>
        <v>9.7937136394747881E-3</v>
      </c>
      <c r="AI321" s="1">
        <f t="shared" si="448"/>
        <v>112002.97641088431</v>
      </c>
      <c r="AJ321" s="1">
        <f t="shared" si="449"/>
        <v>105489.20712999566</v>
      </c>
      <c r="AK321" s="1">
        <f t="shared" si="450"/>
        <v>52841.959932545644</v>
      </c>
      <c r="AL321" s="14">
        <f t="shared" si="485"/>
        <v>100.87949003502605</v>
      </c>
      <c r="AM321" s="14">
        <f t="shared" si="486"/>
        <v>25.311750565873506</v>
      </c>
      <c r="AN321" s="14">
        <f t="shared" si="487"/>
        <v>7.840651400407932</v>
      </c>
      <c r="AO321" s="11">
        <f t="shared" si="488"/>
        <v>1.4376025616952821E-3</v>
      </c>
      <c r="AP321" s="11">
        <f t="shared" si="489"/>
        <v>1.811000065044322E-3</v>
      </c>
      <c r="AQ321" s="11">
        <f t="shared" si="490"/>
        <v>1.6428055606352854E-3</v>
      </c>
      <c r="AR321" s="1">
        <f t="shared" si="496"/>
        <v>46726.673839527764</v>
      </c>
      <c r="AS321" s="1">
        <f t="shared" si="491"/>
        <v>49935.24803410504</v>
      </c>
      <c r="AT321" s="1">
        <f t="shared" si="492"/>
        <v>25848.536082119535</v>
      </c>
      <c r="AU321" s="1">
        <f t="shared" si="451"/>
        <v>9345.3347679055532</v>
      </c>
      <c r="AV321" s="1">
        <f t="shared" si="452"/>
        <v>9987.0496068210086</v>
      </c>
      <c r="AW321" s="1">
        <f t="shared" si="453"/>
        <v>5169.7072164239071</v>
      </c>
      <c r="AX321" s="1">
        <f t="shared" si="431"/>
        <v>32075.816604826861</v>
      </c>
      <c r="AY321" s="1">
        <f t="shared" si="412"/>
        <v>13477.026920552686</v>
      </c>
      <c r="AZ321" s="1">
        <f t="shared" si="413"/>
        <v>4732.0445358197867</v>
      </c>
      <c r="BA321" s="1">
        <f t="shared" si="432"/>
        <v>12092.083506145374</v>
      </c>
      <c r="BB321" s="1">
        <f t="shared" si="433"/>
        <v>28185.526872552447</v>
      </c>
      <c r="BC321" s="1">
        <f t="shared" si="434"/>
        <v>36979.064277943282</v>
      </c>
      <c r="BD321" s="1">
        <f t="shared" si="435"/>
        <v>35.502389765301714</v>
      </c>
      <c r="BE321" s="2">
        <f t="shared" si="445"/>
        <v>0.42640676327742005</v>
      </c>
      <c r="BF321" s="2">
        <f t="shared" si="446"/>
        <v>0.3180625638800178</v>
      </c>
      <c r="BG321" s="2">
        <f t="shared" si="447"/>
        <v>-5.0634047993166097E-7</v>
      </c>
      <c r="BH321" s="2">
        <f t="shared" si="414"/>
        <v>2.0522475611127099E-2</v>
      </c>
      <c r="BI321" s="2">
        <f t="shared" si="436"/>
        <v>1.8182272776872576E-2</v>
      </c>
      <c r="BJ321" s="2">
        <f t="shared" si="415"/>
        <v>1.0116379454193041E-2</v>
      </c>
      <c r="BK321" s="2">
        <f t="shared" si="416"/>
        <v>2.5638068161742476E-14</v>
      </c>
      <c r="BL321" s="2">
        <f t="shared" si="417"/>
        <v>849.59712970624969</v>
      </c>
      <c r="BM321" s="2">
        <f t="shared" si="418"/>
        <v>505.16391725225367</v>
      </c>
      <c r="BN321" s="2">
        <f t="shared" si="419"/>
        <v>6.6270652995464044E-10</v>
      </c>
      <c r="BO321" s="2">
        <f t="shared" si="437"/>
        <v>22697.175267789444</v>
      </c>
      <c r="BP321" s="2">
        <f t="shared" si="438"/>
        <v>1264.5007655446234</v>
      </c>
      <c r="BQ321" s="2">
        <f t="shared" si="439"/>
        <v>-6.5618171814071089E-5</v>
      </c>
      <c r="BR321" s="11">
        <f t="shared" si="440"/>
        <v>2.0185763915924498E-2</v>
      </c>
      <c r="BS321" s="17">
        <f t="shared" si="497"/>
        <v>2.4289382546889007E-4</v>
      </c>
      <c r="BT321" s="17">
        <f t="shared" si="498"/>
        <v>4.5953815541619196E-4</v>
      </c>
      <c r="BU321" s="12">
        <f>BU$3*temperature!$I431+BU$4*temperature!$I431^2</f>
        <v>-82.500108896873911</v>
      </c>
      <c r="BV321" s="12">
        <f>BV$3*temperature!$I431+BV$4*temperature!$I431^2</f>
        <v>-66.615415162728951</v>
      </c>
      <c r="BW321" s="12">
        <f>BW$3*temperature!$I431+BW$4*temperature!$I431^2</f>
        <v>-54.332591168387054</v>
      </c>
      <c r="BX321" s="12">
        <f>BX$4*temperature!$I431^2</f>
        <v>-61.764614472859094</v>
      </c>
      <c r="BY321" s="12">
        <f>BY$4*temperature!$I431^2</f>
        <v>-54.00549354579082</v>
      </c>
      <c r="BZ321" s="12">
        <f>BZ$4*temperature!$I431^2</f>
        <v>-47.412173052825032</v>
      </c>
      <c r="CA321" s="12">
        <f>CA$3*temperature!$I431</f>
        <v>-40.359645491530685</v>
      </c>
      <c r="CB321" s="12">
        <f>CB$3*temperature!$I431</f>
        <v>-37.30275131028916</v>
      </c>
      <c r="CC321" s="12">
        <f>CC$3*temperature!$I431</f>
        <v>-32.748603486491625</v>
      </c>
      <c r="CD321" s="12">
        <f t="shared" si="441"/>
        <v>-29.376652572583929</v>
      </c>
      <c r="CE321" s="12">
        <f t="shared" si="420"/>
        <v>-19.842727387696954</v>
      </c>
      <c r="CF321" s="12">
        <f t="shared" si="421"/>
        <v>-17.42020597636175</v>
      </c>
      <c r="CG321" s="19">
        <f t="shared" si="442"/>
        <v>0.2721280820281608</v>
      </c>
      <c r="CH321" s="19">
        <f t="shared" si="422"/>
        <v>0.46806263102036216</v>
      </c>
      <c r="CI321" s="19">
        <f t="shared" si="423"/>
        <v>0.46806263102036216</v>
      </c>
      <c r="CJ321" s="12">
        <f t="shared" si="443"/>
        <v>5.4914964594733764</v>
      </c>
      <c r="CK321" s="12">
        <f t="shared" si="424"/>
        <v>8.7300119612961034</v>
      </c>
      <c r="CL321" s="12">
        <f t="shared" si="425"/>
        <v>7.6641987550649375</v>
      </c>
      <c r="CM321" s="17">
        <f t="shared" si="444"/>
        <v>-34.868149032057303</v>
      </c>
      <c r="CN321" s="17">
        <f t="shared" si="426"/>
        <v>-28.572739348993057</v>
      </c>
      <c r="CO321" s="17">
        <f t="shared" si="427"/>
        <v>-25.084404731426687</v>
      </c>
      <c r="CP321" s="12">
        <f t="shared" si="428"/>
        <v>723.41985320824506</v>
      </c>
      <c r="CQ321" s="12">
        <f t="shared" si="429"/>
        <v>646.82498603473425</v>
      </c>
      <c r="CR321" s="12">
        <f t="shared" si="430"/>
        <v>498.52923821403948</v>
      </c>
      <c r="CS321" s="17">
        <f>CS$3*temperature!$I431+CS$4*temperature!$I431^2</f>
        <v>-34.86814903205731</v>
      </c>
      <c r="CT321" s="17">
        <f>CT$3*temperature!$I431+CT$4*temperature!$I431^2</f>
        <v>-28.572779654171448</v>
      </c>
      <c r="CU321" s="17">
        <f>CU$3*temperature!$I431+CU$4*temperature!$I431^2</f>
        <v>-25.084425304411777</v>
      </c>
      <c r="CV321" s="17"/>
      <c r="CW321" s="17"/>
      <c r="CX321" s="17"/>
    </row>
    <row r="322" spans="1:102">
      <c r="A322" s="2">
        <f t="shared" si="454"/>
        <v>2276</v>
      </c>
      <c r="B322" s="5">
        <f t="shared" si="455"/>
        <v>1165.4056922213019</v>
      </c>
      <c r="C322" s="5">
        <f t="shared" si="456"/>
        <v>2964.1699943586887</v>
      </c>
      <c r="D322" s="5">
        <f t="shared" si="457"/>
        <v>4369.9566043229952</v>
      </c>
      <c r="E322" s="15">
        <f t="shared" si="458"/>
        <v>4.8764859683421175E-9</v>
      </c>
      <c r="F322" s="15">
        <f t="shared" si="459"/>
        <v>9.6070043527444895E-9</v>
      </c>
      <c r="G322" s="15">
        <f t="shared" si="460"/>
        <v>1.9612357644440214E-8</v>
      </c>
      <c r="H322" s="5">
        <f t="shared" si="461"/>
        <v>45855.319043533171</v>
      </c>
      <c r="I322" s="5">
        <f t="shared" si="462"/>
        <v>49657.239923054265</v>
      </c>
      <c r="J322" s="5">
        <f t="shared" si="463"/>
        <v>25790.119634441082</v>
      </c>
      <c r="K322" s="5">
        <f t="shared" si="464"/>
        <v>39347.08689823834</v>
      </c>
      <c r="L322" s="5">
        <f t="shared" si="465"/>
        <v>16752.493958700175</v>
      </c>
      <c r="M322" s="5">
        <f t="shared" si="466"/>
        <v>5901.68781285565</v>
      </c>
      <c r="N322" s="15">
        <f t="shared" si="467"/>
        <v>-1.8647914520940945E-2</v>
      </c>
      <c r="O322" s="15">
        <f t="shared" si="468"/>
        <v>-5.5673817404132686E-3</v>
      </c>
      <c r="P322" s="15">
        <f t="shared" si="469"/>
        <v>-2.2599714466580156E-3</v>
      </c>
      <c r="Q322" s="5">
        <f t="shared" si="470"/>
        <v>365.41897296144202</v>
      </c>
      <c r="R322" s="5">
        <f t="shared" si="471"/>
        <v>1142.7491996946421</v>
      </c>
      <c r="S322" s="5">
        <f t="shared" si="472"/>
        <v>1253.539859902633</v>
      </c>
      <c r="T322" s="5">
        <f t="shared" si="473"/>
        <v>7.9689549780370763</v>
      </c>
      <c r="U322" s="5">
        <f t="shared" si="474"/>
        <v>23.012740971213347</v>
      </c>
      <c r="V322" s="5">
        <f t="shared" si="475"/>
        <v>48.605430206248805</v>
      </c>
      <c r="W322" s="15">
        <f t="shared" si="476"/>
        <v>-1.0734613539272964E-2</v>
      </c>
      <c r="X322" s="15">
        <f t="shared" si="477"/>
        <v>-1.217998157191269E-2</v>
      </c>
      <c r="Y322" s="15">
        <f t="shared" si="478"/>
        <v>-9.7425357312937999E-3</v>
      </c>
      <c r="Z322" s="5">
        <f t="shared" si="493"/>
        <v>169.79245874286565</v>
      </c>
      <c r="AA322" s="5">
        <f t="shared" si="494"/>
        <v>2468.4346612719733</v>
      </c>
      <c r="AB322" s="5">
        <f t="shared" si="495"/>
        <v>39800.241835649053</v>
      </c>
      <c r="AC322" s="16">
        <f t="shared" si="479"/>
        <v>0.78643158662815116</v>
      </c>
      <c r="AD322" s="16">
        <f t="shared" si="480"/>
        <v>3.111568498887574</v>
      </c>
      <c r="AE322" s="16">
        <f t="shared" si="481"/>
        <v>31.369881071385628</v>
      </c>
      <c r="AF322" s="15">
        <f t="shared" si="482"/>
        <v>-4.0504037456468023E-3</v>
      </c>
      <c r="AG322" s="15">
        <f t="shared" si="483"/>
        <v>2.9673830763510267E-4</v>
      </c>
      <c r="AH322" s="15">
        <f t="shared" si="484"/>
        <v>9.7937136394747881E-3</v>
      </c>
      <c r="AI322" s="1">
        <f t="shared" si="448"/>
        <v>110148.01353770144</v>
      </c>
      <c r="AJ322" s="1">
        <f t="shared" si="449"/>
        <v>104927.3360238171</v>
      </c>
      <c r="AK322" s="1">
        <f t="shared" si="450"/>
        <v>52727.471155714986</v>
      </c>
      <c r="AL322" s="14">
        <f t="shared" si="485"/>
        <v>101.02306440218995</v>
      </c>
      <c r="AM322" s="14">
        <f t="shared" si="486"/>
        <v>25.35713175197548</v>
      </c>
      <c r="AN322" s="14">
        <f t="shared" si="487"/>
        <v>7.8534032594703289</v>
      </c>
      <c r="AO322" s="11">
        <f t="shared" si="488"/>
        <v>1.4232265360783294E-3</v>
      </c>
      <c r="AP322" s="11">
        <f t="shared" si="489"/>
        <v>1.7928900643938788E-3</v>
      </c>
      <c r="AQ322" s="11">
        <f t="shared" si="490"/>
        <v>1.6263775050289326E-3</v>
      </c>
      <c r="AR322" s="1">
        <f t="shared" si="496"/>
        <v>45855.319043533171</v>
      </c>
      <c r="AS322" s="1">
        <f t="shared" si="491"/>
        <v>49657.239923054265</v>
      </c>
      <c r="AT322" s="1">
        <f t="shared" si="492"/>
        <v>25790.119634441082</v>
      </c>
      <c r="AU322" s="1">
        <f t="shared" si="451"/>
        <v>9171.0638087066345</v>
      </c>
      <c r="AV322" s="1">
        <f t="shared" si="452"/>
        <v>9931.4479846108534</v>
      </c>
      <c r="AW322" s="1">
        <f t="shared" si="453"/>
        <v>5158.0239268882169</v>
      </c>
      <c r="AX322" s="1">
        <f t="shared" si="431"/>
        <v>31477.669518590672</v>
      </c>
      <c r="AY322" s="1">
        <f t="shared" si="412"/>
        <v>13401.995166960141</v>
      </c>
      <c r="AZ322" s="1">
        <f t="shared" si="413"/>
        <v>4721.3502502845195</v>
      </c>
      <c r="BA322" s="1">
        <f t="shared" si="432"/>
        <v>12070.145992672353</v>
      </c>
      <c r="BB322" s="1">
        <f t="shared" si="433"/>
        <v>28168.978367889202</v>
      </c>
      <c r="BC322" s="1">
        <f t="shared" si="434"/>
        <v>36969.177849485524</v>
      </c>
      <c r="BD322" s="1">
        <f t="shared" si="435"/>
        <v>34.446758039243626</v>
      </c>
      <c r="BE322" s="2">
        <f t="shared" si="445"/>
        <v>0.42640676327742005</v>
      </c>
      <c r="BF322" s="2">
        <f t="shared" si="446"/>
        <v>0.3180625638800178</v>
      </c>
      <c r="BG322" s="2">
        <f t="shared" si="447"/>
        <v>-5.0634047993166097E-7</v>
      </c>
      <c r="BH322" s="2">
        <f t="shared" si="414"/>
        <v>2.0205657237969993E-2</v>
      </c>
      <c r="BI322" s="2">
        <f t="shared" si="436"/>
        <v>1.8182272776872576E-2</v>
      </c>
      <c r="BJ322" s="2">
        <f t="shared" si="415"/>
        <v>1.0116379454193041E-2</v>
      </c>
      <c r="BK322" s="2">
        <f t="shared" si="416"/>
        <v>2.5638068161742476E-14</v>
      </c>
      <c r="BL322" s="2">
        <f t="shared" si="417"/>
        <v>833.75391912003977</v>
      </c>
      <c r="BM322" s="2">
        <f t="shared" si="418"/>
        <v>502.35148170952056</v>
      </c>
      <c r="BN322" s="2">
        <f t="shared" si="419"/>
        <v>6.6120884508729336E-10</v>
      </c>
      <c r="BO322" s="2">
        <f t="shared" si="437"/>
        <v>23031.668564288346</v>
      </c>
      <c r="BP322" s="2">
        <f t="shared" si="438"/>
        <v>1279.6862151492546</v>
      </c>
      <c r="BQ322" s="2">
        <f t="shared" si="439"/>
        <v>-6.5620614101401199E-5</v>
      </c>
      <c r="BR322" s="11">
        <f t="shared" si="440"/>
        <v>2.0141404370258881E-2</v>
      </c>
      <c r="BS322" s="17">
        <f t="shared" si="497"/>
        <v>2.3808784052872496E-4</v>
      </c>
      <c r="BT322" s="17">
        <f t="shared" si="498"/>
        <v>4.4615354894775918E-4</v>
      </c>
      <c r="BU322" s="12">
        <f>BU$3*temperature!$I432+BU$4*temperature!$I432^2</f>
        <v>-82.765721559422573</v>
      </c>
      <c r="BV322" s="12">
        <f>BV$3*temperature!$I432+BV$4*temperature!$I432^2</f>
        <v>-66.818850472586448</v>
      </c>
      <c r="BW322" s="12">
        <f>BW$3*temperature!$I432+BW$4*temperature!$I432^2</f>
        <v>-54.489532843058733</v>
      </c>
      <c r="BX322" s="12">
        <f>BX$4*temperature!$I432^2</f>
        <v>-61.922017972399146</v>
      </c>
      <c r="BY322" s="12">
        <f>BY$4*temperature!$I432^2</f>
        <v>-54.143123380463081</v>
      </c>
      <c r="BZ322" s="12">
        <f>BZ$4*temperature!$I432^2</f>
        <v>-47.533000196700314</v>
      </c>
      <c r="CA322" s="12">
        <f>CA$3*temperature!$I432</f>
        <v>-40.411039863870236</v>
      </c>
      <c r="CB322" s="12">
        <f>CB$3*temperature!$I432</f>
        <v>-37.350253003299152</v>
      </c>
      <c r="CC322" s="12">
        <f>CC$3*temperature!$I432</f>
        <v>-32.790305882553014</v>
      </c>
      <c r="CD322" s="12">
        <f t="shared" si="441"/>
        <v>-29.400057431257444</v>
      </c>
      <c r="CE322" s="12">
        <f t="shared" si="420"/>
        <v>-19.845733233190941</v>
      </c>
      <c r="CF322" s="12">
        <f t="shared" si="421"/>
        <v>-17.422844849870177</v>
      </c>
      <c r="CG322" s="19">
        <f t="shared" si="442"/>
        <v>0.27247461262330036</v>
      </c>
      <c r="CH322" s="19">
        <f t="shared" si="422"/>
        <v>0.46865866661096067</v>
      </c>
      <c r="CI322" s="19">
        <f t="shared" si="423"/>
        <v>0.46865866661096062</v>
      </c>
      <c r="CJ322" s="12">
        <f t="shared" si="443"/>
        <v>5.5054912163063952</v>
      </c>
      <c r="CK322" s="12">
        <f t="shared" si="424"/>
        <v>8.7522598850541051</v>
      </c>
      <c r="CL322" s="12">
        <f t="shared" si="425"/>
        <v>7.6837305163414165</v>
      </c>
      <c r="CM322" s="17">
        <f t="shared" si="444"/>
        <v>-34.90554864756384</v>
      </c>
      <c r="CN322" s="17">
        <f t="shared" si="426"/>
        <v>-28.597993118245046</v>
      </c>
      <c r="CO322" s="17">
        <f t="shared" si="427"/>
        <v>-25.106575366211594</v>
      </c>
      <c r="CP322" s="12">
        <f t="shared" si="428"/>
        <v>729.88961477976704</v>
      </c>
      <c r="CQ322" s="12">
        <f t="shared" si="429"/>
        <v>652.55368011368762</v>
      </c>
      <c r="CR322" s="12">
        <f t="shared" si="430"/>
        <v>502.94453067756103</v>
      </c>
      <c r="CS322" s="17">
        <f>CS$3*temperature!$I432+CS$4*temperature!$I432^2</f>
        <v>-34.90554864756384</v>
      </c>
      <c r="CT322" s="17">
        <f>CT$3*temperature!$I432+CT$4*temperature!$I432^2</f>
        <v>-28.598033429528911</v>
      </c>
      <c r="CU322" s="17">
        <f>CU$3*temperature!$I432+CU$4*temperature!$I432^2</f>
        <v>-25.106595942313128</v>
      </c>
      <c r="CV322" s="17"/>
      <c r="CW322" s="17"/>
      <c r="CX322" s="17"/>
    </row>
    <row r="323" spans="1:102">
      <c r="A323" s="2">
        <f t="shared" si="454"/>
        <v>2277</v>
      </c>
      <c r="B323" s="5">
        <f t="shared" si="455"/>
        <v>1165.4056976202321</v>
      </c>
      <c r="C323" s="5">
        <f t="shared" si="456"/>
        <v>2964.1700214116427</v>
      </c>
      <c r="D323" s="5">
        <f t="shared" si="457"/>
        <v>4369.956685742889</v>
      </c>
      <c r="E323" s="15">
        <f t="shared" si="458"/>
        <v>4.6326616699250113E-9</v>
      </c>
      <c r="F323" s="15">
        <f t="shared" si="459"/>
        <v>9.1266541351072643E-9</v>
      </c>
      <c r="G323" s="15">
        <f t="shared" si="460"/>
        <v>1.8631739762218202E-8</v>
      </c>
      <c r="H323" s="5">
        <f t="shared" si="461"/>
        <v>44990.000621522631</v>
      </c>
      <c r="I323" s="5">
        <f t="shared" si="462"/>
        <v>49379.774819961334</v>
      </c>
      <c r="J323" s="5">
        <f t="shared" si="463"/>
        <v>25731.659507029253</v>
      </c>
      <c r="K323" s="5">
        <f t="shared" si="464"/>
        <v>38604.582690296251</v>
      </c>
      <c r="L323" s="5">
        <f t="shared" si="465"/>
        <v>16658.887467070777</v>
      </c>
      <c r="M323" s="5">
        <f t="shared" si="466"/>
        <v>5888.3099667737079</v>
      </c>
      <c r="N323" s="15">
        <f t="shared" si="467"/>
        <v>-1.8870627191852729E-2</v>
      </c>
      <c r="O323" s="15">
        <f t="shared" si="468"/>
        <v>-5.5876153043341592E-3</v>
      </c>
      <c r="P323" s="15">
        <f t="shared" si="469"/>
        <v>-2.2667830807318046E-3</v>
      </c>
      <c r="Q323" s="5">
        <f t="shared" si="470"/>
        <v>354.67468045807743</v>
      </c>
      <c r="R323" s="5">
        <f t="shared" si="471"/>
        <v>1122.5230749697575</v>
      </c>
      <c r="S323" s="5">
        <f t="shared" si="472"/>
        <v>1238.5134066011158</v>
      </c>
      <c r="T323" s="5">
        <f t="shared" si="473"/>
        <v>7.8834113260359828</v>
      </c>
      <c r="U323" s="5">
        <f t="shared" si="474"/>
        <v>22.732446210264769</v>
      </c>
      <c r="V323" s="5">
        <f t="shared" si="475"/>
        <v>48.131890065729522</v>
      </c>
      <c r="W323" s="15">
        <f t="shared" si="476"/>
        <v>-1.0734613539272964E-2</v>
      </c>
      <c r="X323" s="15">
        <f t="shared" si="477"/>
        <v>-1.217998157191269E-2</v>
      </c>
      <c r="Y323" s="15">
        <f t="shared" si="478"/>
        <v>-9.7425357312937999E-3</v>
      </c>
      <c r="Z323" s="5">
        <f t="shared" si="493"/>
        <v>164.16985810983263</v>
      </c>
      <c r="AA323" s="5">
        <f t="shared" si="494"/>
        <v>2425.5133931009022</v>
      </c>
      <c r="AB323" s="5">
        <f t="shared" si="495"/>
        <v>39708.538512340099</v>
      </c>
      <c r="AC323" s="16">
        <f t="shared" si="479"/>
        <v>0.78324622118397758</v>
      </c>
      <c r="AD323" s="16">
        <f t="shared" si="480"/>
        <v>3.1124918204580245</v>
      </c>
      <c r="AE323" s="16">
        <f t="shared" si="481"/>
        <v>31.677108703503158</v>
      </c>
      <c r="AF323" s="15">
        <f t="shared" si="482"/>
        <v>-4.0504037456468023E-3</v>
      </c>
      <c r="AG323" s="15">
        <f t="shared" si="483"/>
        <v>2.9673830763510267E-4</v>
      </c>
      <c r="AH323" s="15">
        <f t="shared" si="484"/>
        <v>9.7937136394747881E-3</v>
      </c>
      <c r="AI323" s="1">
        <f t="shared" si="448"/>
        <v>108304.27599263792</v>
      </c>
      <c r="AJ323" s="1">
        <f t="shared" si="449"/>
        <v>104366.05040604626</v>
      </c>
      <c r="AK323" s="1">
        <f t="shared" si="450"/>
        <v>52612.747967031704</v>
      </c>
      <c r="AL323" s="14">
        <f t="shared" si="485"/>
        <v>101.16540532114297</v>
      </c>
      <c r="AM323" s="14">
        <f t="shared" si="486"/>
        <v>25.402139676059324</v>
      </c>
      <c r="AN323" s="14">
        <f t="shared" si="487"/>
        <v>7.8660481318854609</v>
      </c>
      <c r="AO323" s="11">
        <f t="shared" si="488"/>
        <v>1.408994270717546E-3</v>
      </c>
      <c r="AP323" s="11">
        <f t="shared" si="489"/>
        <v>1.7749611637499401E-3</v>
      </c>
      <c r="AQ323" s="11">
        <f t="shared" si="490"/>
        <v>1.6101137299786431E-3</v>
      </c>
      <c r="AR323" s="1">
        <f t="shared" si="496"/>
        <v>44990.000621522631</v>
      </c>
      <c r="AS323" s="1">
        <f t="shared" si="491"/>
        <v>49379.774819961334</v>
      </c>
      <c r="AT323" s="1">
        <f t="shared" si="492"/>
        <v>25731.659507029253</v>
      </c>
      <c r="AU323" s="1">
        <f t="shared" si="451"/>
        <v>8998.0001243045263</v>
      </c>
      <c r="AV323" s="1">
        <f t="shared" si="452"/>
        <v>9875.9549639922679</v>
      </c>
      <c r="AW323" s="1">
        <f t="shared" si="453"/>
        <v>5146.3319014058507</v>
      </c>
      <c r="AX323" s="1">
        <f t="shared" si="431"/>
        <v>30883.666152236994</v>
      </c>
      <c r="AY323" s="1">
        <f t="shared" si="412"/>
        <v>13327.109973656623</v>
      </c>
      <c r="AZ323" s="1">
        <f t="shared" si="413"/>
        <v>4710.647973418967</v>
      </c>
      <c r="BA323" s="1">
        <f t="shared" si="432"/>
        <v>12047.943963365959</v>
      </c>
      <c r="BB323" s="1">
        <f t="shared" si="433"/>
        <v>28152.369537270635</v>
      </c>
      <c r="BC323" s="1">
        <f t="shared" si="434"/>
        <v>36959.261550325391</v>
      </c>
      <c r="BD323" s="1">
        <f t="shared" si="435"/>
        <v>33.422347809988025</v>
      </c>
      <c r="BE323" s="2">
        <f t="shared" si="445"/>
        <v>0.42640676327742005</v>
      </c>
      <c r="BF323" s="2">
        <f t="shared" si="446"/>
        <v>0.3180625638800178</v>
      </c>
      <c r="BG323" s="2">
        <f t="shared" si="447"/>
        <v>-5.0634047993166097E-7</v>
      </c>
      <c r="BH323" s="2">
        <f t="shared" si="414"/>
        <v>1.9893224945072403E-2</v>
      </c>
      <c r="BI323" s="2">
        <f t="shared" si="436"/>
        <v>1.8182272776872576E-2</v>
      </c>
      <c r="BJ323" s="2">
        <f t="shared" si="415"/>
        <v>1.0116379454193041E-2</v>
      </c>
      <c r="BK323" s="2">
        <f t="shared" si="416"/>
        <v>2.5638068161742476E-14</v>
      </c>
      <c r="BL323" s="2">
        <f t="shared" si="417"/>
        <v>818.02046353219123</v>
      </c>
      <c r="BM323" s="2">
        <f t="shared" si="418"/>
        <v>499.5445394413357</v>
      </c>
      <c r="BN323" s="2">
        <f t="shared" si="419"/>
        <v>6.5971004035596483E-10</v>
      </c>
      <c r="BO323" s="2">
        <f t="shared" si="437"/>
        <v>23370.965615427544</v>
      </c>
      <c r="BP323" s="2">
        <f t="shared" si="438"/>
        <v>1295.0543029552734</v>
      </c>
      <c r="BQ323" s="2">
        <f t="shared" si="439"/>
        <v>-6.562306905442165E-5</v>
      </c>
      <c r="BR323" s="11">
        <f t="shared" si="440"/>
        <v>2.0097125014730682E-2</v>
      </c>
      <c r="BS323" s="17">
        <f t="shared" si="497"/>
        <v>2.3338709664048822E-4</v>
      </c>
      <c r="BT323" s="17">
        <f t="shared" si="498"/>
        <v>4.3315878538617396E-4</v>
      </c>
      <c r="BU323" s="12">
        <f>BU$3*temperature!$I433+BU$4*temperature!$I433^2</f>
        <v>-83.029590103266202</v>
      </c>
      <c r="BV323" s="12">
        <f>BV$3*temperature!$I433+BV$4*temperature!$I433^2</f>
        <v>-67.020938976670621</v>
      </c>
      <c r="BW323" s="12">
        <f>BW$3*temperature!$I433+BW$4*temperature!$I433^2</f>
        <v>-54.645426101676335</v>
      </c>
      <c r="BX323" s="12">
        <f>BX$4*temperature!$I433^2</f>
        <v>-62.078346701042761</v>
      </c>
      <c r="BY323" s="12">
        <f>BY$4*temperature!$I433^2</f>
        <v>-54.279813461310162</v>
      </c>
      <c r="BZ323" s="12">
        <f>BZ$4*temperature!$I433^2</f>
        <v>-47.653002317636982</v>
      </c>
      <c r="CA323" s="12">
        <f>CA$3*temperature!$I433</f>
        <v>-40.462018695597919</v>
      </c>
      <c r="CB323" s="12">
        <f>CB$3*temperature!$I433</f>
        <v>-37.397370629305698</v>
      </c>
      <c r="CC323" s="12">
        <f>CC$3*temperature!$I433</f>
        <v>-32.831671100857641</v>
      </c>
      <c r="CD323" s="12">
        <f t="shared" si="441"/>
        <v>-29.423237865239521</v>
      </c>
      <c r="CE323" s="12">
        <f t="shared" si="420"/>
        <v>-19.84865883492597</v>
      </c>
      <c r="CF323" s="12">
        <f t="shared" si="421"/>
        <v>-17.425413276268085</v>
      </c>
      <c r="CG323" s="19">
        <f t="shared" si="442"/>
        <v>0.2728183414032026</v>
      </c>
      <c r="CH323" s="19">
        <f t="shared" si="422"/>
        <v>0.46924988305536203</v>
      </c>
      <c r="CI323" s="19">
        <f t="shared" si="423"/>
        <v>0.46924988305536203</v>
      </c>
      <c r="CJ323" s="12">
        <f t="shared" si="443"/>
        <v>5.519390415179199</v>
      </c>
      <c r="CK323" s="12">
        <f t="shared" si="424"/>
        <v>8.7743558971898636</v>
      </c>
      <c r="CL323" s="12">
        <f t="shared" si="425"/>
        <v>7.7031289122947779</v>
      </c>
      <c r="CM323" s="17">
        <f t="shared" si="444"/>
        <v>-34.942628280418717</v>
      </c>
      <c r="CN323" s="17">
        <f t="shared" si="426"/>
        <v>-28.623014732115834</v>
      </c>
      <c r="CO323" s="17">
        <f t="shared" si="427"/>
        <v>-25.128542188562861</v>
      </c>
      <c r="CP323" s="12">
        <f t="shared" si="428"/>
        <v>736.34721420339508</v>
      </c>
      <c r="CQ323" s="12">
        <f t="shared" si="429"/>
        <v>658.27132103038775</v>
      </c>
      <c r="CR323" s="12">
        <f t="shared" si="430"/>
        <v>507.35130410624981</v>
      </c>
      <c r="CS323" s="17">
        <f>CS$3*temperature!$I433+CS$4*temperature!$I433^2</f>
        <v>-34.942628280418717</v>
      </c>
      <c r="CT323" s="17">
        <f>CT$3*temperature!$I433+CT$4*temperature!$I433^2</f>
        <v>-28.623055049342192</v>
      </c>
      <c r="CU323" s="17">
        <f>CU$3*temperature!$I433+CU$4*temperature!$I433^2</f>
        <v>-25.128562767697641</v>
      </c>
      <c r="CV323" s="17"/>
      <c r="CW323" s="17"/>
      <c r="CX323" s="17"/>
    </row>
    <row r="324" spans="1:102">
      <c r="A324" s="2">
        <f t="shared" si="454"/>
        <v>2278</v>
      </c>
      <c r="B324" s="5">
        <f t="shared" si="455"/>
        <v>1165.4057027492161</v>
      </c>
      <c r="C324" s="5">
        <f t="shared" si="456"/>
        <v>2964.1700471119493</v>
      </c>
      <c r="D324" s="5">
        <f t="shared" si="457"/>
        <v>4369.95676309179</v>
      </c>
      <c r="E324" s="15">
        <f t="shared" si="458"/>
        <v>4.4010285864287604E-9</v>
      </c>
      <c r="F324" s="15">
        <f t="shared" si="459"/>
        <v>8.6703214283519008E-9</v>
      </c>
      <c r="G324" s="15">
        <f t="shared" si="460"/>
        <v>1.770015277410729E-8</v>
      </c>
      <c r="H324" s="5">
        <f t="shared" si="461"/>
        <v>44130.745996190686</v>
      </c>
      <c r="I324" s="5">
        <f t="shared" si="462"/>
        <v>49102.871168532809</v>
      </c>
      <c r="J324" s="5">
        <f t="shared" si="463"/>
        <v>25673.16142818506</v>
      </c>
      <c r="K324" s="5">
        <f t="shared" si="464"/>
        <v>37867.281661729772</v>
      </c>
      <c r="L324" s="5">
        <f t="shared" si="465"/>
        <v>16565.470397480982</v>
      </c>
      <c r="M324" s="5">
        <f t="shared" si="466"/>
        <v>5874.923442039053</v>
      </c>
      <c r="N324" s="15">
        <f t="shared" si="467"/>
        <v>-1.9098795458597384E-2</v>
      </c>
      <c r="O324" s="15">
        <f t="shared" si="468"/>
        <v>-5.6076415531619572E-3</v>
      </c>
      <c r="P324" s="15">
        <f t="shared" si="469"/>
        <v>-2.273406938525957E-3</v>
      </c>
      <c r="Q324" s="5">
        <f t="shared" si="470"/>
        <v>344.16624192989639</v>
      </c>
      <c r="R324" s="5">
        <f t="shared" si="471"/>
        <v>1102.6327365389186</v>
      </c>
      <c r="S324" s="5">
        <f t="shared" si="472"/>
        <v>1223.6589536922904</v>
      </c>
      <c r="T324" s="5">
        <f t="shared" si="473"/>
        <v>7.798785952079859</v>
      </c>
      <c r="U324" s="5">
        <f t="shared" si="474"/>
        <v>22.455565434339249</v>
      </c>
      <c r="V324" s="5">
        <f t="shared" si="475"/>
        <v>47.662963406949444</v>
      </c>
      <c r="W324" s="15">
        <f t="shared" si="476"/>
        <v>-1.0734613539272964E-2</v>
      </c>
      <c r="X324" s="15">
        <f t="shared" si="477"/>
        <v>-1.217998157191269E-2</v>
      </c>
      <c r="Y324" s="15">
        <f t="shared" si="478"/>
        <v>-9.7425357312937999E-3</v>
      </c>
      <c r="Z324" s="5">
        <f t="shared" si="493"/>
        <v>158.69742360300373</v>
      </c>
      <c r="AA324" s="5">
        <f t="shared" si="494"/>
        <v>2383.2899475797021</v>
      </c>
      <c r="AB324" s="5">
        <f t="shared" si="495"/>
        <v>39616.775974781929</v>
      </c>
      <c r="AC324" s="16">
        <f t="shared" si="479"/>
        <v>0.78007375775593024</v>
      </c>
      <c r="AD324" s="16">
        <f t="shared" si="480"/>
        <v>3.1134154160133551</v>
      </c>
      <c r="AE324" s="16">
        <f t="shared" si="481"/>
        <v>31.987345235071782</v>
      </c>
      <c r="AF324" s="15">
        <f t="shared" si="482"/>
        <v>-4.0504037456468023E-3</v>
      </c>
      <c r="AG324" s="15">
        <f t="shared" si="483"/>
        <v>2.9673830763510267E-4</v>
      </c>
      <c r="AH324" s="15">
        <f t="shared" si="484"/>
        <v>9.7937136394747881E-3</v>
      </c>
      <c r="AI324" s="1">
        <f t="shared" si="448"/>
        <v>106471.84851767866</v>
      </c>
      <c r="AJ324" s="1">
        <f t="shared" si="449"/>
        <v>103805.40032943389</v>
      </c>
      <c r="AK324" s="1">
        <f t="shared" si="450"/>
        <v>52497.805071734387</v>
      </c>
      <c r="AL324" s="14">
        <f t="shared" si="485"/>
        <v>101.30652138287036</v>
      </c>
      <c r="AM324" s="14">
        <f t="shared" si="486"/>
        <v>25.446776609346472</v>
      </c>
      <c r="AN324" s="14">
        <f t="shared" si="487"/>
        <v>7.8785867116623036</v>
      </c>
      <c r="AO324" s="11">
        <f t="shared" si="488"/>
        <v>1.3949043280103706E-3</v>
      </c>
      <c r="AP324" s="11">
        <f t="shared" si="489"/>
        <v>1.7572115521124407E-3</v>
      </c>
      <c r="AQ324" s="11">
        <f t="shared" si="490"/>
        <v>1.5940125926788566E-3</v>
      </c>
      <c r="AR324" s="1">
        <f t="shared" si="496"/>
        <v>44130.745996190686</v>
      </c>
      <c r="AS324" s="1">
        <f t="shared" si="491"/>
        <v>49102.871168532809</v>
      </c>
      <c r="AT324" s="1">
        <f t="shared" si="492"/>
        <v>25673.16142818506</v>
      </c>
      <c r="AU324" s="1">
        <f t="shared" si="451"/>
        <v>8826.149199238138</v>
      </c>
      <c r="AV324" s="1">
        <f t="shared" si="452"/>
        <v>9820.5742337065622</v>
      </c>
      <c r="AW324" s="1">
        <f t="shared" si="453"/>
        <v>5134.6322856370125</v>
      </c>
      <c r="AX324" s="1">
        <f t="shared" si="431"/>
        <v>30293.825329383817</v>
      </c>
      <c r="AY324" s="1">
        <f t="shared" si="412"/>
        <v>13252.376317984787</v>
      </c>
      <c r="AZ324" s="1">
        <f t="shared" si="413"/>
        <v>4699.9387536312424</v>
      </c>
      <c r="BA324" s="1">
        <f t="shared" si="432"/>
        <v>12025.47087657657</v>
      </c>
      <c r="BB324" s="1">
        <f t="shared" si="433"/>
        <v>28135.700998150256</v>
      </c>
      <c r="BC324" s="1">
        <f t="shared" si="434"/>
        <v>36949.316204542432</v>
      </c>
      <c r="BD324" s="1">
        <f t="shared" si="435"/>
        <v>32.428238210632344</v>
      </c>
      <c r="BE324" s="2">
        <f t="shared" si="445"/>
        <v>0.42640676327742005</v>
      </c>
      <c r="BF324" s="2">
        <f t="shared" si="446"/>
        <v>0.3180625638800178</v>
      </c>
      <c r="BG324" s="2">
        <f t="shared" si="447"/>
        <v>-5.0634047993166097E-7</v>
      </c>
      <c r="BH324" s="2">
        <f t="shared" si="414"/>
        <v>1.9585131081350102E-2</v>
      </c>
      <c r="BI324" s="2">
        <f t="shared" si="436"/>
        <v>1.8182272776872576E-2</v>
      </c>
      <c r="BJ324" s="2">
        <f t="shared" si="415"/>
        <v>1.0116379454193041E-2</v>
      </c>
      <c r="BK324" s="2">
        <f t="shared" si="416"/>
        <v>2.5638068161742476E-14</v>
      </c>
      <c r="BL324" s="2">
        <f t="shared" si="417"/>
        <v>802.39726154961636</v>
      </c>
      <c r="BM324" s="2">
        <f t="shared" si="418"/>
        <v>496.74327703123316</v>
      </c>
      <c r="BN324" s="2">
        <f t="shared" si="419"/>
        <v>6.5821026262322636E-10</v>
      </c>
      <c r="BO324" s="2">
        <f t="shared" si="437"/>
        <v>23715.127988879925</v>
      </c>
      <c r="BP324" s="2">
        <f t="shared" si="438"/>
        <v>1310.6072228932153</v>
      </c>
      <c r="BQ324" s="2">
        <f t="shared" si="439"/>
        <v>-6.5625536450441993E-5</v>
      </c>
      <c r="BR324" s="11">
        <f t="shared" si="440"/>
        <v>2.005292593291394E-2</v>
      </c>
      <c r="BS324" s="17">
        <f t="shared" si="497"/>
        <v>2.2878909362392138E-4</v>
      </c>
      <c r="BT324" s="17">
        <f t="shared" si="498"/>
        <v>4.2054251008366404E-4</v>
      </c>
      <c r="BU324" s="12">
        <f>BU$3*temperature!$I434+BU$4*temperature!$I434^2</f>
        <v>-83.291727387881423</v>
      </c>
      <c r="BV324" s="12">
        <f>BV$3*temperature!$I434+BV$4*temperature!$I434^2</f>
        <v>-67.221690788969113</v>
      </c>
      <c r="BW324" s="12">
        <f>BW$3*temperature!$I434+BW$4*temperature!$I434^2</f>
        <v>-54.800278973986423</v>
      </c>
      <c r="BX324" s="12">
        <f>BX$4*temperature!$I434^2</f>
        <v>-62.233609273924834</v>
      </c>
      <c r="BY324" s="12">
        <f>BY$4*temperature!$I434^2</f>
        <v>-54.415571321198861</v>
      </c>
      <c r="BZ324" s="12">
        <f>BZ$4*temperature!$I434^2</f>
        <v>-47.772186028843443</v>
      </c>
      <c r="CA324" s="12">
        <f>CA$3*temperature!$I434</f>
        <v>-40.512586359518032</v>
      </c>
      <c r="CB324" s="12">
        <f>CB$3*temperature!$I434</f>
        <v>-37.444108229910988</v>
      </c>
      <c r="CC324" s="12">
        <f>CC$3*temperature!$I434</f>
        <v>-32.872702689584195</v>
      </c>
      <c r="CD324" s="12">
        <f t="shared" si="441"/>
        <v>-29.446196715389885</v>
      </c>
      <c r="CE324" s="12">
        <f t="shared" si="420"/>
        <v>-19.851505799121707</v>
      </c>
      <c r="CF324" s="12">
        <f t="shared" si="421"/>
        <v>-17.427912665678019</v>
      </c>
      <c r="CG324" s="19">
        <f t="shared" si="442"/>
        <v>0.27315929785184417</v>
      </c>
      <c r="CH324" s="19">
        <f t="shared" si="422"/>
        <v>0.46983633106625866</v>
      </c>
      <c r="CI324" s="19">
        <f t="shared" si="423"/>
        <v>0.46983633106625872</v>
      </c>
      <c r="CJ324" s="12">
        <f t="shared" si="443"/>
        <v>5.5331948220640719</v>
      </c>
      <c r="CK324" s="12">
        <f t="shared" si="424"/>
        <v>8.7963012153946387</v>
      </c>
      <c r="CL324" s="12">
        <f t="shared" si="425"/>
        <v>7.7223950119530862</v>
      </c>
      <c r="CM324" s="17">
        <f t="shared" si="444"/>
        <v>-34.979391537453957</v>
      </c>
      <c r="CN324" s="17">
        <f t="shared" si="426"/>
        <v>-28.647807014516346</v>
      </c>
      <c r="CO324" s="17">
        <f t="shared" si="427"/>
        <v>-25.150307677631105</v>
      </c>
      <c r="CP324" s="12">
        <f t="shared" si="428"/>
        <v>742.79238442696374</v>
      </c>
      <c r="CQ324" s="12">
        <f t="shared" si="429"/>
        <v>663.97767736474145</v>
      </c>
      <c r="CR324" s="12">
        <f t="shared" si="430"/>
        <v>511.74938013704946</v>
      </c>
      <c r="CS324" s="17">
        <f>CS$3*temperature!$I434+CS$4*temperature!$I434^2</f>
        <v>-34.979391537453957</v>
      </c>
      <c r="CT324" s="17">
        <f>CT$3*temperature!$I434+CT$4*temperature!$I434^2</f>
        <v>-28.647847337525462</v>
      </c>
      <c r="CU324" s="17">
        <f>CU$3*temperature!$I434+CU$4*temperature!$I434^2</f>
        <v>-25.150328259717597</v>
      </c>
      <c r="CV324" s="17"/>
      <c r="CW324" s="17"/>
      <c r="CX324" s="17"/>
    </row>
    <row r="325" spans="1:102">
      <c r="A325" s="2">
        <f t="shared" si="454"/>
        <v>2279</v>
      </c>
      <c r="B325" s="5">
        <f t="shared" si="455"/>
        <v>1165.4057076217507</v>
      </c>
      <c r="C325" s="5">
        <f t="shared" si="456"/>
        <v>2964.1700715272414</v>
      </c>
      <c r="D325" s="5">
        <f t="shared" si="457"/>
        <v>4369.9568365732466</v>
      </c>
      <c r="E325" s="15">
        <f t="shared" si="458"/>
        <v>4.1809771571073224E-9</v>
      </c>
      <c r="F325" s="15">
        <f t="shared" si="459"/>
        <v>8.2368053569343059E-9</v>
      </c>
      <c r="G325" s="15">
        <f t="shared" si="460"/>
        <v>1.6815145135401924E-8</v>
      </c>
      <c r="H325" s="5">
        <f t="shared" si="461"/>
        <v>43277.581643078964</v>
      </c>
      <c r="I325" s="5">
        <f t="shared" si="462"/>
        <v>48826.546883902331</v>
      </c>
      <c r="J325" s="5">
        <f t="shared" si="463"/>
        <v>25614.630995427284</v>
      </c>
      <c r="K325" s="5">
        <f t="shared" si="464"/>
        <v>37135.206529403178</v>
      </c>
      <c r="L325" s="5">
        <f t="shared" si="465"/>
        <v>16472.24879331746</v>
      </c>
      <c r="M325" s="5">
        <f t="shared" si="466"/>
        <v>5861.5295192511094</v>
      </c>
      <c r="N325" s="15">
        <f t="shared" si="467"/>
        <v>-1.9332656060877418E-2</v>
      </c>
      <c r="O325" s="15">
        <f t="shared" si="468"/>
        <v>-5.6274649573305746E-3</v>
      </c>
      <c r="P325" s="15">
        <f t="shared" si="469"/>
        <v>-2.2798463537585523E-3</v>
      </c>
      <c r="Q325" s="5">
        <f t="shared" si="470"/>
        <v>333.88952847793399</v>
      </c>
      <c r="R325" s="5">
        <f t="shared" si="471"/>
        <v>1083.0732490782289</v>
      </c>
      <c r="S325" s="5">
        <f t="shared" si="472"/>
        <v>1208.9748578202541</v>
      </c>
      <c r="T325" s="5">
        <f t="shared" si="473"/>
        <v>7.7150689988087704</v>
      </c>
      <c r="U325" s="5">
        <f t="shared" si="474"/>
        <v>22.182057061162116</v>
      </c>
      <c r="V325" s="5">
        <f t="shared" si="475"/>
        <v>47.198605282897887</v>
      </c>
      <c r="W325" s="15">
        <f t="shared" si="476"/>
        <v>-1.0734613539272964E-2</v>
      </c>
      <c r="X325" s="15">
        <f t="shared" si="477"/>
        <v>-1.217998157191269E-2</v>
      </c>
      <c r="Y325" s="15">
        <f t="shared" si="478"/>
        <v>-9.7425357312937999E-3</v>
      </c>
      <c r="Z325" s="5">
        <f t="shared" si="493"/>
        <v>153.37173114503528</v>
      </c>
      <c r="AA325" s="5">
        <f t="shared" si="494"/>
        <v>2341.7543675983347</v>
      </c>
      <c r="AB325" s="5">
        <f t="shared" si="495"/>
        <v>39524.963050339771</v>
      </c>
      <c r="AC325" s="16">
        <f t="shared" si="479"/>
        <v>0.77691414408563486</v>
      </c>
      <c r="AD325" s="16">
        <f t="shared" si="480"/>
        <v>3.1143392856348679</v>
      </c>
      <c r="AE325" s="16">
        <f t="shared" si="481"/>
        <v>32.300620134391096</v>
      </c>
      <c r="AF325" s="15">
        <f t="shared" si="482"/>
        <v>-4.0504037456468023E-3</v>
      </c>
      <c r="AG325" s="15">
        <f t="shared" si="483"/>
        <v>2.9673830763510267E-4</v>
      </c>
      <c r="AH325" s="15">
        <f t="shared" si="484"/>
        <v>9.7937136394747881E-3</v>
      </c>
      <c r="AI325" s="1">
        <f t="shared" si="448"/>
        <v>104650.81286514894</v>
      </c>
      <c r="AJ325" s="1">
        <f t="shared" si="449"/>
        <v>103245.43453019706</v>
      </c>
      <c r="AK325" s="1">
        <f t="shared" si="450"/>
        <v>52382.656850197956</v>
      </c>
      <c r="AL325" s="14">
        <f t="shared" si="485"/>
        <v>101.44642115895168</v>
      </c>
      <c r="AM325" s="14">
        <f t="shared" si="486"/>
        <v>25.491044825470222</v>
      </c>
      <c r="AN325" s="14">
        <f t="shared" si="487"/>
        <v>7.8910196924288964</v>
      </c>
      <c r="AO325" s="11">
        <f t="shared" si="488"/>
        <v>1.3809552847302668E-3</v>
      </c>
      <c r="AP325" s="11">
        <f t="shared" si="489"/>
        <v>1.7396394365913163E-3</v>
      </c>
      <c r="AQ325" s="11">
        <f t="shared" si="490"/>
        <v>1.578072466752068E-3</v>
      </c>
      <c r="AR325" s="1">
        <f t="shared" si="496"/>
        <v>43277.581643078964</v>
      </c>
      <c r="AS325" s="1">
        <f t="shared" si="491"/>
        <v>48826.546883902331</v>
      </c>
      <c r="AT325" s="1">
        <f t="shared" si="492"/>
        <v>25614.630995427284</v>
      </c>
      <c r="AU325" s="1">
        <f t="shared" si="451"/>
        <v>8655.5163286157931</v>
      </c>
      <c r="AV325" s="1">
        <f t="shared" si="452"/>
        <v>9765.3093767804658</v>
      </c>
      <c r="AW325" s="1">
        <f t="shared" si="453"/>
        <v>5122.9261990854575</v>
      </c>
      <c r="AX325" s="1">
        <f t="shared" si="431"/>
        <v>29708.165223522541</v>
      </c>
      <c r="AY325" s="1">
        <f t="shared" si="412"/>
        <v>13177.799034653966</v>
      </c>
      <c r="AZ325" s="1">
        <f t="shared" si="413"/>
        <v>4689.2236154008879</v>
      </c>
      <c r="BA325" s="1">
        <f t="shared" si="432"/>
        <v>12002.719904758162</v>
      </c>
      <c r="BB325" s="1">
        <f t="shared" si="433"/>
        <v>28118.973354657574</v>
      </c>
      <c r="BC325" s="1">
        <f t="shared" si="434"/>
        <v>36939.342621538759</v>
      </c>
      <c r="BD325" s="1">
        <f t="shared" si="435"/>
        <v>31.463535397110586</v>
      </c>
      <c r="BE325" s="2">
        <f t="shared" si="445"/>
        <v>0.42640676327742005</v>
      </c>
      <c r="BF325" s="2">
        <f t="shared" si="446"/>
        <v>0.3180625638800178</v>
      </c>
      <c r="BG325" s="2">
        <f t="shared" si="447"/>
        <v>-5.0634047993166097E-7</v>
      </c>
      <c r="BH325" s="2">
        <f t="shared" si="414"/>
        <v>1.9281328167298363E-2</v>
      </c>
      <c r="BI325" s="2">
        <f t="shared" si="436"/>
        <v>1.8182272776872576E-2</v>
      </c>
      <c r="BJ325" s="2">
        <f t="shared" si="415"/>
        <v>1.0116379454193041E-2</v>
      </c>
      <c r="BK325" s="2">
        <f t="shared" si="416"/>
        <v>2.5638068161742476E-14</v>
      </c>
      <c r="BL325" s="2">
        <f t="shared" si="417"/>
        <v>786.88479455783499</v>
      </c>
      <c r="BM325" s="2">
        <f t="shared" si="418"/>
        <v>493.94787571550279</v>
      </c>
      <c r="BN325" s="2">
        <f t="shared" si="419"/>
        <v>6.5670965539864627E-10</v>
      </c>
      <c r="BO325" s="2">
        <f t="shared" si="437"/>
        <v>24064.217536214404</v>
      </c>
      <c r="BP325" s="2">
        <f t="shared" si="438"/>
        <v>1326.3471952636162</v>
      </c>
      <c r="BQ325" s="2">
        <f t="shared" si="439"/>
        <v>-6.5628016071658574E-5</v>
      </c>
      <c r="BR325" s="11">
        <f t="shared" si="440"/>
        <v>2.0008807673407042E-2</v>
      </c>
      <c r="BS325" s="17">
        <f t="shared" si="497"/>
        <v>2.2429139489470786E-4</v>
      </c>
      <c r="BT325" s="17">
        <f t="shared" si="498"/>
        <v>4.0829369911035343E-4</v>
      </c>
      <c r="BU325" s="12">
        <f>BU$3*temperature!$I435+BU$4*temperature!$I435^2</f>
        <v>-83.552146231164699</v>
      </c>
      <c r="BV325" s="12">
        <f>BV$3*temperature!$I435+BV$4*temperature!$I435^2</f>
        <v>-67.421115985794899</v>
      </c>
      <c r="BW325" s="12">
        <f>BW$3*temperature!$I435+BW$4*temperature!$I435^2</f>
        <v>-54.954099455669841</v>
      </c>
      <c r="BX325" s="12">
        <f>BX$4*temperature!$I435^2</f>
        <v>-62.38781425965017</v>
      </c>
      <c r="BY325" s="12">
        <f>BY$4*temperature!$I435^2</f>
        <v>-54.550404452311142</v>
      </c>
      <c r="BZ325" s="12">
        <f>BZ$4*temperature!$I435^2</f>
        <v>-47.89055790781034</v>
      </c>
      <c r="CA325" s="12">
        <f>CA$3*temperature!$I435</f>
        <v>-40.562747178910492</v>
      </c>
      <c r="CB325" s="12">
        <f>CB$3*temperature!$I435</f>
        <v>-37.490469800943863</v>
      </c>
      <c r="CC325" s="12">
        <f>CC$3*temperature!$I435</f>
        <v>-32.913404156726315</v>
      </c>
      <c r="CD325" s="12">
        <f t="shared" si="441"/>
        <v>-29.46893678131789</v>
      </c>
      <c r="CE325" s="12">
        <f t="shared" si="420"/>
        <v>-19.85427569937794</v>
      </c>
      <c r="CF325" s="12">
        <f t="shared" si="421"/>
        <v>-17.430344399585099</v>
      </c>
      <c r="CG325" s="19">
        <f t="shared" si="442"/>
        <v>0.27349751111927972</v>
      </c>
      <c r="CH325" s="19">
        <f t="shared" si="422"/>
        <v>0.47041806078199416</v>
      </c>
      <c r="CI325" s="19">
        <f t="shared" si="423"/>
        <v>0.47041806078199416</v>
      </c>
      <c r="CJ325" s="12">
        <f t="shared" si="443"/>
        <v>5.5469051987963027</v>
      </c>
      <c r="CK325" s="12">
        <f t="shared" si="424"/>
        <v>8.8180970507829635</v>
      </c>
      <c r="CL325" s="12">
        <f t="shared" si="425"/>
        <v>7.7415298785706099</v>
      </c>
      <c r="CM325" s="17">
        <f t="shared" si="444"/>
        <v>-35.015841980114189</v>
      </c>
      <c r="CN325" s="17">
        <f t="shared" si="426"/>
        <v>-28.672372750160903</v>
      </c>
      <c r="CO325" s="17">
        <f t="shared" si="427"/>
        <v>-25.171874278155709</v>
      </c>
      <c r="CP325" s="12">
        <f t="shared" si="428"/>
        <v>749.22486647168614</v>
      </c>
      <c r="CQ325" s="12">
        <f t="shared" si="429"/>
        <v>669.67252477749275</v>
      </c>
      <c r="CR325" s="12">
        <f t="shared" si="430"/>
        <v>516.1385858643373</v>
      </c>
      <c r="CS325" s="17">
        <f>CS$3*temperature!$I435+CS$4*temperature!$I435^2</f>
        <v>-35.015841980114189</v>
      </c>
      <c r="CT325" s="17">
        <f>CT$3*temperature!$I435+CT$4*temperature!$I435^2</f>
        <v>-28.672413078796247</v>
      </c>
      <c r="CU325" s="17">
        <f>CU$3*temperature!$I435+CU$4*temperature!$I435^2</f>
        <v>-25.171894863114012</v>
      </c>
      <c r="CV325" s="17"/>
      <c r="CW325" s="17"/>
      <c r="CX325" s="17"/>
    </row>
    <row r="326" spans="1:102">
      <c r="A326" s="2">
        <f t="shared" si="454"/>
        <v>2280</v>
      </c>
      <c r="B326" s="5">
        <f t="shared" si="455"/>
        <v>1165.4057122506588</v>
      </c>
      <c r="C326" s="5">
        <f t="shared" si="456"/>
        <v>2964.1700947217687</v>
      </c>
      <c r="D326" s="5">
        <f t="shared" si="457"/>
        <v>4369.9569063806321</v>
      </c>
      <c r="E326" s="15">
        <f t="shared" si="458"/>
        <v>3.971928299251956E-9</v>
      </c>
      <c r="F326" s="15">
        <f t="shared" si="459"/>
        <v>7.8249650890875896E-9</v>
      </c>
      <c r="G326" s="15">
        <f t="shared" si="460"/>
        <v>1.5974387878631828E-8</v>
      </c>
      <c r="H326" s="5">
        <f t="shared" si="461"/>
        <v>42430.533141185282</v>
      </c>
      <c r="I326" s="5">
        <f t="shared" si="462"/>
        <v>48550.819364123003</v>
      </c>
      <c r="J326" s="5">
        <f t="shared" si="463"/>
        <v>25556.073678261324</v>
      </c>
      <c r="K326" s="5">
        <f t="shared" si="464"/>
        <v>36408.37924094472</v>
      </c>
      <c r="L326" s="5">
        <f t="shared" si="465"/>
        <v>16379.228523550775</v>
      </c>
      <c r="M326" s="5">
        <f t="shared" si="466"/>
        <v>5848.1294497313147</v>
      </c>
      <c r="N326" s="15">
        <f t="shared" si="467"/>
        <v>-1.9572458493881451E-2</v>
      </c>
      <c r="O326" s="15">
        <f t="shared" si="468"/>
        <v>-5.6470898985220286E-3</v>
      </c>
      <c r="P326" s="15">
        <f t="shared" si="469"/>
        <v>-2.2861045868292074E-3</v>
      </c>
      <c r="Q326" s="5">
        <f t="shared" si="470"/>
        <v>323.84046689096863</v>
      </c>
      <c r="R326" s="5">
        <f t="shared" si="471"/>
        <v>1063.8397285332053</v>
      </c>
      <c r="S326" s="5">
        <f t="shared" si="472"/>
        <v>1194.4594800215089</v>
      </c>
      <c r="T326" s="5">
        <f t="shared" si="473"/>
        <v>7.632250714677733</v>
      </c>
      <c r="U326" s="5">
        <f t="shared" si="474"/>
        <v>21.911880014930045</v>
      </c>
      <c r="V326" s="5">
        <f t="shared" si="475"/>
        <v>46.738771184462024</v>
      </c>
      <c r="W326" s="15">
        <f t="shared" si="476"/>
        <v>-1.0734613539272964E-2</v>
      </c>
      <c r="X326" s="15">
        <f t="shared" si="477"/>
        <v>-1.217998157191269E-2</v>
      </c>
      <c r="Y326" s="15">
        <f t="shared" si="478"/>
        <v>-9.7425357312937999E-3</v>
      </c>
      <c r="Z326" s="5">
        <f t="shared" si="493"/>
        <v>148.18942355196515</v>
      </c>
      <c r="AA326" s="5">
        <f t="shared" si="494"/>
        <v>2300.8967920472155</v>
      </c>
      <c r="AB326" s="5">
        <f t="shared" si="495"/>
        <v>39433.108363481428</v>
      </c>
      <c r="AC326" s="16">
        <f t="shared" si="479"/>
        <v>0.77376732812638438</v>
      </c>
      <c r="AD326" s="16">
        <f t="shared" si="480"/>
        <v>3.1152634294038886</v>
      </c>
      <c r="AE326" s="16">
        <f t="shared" si="481"/>
        <v>32.616963158364776</v>
      </c>
      <c r="AF326" s="15">
        <f t="shared" si="482"/>
        <v>-4.0504037456468023E-3</v>
      </c>
      <c r="AG326" s="15">
        <f t="shared" si="483"/>
        <v>2.9673830763510267E-4</v>
      </c>
      <c r="AH326" s="15">
        <f t="shared" si="484"/>
        <v>9.7937136394747881E-3</v>
      </c>
      <c r="AI326" s="1">
        <f t="shared" si="448"/>
        <v>102841.24790724984</v>
      </c>
      <c r="AJ326" s="1">
        <f t="shared" si="449"/>
        <v>102686.20045395782</v>
      </c>
      <c r="AK326" s="1">
        <f t="shared" si="450"/>
        <v>52267.317364263617</v>
      </c>
      <c r="AL326" s="14">
        <f t="shared" si="485"/>
        <v>101.58511320065394</v>
      </c>
      <c r="AM326" s="14">
        <f t="shared" si="486"/>
        <v>25.534946600059946</v>
      </c>
      <c r="AN326" s="14">
        <f t="shared" si="487"/>
        <v>7.9033477673310051</v>
      </c>
      <c r="AO326" s="11">
        <f t="shared" si="488"/>
        <v>1.3671457318829641E-3</v>
      </c>
      <c r="AP326" s="11">
        <f t="shared" si="489"/>
        <v>1.7222430422254031E-3</v>
      </c>
      <c r="AQ326" s="11">
        <f t="shared" si="490"/>
        <v>1.5622917420845474E-3</v>
      </c>
      <c r="AR326" s="1">
        <f t="shared" si="496"/>
        <v>42430.533141185282</v>
      </c>
      <c r="AS326" s="1">
        <f t="shared" si="491"/>
        <v>48550.819364123003</v>
      </c>
      <c r="AT326" s="1">
        <f t="shared" si="492"/>
        <v>25556.073678261324</v>
      </c>
      <c r="AU326" s="1">
        <f t="shared" si="451"/>
        <v>8486.1066282370575</v>
      </c>
      <c r="AV326" s="1">
        <f t="shared" si="452"/>
        <v>9710.1638728246016</v>
      </c>
      <c r="AW326" s="1">
        <f t="shared" si="453"/>
        <v>5111.2147356522655</v>
      </c>
      <c r="AX326" s="1">
        <f t="shared" si="431"/>
        <v>29126.703392755775</v>
      </c>
      <c r="AY326" s="1">
        <f t="shared" ref="AY326:AY346" si="499">(AS326-AV326)/C326*1000</f>
        <v>13103.382818840621</v>
      </c>
      <c r="AZ326" s="1">
        <f t="shared" ref="AZ326:AZ346" si="500">(AT326-AW326)/D326*1000</f>
        <v>4678.503559785051</v>
      </c>
      <c r="BA326" s="1">
        <f t="shared" si="432"/>
        <v>11979.683918919351</v>
      </c>
      <c r="BB326" s="1">
        <f t="shared" si="433"/>
        <v>28102.187197862979</v>
      </c>
      <c r="BC326" s="1">
        <f t="shared" si="434"/>
        <v>36929.341596364044</v>
      </c>
      <c r="BD326" s="1">
        <f t="shared" si="435"/>
        <v>30.52737175885904</v>
      </c>
      <c r="BE326" s="2">
        <f t="shared" si="445"/>
        <v>0.42640676327742005</v>
      </c>
      <c r="BF326" s="2">
        <f t="shared" si="446"/>
        <v>0.3180625638800178</v>
      </c>
      <c r="BG326" s="2">
        <f t="shared" si="447"/>
        <v>-5.0634047993166097E-7</v>
      </c>
      <c r="BH326" s="2">
        <f t="shared" ref="BH326:BH346" si="501">(BE326*Z326+BF326*AA326+BG326*AB326)/(Z326+AA326+AB326)</f>
        <v>1.898176890588868E-2</v>
      </c>
      <c r="BI326" s="2">
        <f t="shared" si="436"/>
        <v>1.8182272776872576E-2</v>
      </c>
      <c r="BJ326" s="2">
        <f t="shared" ref="BJ326:BJ346" si="502">BJ$5*BF326^2</f>
        <v>1.0116379454193041E-2</v>
      </c>
      <c r="BK326" s="2">
        <f t="shared" ref="BK326:BK346" si="503">BK$5*BG326^2</f>
        <v>2.5638068161742476E-14</v>
      </c>
      <c r="BL326" s="2">
        <f t="shared" ref="BL326:BL346" si="504">BI326*AR326</f>
        <v>771.48352764116282</v>
      </c>
      <c r="BM326" s="2">
        <f t="shared" ref="BM326:BM346" si="505">BJ326*AS326</f>
        <v>491.15851149945161</v>
      </c>
      <c r="BN326" s="2">
        <f t="shared" ref="BN326:BN346" si="506">BK326*AT326</f>
        <v>6.5520835890977656E-10</v>
      </c>
      <c r="BO326" s="2">
        <f t="shared" si="437"/>
        <v>24418.296349636068</v>
      </c>
      <c r="BP326" s="2">
        <f t="shared" si="438"/>
        <v>1342.2764670543031</v>
      </c>
      <c r="BQ326" s="2">
        <f t="shared" si="439"/>
        <v>-6.5630507705060305E-5</v>
      </c>
      <c r="BR326" s="11">
        <f t="shared" si="440"/>
        <v>1.9964771271361398E-2</v>
      </c>
      <c r="BS326" s="17">
        <f t="shared" si="497"/>
        <v>2.1989162564812177E-4</v>
      </c>
      <c r="BT326" s="17">
        <f t="shared" si="498"/>
        <v>3.9640164962170235E-4</v>
      </c>
      <c r="BU326" s="12">
        <f>BU$3*temperature!$I436+BU$4*temperature!$I436^2</f>
        <v>-83.810859406259567</v>
      </c>
      <c r="BV326" s="12">
        <f>BV$3*temperature!$I436+BV$4*temperature!$I436^2</f>
        <v>-67.619224603483104</v>
      </c>
      <c r="BW326" s="12">
        <f>BW$3*temperature!$I436+BW$4*temperature!$I436^2</f>
        <v>-55.10689550667351</v>
      </c>
      <c r="BX326" s="12">
        <f>BX$4*temperature!$I436^2</f>
        <v>-62.54097017888914</v>
      </c>
      <c r="BY326" s="12">
        <f>BY$4*temperature!$I436^2</f>
        <v>-54.684320304916263</v>
      </c>
      <c r="BZ326" s="12">
        <f>BZ$4*temperature!$I436^2</f>
        <v>-48.008124495232551</v>
      </c>
      <c r="CA326" s="12">
        <f>CA$3*temperature!$I436</f>
        <v>-40.612505427818625</v>
      </c>
      <c r="CB326" s="12">
        <f>CB$3*temperature!$I436</f>
        <v>-37.536459292725823</v>
      </c>
      <c r="CC326" s="12">
        <f>CC$3*temperature!$I436</f>
        <v>-32.953778970326113</v>
      </c>
      <c r="CD326" s="12">
        <f t="shared" si="441"/>
        <v>-29.491460821919972</v>
      </c>
      <c r="CE326" s="12">
        <f t="shared" ref="CE326:CE346" si="507">CB326*(1-CH326)</f>
        <v>-19.856970077337497</v>
      </c>
      <c r="CF326" s="12">
        <f t="shared" ref="CF326:CF346" si="508">CC326*(1-CI326)</f>
        <v>-17.432709831418968</v>
      </c>
      <c r="CG326" s="19">
        <f t="shared" si="442"/>
        <v>0.27383301002358235</v>
      </c>
      <c r="CH326" s="19">
        <f t="shared" ref="CH326:CH346" si="509">-CB326/CK$3/2</f>
        <v>0.47099512176990083</v>
      </c>
      <c r="CI326" s="19">
        <f t="shared" ref="CI326:CI346" si="510">-CC326/CL$3/2</f>
        <v>0.47099512176990077</v>
      </c>
      <c r="CJ326" s="12">
        <f t="shared" si="443"/>
        <v>5.5605223029493249</v>
      </c>
      <c r="CK326" s="12">
        <f t="shared" ref="CK326:CK346" si="511">CK$3*CH326^2</f>
        <v>8.8397446076941613</v>
      </c>
      <c r="CL326" s="12">
        <f t="shared" ref="CL326:CL346" si="512">CL$3*CI326^2</f>
        <v>7.7605345694535712</v>
      </c>
      <c r="CM326" s="17">
        <f t="shared" si="444"/>
        <v>-35.051983124869295</v>
      </c>
      <c r="CN326" s="17">
        <f t="shared" ref="CN326:CN346" si="513">CE326-CK326</f>
        <v>-28.696714685031658</v>
      </c>
      <c r="CO326" s="17">
        <f t="shared" ref="CO326:CO346" si="514">CF326-CL326</f>
        <v>-25.19324440087254</v>
      </c>
      <c r="CP326" s="12">
        <f t="shared" ref="CP326:CP345" si="515">(CM326-BX326)^2</f>
        <v>755.64440925607062</v>
      </c>
      <c r="CQ326" s="12">
        <f t="shared" ref="CQ326:CQ345" si="516">(CN326-BY326)^2</f>
        <v>675.35564585465784</v>
      </c>
      <c r="CR326" s="12">
        <f t="shared" ref="CR326:CR345" si="517">(CO326-BZ326)^2</f>
        <v>520.51875372002462</v>
      </c>
      <c r="CS326" s="17">
        <f>CS$3*temperature!$I436+CS$4*temperature!$I436^2</f>
        <v>-35.051983124869302</v>
      </c>
      <c r="CT326" s="17">
        <f>CT$3*temperature!$I436+CT$4*temperature!$I436^2</f>
        <v>-28.696755019139829</v>
      </c>
      <c r="CU326" s="17">
        <f>CU$3*temperature!$I436+CU$4*temperature!$I436^2</f>
        <v>-25.193264988624357</v>
      </c>
      <c r="CV326" s="17"/>
      <c r="CW326" s="17"/>
      <c r="CX326" s="17"/>
    </row>
    <row r="327" spans="1:102">
      <c r="A327" s="2">
        <f t="shared" si="454"/>
        <v>2281</v>
      </c>
      <c r="B327" s="5">
        <f t="shared" si="455"/>
        <v>1165.4057166481214</v>
      </c>
      <c r="C327" s="5">
        <f t="shared" si="456"/>
        <v>2964.1701167565698</v>
      </c>
      <c r="D327" s="5">
        <f t="shared" si="457"/>
        <v>4369.9569726976497</v>
      </c>
      <c r="E327" s="15">
        <f t="shared" si="458"/>
        <v>3.7733318842893578E-9</v>
      </c>
      <c r="F327" s="15">
        <f t="shared" si="459"/>
        <v>7.4337168346332098E-9</v>
      </c>
      <c r="G327" s="15">
        <f t="shared" si="460"/>
        <v>1.5175668484700237E-8</v>
      </c>
      <c r="H327" s="5">
        <f t="shared" si="461"/>
        <v>41589.625223398209</v>
      </c>
      <c r="I327" s="5">
        <f t="shared" si="462"/>
        <v>48275.70550146771</v>
      </c>
      <c r="J327" s="5">
        <f t="shared" si="463"/>
        <v>25497.494820899312</v>
      </c>
      <c r="K327" s="5">
        <f t="shared" si="464"/>
        <v>35686.821018019458</v>
      </c>
      <c r="L327" s="5">
        <f t="shared" si="465"/>
        <v>16286.415286546227</v>
      </c>
      <c r="M327" s="5">
        <f t="shared" si="466"/>
        <v>5834.7244561447633</v>
      </c>
      <c r="N327" s="15">
        <f t="shared" si="467"/>
        <v>-1.981846591275338E-2</v>
      </c>
      <c r="O327" s="15">
        <f t="shared" si="468"/>
        <v>-5.6665206710497795E-3</v>
      </c>
      <c r="P327" s="15">
        <f t="shared" si="469"/>
        <v>-2.2921848262382749E-3</v>
      </c>
      <c r="Q327" s="5">
        <f t="shared" si="470"/>
        <v>314.01503953900169</v>
      </c>
      <c r="R327" s="5">
        <f t="shared" si="471"/>
        <v>1044.9273424147045</v>
      </c>
      <c r="S327" s="5">
        <f t="shared" si="472"/>
        <v>1180.1111861730287</v>
      </c>
      <c r="T327" s="5">
        <f t="shared" si="473"/>
        <v>7.5503214528208273</v>
      </c>
      <c r="U327" s="5">
        <f t="shared" si="474"/>
        <v>21.644993720142235</v>
      </c>
      <c r="V327" s="5">
        <f t="shared" si="475"/>
        <v>46.283417036160635</v>
      </c>
      <c r="W327" s="15">
        <f t="shared" si="476"/>
        <v>-1.0734613539272964E-2</v>
      </c>
      <c r="X327" s="15">
        <f t="shared" si="477"/>
        <v>-1.217998157191269E-2</v>
      </c>
      <c r="Y327" s="15">
        <f t="shared" si="478"/>
        <v>-9.7425357312937999E-3</v>
      </c>
      <c r="Z327" s="5">
        <f t="shared" si="493"/>
        <v>143.1472096131763</v>
      </c>
      <c r="AA327" s="5">
        <f t="shared" si="494"/>
        <v>2260.7074566940578</v>
      </c>
      <c r="AB327" s="5">
        <f t="shared" si="495"/>
        <v>39341.220340084466</v>
      </c>
      <c r="AC327" s="16">
        <f t="shared" si="479"/>
        <v>0.77063325804228211</v>
      </c>
      <c r="AD327" s="16">
        <f t="shared" si="480"/>
        <v>3.1161878474017675</v>
      </c>
      <c r="AE327" s="16">
        <f t="shared" si="481"/>
        <v>32.936404355327099</v>
      </c>
      <c r="AF327" s="15">
        <f t="shared" si="482"/>
        <v>-4.0504037456468023E-3</v>
      </c>
      <c r="AG327" s="15">
        <f t="shared" si="483"/>
        <v>2.9673830763510267E-4</v>
      </c>
      <c r="AH327" s="15">
        <f t="shared" si="484"/>
        <v>9.7937136394747881E-3</v>
      </c>
      <c r="AI327" s="1">
        <f t="shared" si="448"/>
        <v>101043.22974476192</v>
      </c>
      <c r="AJ327" s="1">
        <f t="shared" si="449"/>
        <v>102127.74428138664</v>
      </c>
      <c r="AK327" s="1">
        <f t="shared" si="450"/>
        <v>52151.800363489529</v>
      </c>
      <c r="AL327" s="14">
        <f t="shared" si="485"/>
        <v>101.72260603804972</v>
      </c>
      <c r="AM327" s="14">
        <f t="shared" si="486"/>
        <v>25.578484210334341</v>
      </c>
      <c r="AN327" s="14">
        <f t="shared" si="487"/>
        <v>7.9155716289332112</v>
      </c>
      <c r="AO327" s="11">
        <f t="shared" si="488"/>
        <v>1.3534742745641346E-3</v>
      </c>
      <c r="AP327" s="11">
        <f t="shared" si="489"/>
        <v>1.7050206118031492E-3</v>
      </c>
      <c r="AQ327" s="11">
        <f t="shared" si="490"/>
        <v>1.5466688246637019E-3</v>
      </c>
      <c r="AR327" s="1">
        <f t="shared" si="496"/>
        <v>41589.625223398209</v>
      </c>
      <c r="AS327" s="1">
        <f t="shared" si="491"/>
        <v>48275.70550146771</v>
      </c>
      <c r="AT327" s="1">
        <f t="shared" si="492"/>
        <v>25497.494820899312</v>
      </c>
      <c r="AU327" s="1">
        <f t="shared" si="451"/>
        <v>8317.9250446796414</v>
      </c>
      <c r="AV327" s="1">
        <f t="shared" si="452"/>
        <v>9655.141100293542</v>
      </c>
      <c r="AW327" s="1">
        <f t="shared" si="453"/>
        <v>5099.4989641798629</v>
      </c>
      <c r="AX327" s="1">
        <f t="shared" ref="AX327:AX346" si="518">(AR327-AU327)/B327*1000</f>
        <v>28549.456814415567</v>
      </c>
      <c r="AY327" s="1">
        <f t="shared" si="499"/>
        <v>13029.13222923698</v>
      </c>
      <c r="AZ327" s="1">
        <f t="shared" si="500"/>
        <v>4667.7795649158106</v>
      </c>
      <c r="BA327" s="1">
        <f t="shared" ref="BA327:BA346" si="519">LN(AX327)*B327</f>
        <v>11956.355471962675</v>
      </c>
      <c r="BB327" s="1">
        <f t="shared" ref="BB327:BB346" si="520">LN(AY327)*C327</f>
        <v>28085.343106038497</v>
      </c>
      <c r="BC327" s="1">
        <f t="shared" ref="BC327:BC346" si="521">LN(AZ327)*D327</f>
        <v>36919.313910033998</v>
      </c>
      <c r="BD327" s="1">
        <f t="shared" ref="BD327:BD346" si="522">SUM(BA327:BC327)*BT327</f>
        <v>29.618905152246185</v>
      </c>
      <c r="BE327" s="2">
        <f t="shared" si="445"/>
        <v>0.42640676327742005</v>
      </c>
      <c r="BF327" s="2">
        <f t="shared" si="446"/>
        <v>0.3180625638800178</v>
      </c>
      <c r="BG327" s="2">
        <f t="shared" si="447"/>
        <v>-5.0634047993166097E-7</v>
      </c>
      <c r="BH327" s="2">
        <f t="shared" si="501"/>
        <v>1.8686406193073296E-2</v>
      </c>
      <c r="BI327" s="2">
        <f t="shared" ref="BI327:BI346" si="523">BI$5*BE327^2</f>
        <v>1.8182272776872576E-2</v>
      </c>
      <c r="BJ327" s="2">
        <f t="shared" si="502"/>
        <v>1.0116379454193041E-2</v>
      </c>
      <c r="BK327" s="2">
        <f t="shared" si="503"/>
        <v>2.5638068161742476E-14</v>
      </c>
      <c r="BL327" s="2">
        <f t="shared" si="504"/>
        <v>756.19391049972626</v>
      </c>
      <c r="BM327" s="2">
        <f t="shared" si="505"/>
        <v>488.3753552717219</v>
      </c>
      <c r="BN327" s="2">
        <f t="shared" si="506"/>
        <v>6.5370651017189234E-10</v>
      </c>
      <c r="BO327" s="2">
        <f t="shared" ref="BO327:BO346" si="524">2*BI$5*BE327*AR327/Z327*1000</f>
        <v>24777.426713874003</v>
      </c>
      <c r="BP327" s="2">
        <f t="shared" ref="BP327:BP346" si="525">2*BJ$5*BF327*AS327/AA327*1000</f>
        <v>1358.3973122614827</v>
      </c>
      <c r="BQ327" s="2">
        <f t="shared" ref="BQ327:BQ346" si="526">2*BK$5*BG327*AT327/AB327*1000</f>
        <v>-6.5633011142335494E-5</v>
      </c>
      <c r="BR327" s="11">
        <f t="shared" ref="BR327:BR346" si="527">SUM(H327:J327)*SUM(B326:D326)/SUM(H326:J326)/SUM(B327:D327)-1+BR$5</f>
        <v>1.9920818271500357E-2</v>
      </c>
      <c r="BS327" s="17">
        <f t="shared" si="497"/>
        <v>2.1558747109866569E-4</v>
      </c>
      <c r="BT327" s="17">
        <f t="shared" si="498"/>
        <v>3.8485597050650711E-4</v>
      </c>
      <c r="BU327" s="12">
        <f>BU$3*temperature!$I437+BU$4*temperature!$I437^2</f>
        <v>-84.067879638534038</v>
      </c>
      <c r="BV327" s="12">
        <f>BV$3*temperature!$I437+BV$4*temperature!$I437^2</f>
        <v>-67.816026636200021</v>
      </c>
      <c r="BW327" s="12">
        <f>BW$3*temperature!$I437+BW$4*temperature!$I437^2</f>
        <v>-55.258675049626902</v>
      </c>
      <c r="BX327" s="12">
        <f>BX$4*temperature!$I437^2</f>
        <v>-62.693085503053133</v>
      </c>
      <c r="BY327" s="12">
        <f>BY$4*temperature!$I437^2</f>
        <v>-54.817326286212634</v>
      </c>
      <c r="BZ327" s="12">
        <f>BZ$4*temperature!$I437^2</f>
        <v>-48.124892293992453</v>
      </c>
      <c r="CA327" s="12">
        <f>CA$3*temperature!$I437</f>
        <v>-40.661865331348729</v>
      </c>
      <c r="CB327" s="12">
        <f>CB$3*temperature!$I437</f>
        <v>-37.582080610347894</v>
      </c>
      <c r="CC327" s="12">
        <f>CC$3*temperature!$I437</f>
        <v>-32.993830558717242</v>
      </c>
      <c r="CD327" s="12">
        <f t="shared" ref="CD327:CD346" si="528">CA327*(1-CG327)</f>
        <v>-29.513771555914815</v>
      </c>
      <c r="CE327" s="12">
        <f t="shared" si="507"/>
        <v>-19.859590443337609</v>
      </c>
      <c r="CF327" s="12">
        <f t="shared" si="508"/>
        <v>-17.435010287125667</v>
      </c>
      <c r="CG327" s="19">
        <f t="shared" ref="CG327:CG346" si="529">-CA327/CJ$3/2</f>
        <v>0.2741658230528633</v>
      </c>
      <c r="CH327" s="19">
        <f t="shared" si="509"/>
        <v>0.47156756302977415</v>
      </c>
      <c r="CI327" s="19">
        <f t="shared" si="510"/>
        <v>0.47156756302977404</v>
      </c>
      <c r="CJ327" s="12">
        <f t="shared" ref="CJ327:CJ346" si="530">CJ$3*CG327^2</f>
        <v>5.574046887716956</v>
      </c>
      <c r="CK327" s="12">
        <f t="shared" si="511"/>
        <v>8.8612450835051426</v>
      </c>
      <c r="CL327" s="12">
        <f t="shared" si="512"/>
        <v>7.7794101357957892</v>
      </c>
      <c r="CM327" s="17">
        <f t="shared" ref="CM327:CM346" si="531">CD327-CJ327</f>
        <v>-35.087818443631768</v>
      </c>
      <c r="CN327" s="17">
        <f t="shared" si="513"/>
        <v>-28.720835526842752</v>
      </c>
      <c r="CO327" s="17">
        <f t="shared" si="514"/>
        <v>-25.214420422921457</v>
      </c>
      <c r="CP327" s="12">
        <f t="shared" si="515"/>
        <v>762.05076942197434</v>
      </c>
      <c r="CQ327" s="12">
        <f t="shared" si="516"/>
        <v>681.02682995387761</v>
      </c>
      <c r="CR327" s="12">
        <f t="shared" si="517"/>
        <v>524.88972135513529</v>
      </c>
      <c r="CS327" s="17">
        <f>CS$3*temperature!$I437+CS$4*temperature!$I437^2</f>
        <v>-35.087818443631775</v>
      </c>
      <c r="CT327" s="17">
        <f>CT$3*temperature!$I437+CT$4*temperature!$I437^2</f>
        <v>-28.720875866273403</v>
      </c>
      <c r="CU327" s="17">
        <f>CU$3*temperature!$I437+CU$4*temperature!$I437^2</f>
        <v>-25.214441013390047</v>
      </c>
      <c r="CV327" s="17"/>
      <c r="CW327" s="17"/>
      <c r="CX327" s="17"/>
    </row>
    <row r="328" spans="1:102">
      <c r="A328" s="2">
        <f t="shared" si="454"/>
        <v>2282</v>
      </c>
      <c r="B328" s="5">
        <f t="shared" si="455"/>
        <v>1165.4057208257107</v>
      </c>
      <c r="C328" s="5">
        <f t="shared" si="456"/>
        <v>2964.1701376896308</v>
      </c>
      <c r="D328" s="5">
        <f t="shared" si="457"/>
        <v>4369.957035698817</v>
      </c>
      <c r="E328" s="15">
        <f t="shared" si="458"/>
        <v>3.5846652900748897E-9</v>
      </c>
      <c r="F328" s="15">
        <f t="shared" si="459"/>
        <v>7.0620309929015493E-9</v>
      </c>
      <c r="G328" s="15">
        <f t="shared" si="460"/>
        <v>1.4416885060465224E-8</v>
      </c>
      <c r="H328" s="5">
        <f t="shared" si="461"/>
        <v>40754.881826803896</v>
      </c>
      <c r="I328" s="5">
        <f t="shared" si="462"/>
        <v>48001.221693537955</v>
      </c>
      <c r="J328" s="5">
        <f t="shared" si="463"/>
        <v>25438.899644931447</v>
      </c>
      <c r="K328" s="5">
        <f t="shared" si="464"/>
        <v>34970.552399492546</v>
      </c>
      <c r="L328" s="5">
        <f t="shared" si="465"/>
        <v>16193.81461381014</v>
      </c>
      <c r="M328" s="5">
        <f t="shared" si="466"/>
        <v>5821.3157331107286</v>
      </c>
      <c r="N328" s="15">
        <f t="shared" si="467"/>
        <v>-2.0070956114730532E-2</v>
      </c>
      <c r="O328" s="15">
        <f t="shared" si="468"/>
        <v>-5.6857614832271919E-3</v>
      </c>
      <c r="P328" s="15">
        <f t="shared" si="469"/>
        <v>-2.2980901900025996E-3</v>
      </c>
      <c r="Q328" s="5">
        <f t="shared" si="470"/>
        <v>304.40928424019</v>
      </c>
      <c r="R328" s="5">
        <f t="shared" si="471"/>
        <v>1026.3313100513412</v>
      </c>
      <c r="S328" s="5">
        <f t="shared" si="472"/>
        <v>1165.9283474196409</v>
      </c>
      <c r="T328" s="5">
        <f t="shared" si="473"/>
        <v>7.4692716699275135</v>
      </c>
      <c r="U328" s="5">
        <f t="shared" si="474"/>
        <v>21.381358095506737</v>
      </c>
      <c r="V328" s="5">
        <f t="shared" si="475"/>
        <v>45.832499191919467</v>
      </c>
      <c r="W328" s="15">
        <f t="shared" si="476"/>
        <v>-1.0734613539272964E-2</v>
      </c>
      <c r="X328" s="15">
        <f t="shared" si="477"/>
        <v>-1.217998157191269E-2</v>
      </c>
      <c r="Y328" s="15">
        <f t="shared" si="478"/>
        <v>-9.7425357312937999E-3</v>
      </c>
      <c r="Z328" s="5">
        <f t="shared" si="493"/>
        <v>138.2418631688561</v>
      </c>
      <c r="AA328" s="5">
        <f t="shared" si="494"/>
        <v>2221.176694965513</v>
      </c>
      <c r="AB328" s="5">
        <f t="shared" si="495"/>
        <v>39249.307211667066</v>
      </c>
      <c r="AC328" s="16">
        <f t="shared" si="479"/>
        <v>0.76751188220738764</v>
      </c>
      <c r="AD328" s="16">
        <f t="shared" si="480"/>
        <v>3.1171125397098787</v>
      </c>
      <c r="AE328" s="16">
        <f t="shared" si="481"/>
        <v>33.258974067897121</v>
      </c>
      <c r="AF328" s="15">
        <f t="shared" si="482"/>
        <v>-4.0504037456468023E-3</v>
      </c>
      <c r="AG328" s="15">
        <f t="shared" si="483"/>
        <v>2.9673830763510267E-4</v>
      </c>
      <c r="AH328" s="15">
        <f t="shared" si="484"/>
        <v>9.7937136394747881E-3</v>
      </c>
      <c r="AI328" s="1">
        <f t="shared" si="448"/>
        <v>99256.831814965364</v>
      </c>
      <c r="AJ328" s="1">
        <f t="shared" si="449"/>
        <v>101570.11095354153</v>
      </c>
      <c r="AK328" s="1">
        <f t="shared" si="450"/>
        <v>52036.119291320436</v>
      </c>
      <c r="AL328" s="14">
        <f t="shared" si="485"/>
        <v>101.85890817915971</v>
      </c>
      <c r="AM328" s="14">
        <f t="shared" si="486"/>
        <v>25.621659934703672</v>
      </c>
      <c r="AN328" s="14">
        <f t="shared" si="487"/>
        <v>7.9276919691223968</v>
      </c>
      <c r="AO328" s="11">
        <f t="shared" si="488"/>
        <v>1.3399395318184932E-3</v>
      </c>
      <c r="AP328" s="11">
        <f t="shared" si="489"/>
        <v>1.6879704056851177E-3</v>
      </c>
      <c r="AQ328" s="11">
        <f t="shared" si="490"/>
        <v>1.5312021364170649E-3</v>
      </c>
      <c r="AR328" s="1">
        <f t="shared" si="496"/>
        <v>40754.881826803896</v>
      </c>
      <c r="AS328" s="1">
        <f t="shared" si="491"/>
        <v>48001.221693537955</v>
      </c>
      <c r="AT328" s="1">
        <f t="shared" si="492"/>
        <v>25438.899644931447</v>
      </c>
      <c r="AU328" s="1">
        <f t="shared" si="451"/>
        <v>8150.9763653607797</v>
      </c>
      <c r="AV328" s="1">
        <f t="shared" si="452"/>
        <v>9600.2443387075909</v>
      </c>
      <c r="AW328" s="1">
        <f t="shared" si="453"/>
        <v>5087.7799289862896</v>
      </c>
      <c r="AX328" s="1">
        <f t="shared" si="518"/>
        <v>27976.441919594035</v>
      </c>
      <c r="AY328" s="1">
        <f t="shared" si="499"/>
        <v>12955.051691048111</v>
      </c>
      <c r="AZ328" s="1">
        <f t="shared" si="500"/>
        <v>4657.0525864885831</v>
      </c>
      <c r="BA328" s="1">
        <f t="shared" si="519"/>
        <v>11932.72678081593</v>
      </c>
      <c r="BB328" s="1">
        <f t="shared" si="520"/>
        <v>28068.441644914441</v>
      </c>
      <c r="BC328" s="1">
        <f t="shared" si="521"/>
        <v>36909.260329842509</v>
      </c>
      <c r="BD328" s="1">
        <f t="shared" si="522"/>
        <v>28.737318156114149</v>
      </c>
      <c r="BE328" s="2">
        <f t="shared" si="445"/>
        <v>0.42640676327742005</v>
      </c>
      <c r="BF328" s="2">
        <f t="shared" si="446"/>
        <v>0.3180625638800178</v>
      </c>
      <c r="BG328" s="2">
        <f t="shared" si="447"/>
        <v>-5.0634047993166097E-7</v>
      </c>
      <c r="BH328" s="2">
        <f t="shared" si="501"/>
        <v>1.8395193127904073E-2</v>
      </c>
      <c r="BI328" s="2">
        <f t="shared" si="523"/>
        <v>1.8182272776872576E-2</v>
      </c>
      <c r="BJ328" s="2">
        <f t="shared" si="502"/>
        <v>1.0116379454193041E-2</v>
      </c>
      <c r="BK328" s="2">
        <f t="shared" si="503"/>
        <v>2.5638068161742476E-14</v>
      </c>
      <c r="BL328" s="2">
        <f t="shared" si="504"/>
        <v>741.01637836415534</v>
      </c>
      <c r="BM328" s="2">
        <f t="shared" si="505"/>
        <v>485.59857291667265</v>
      </c>
      <c r="BN328" s="2">
        <f t="shared" si="506"/>
        <v>6.5220424305647894E-10</v>
      </c>
      <c r="BO328" s="2">
        <f t="shared" si="524"/>
        <v>25141.67105270359</v>
      </c>
      <c r="BP328" s="2">
        <f t="shared" si="525"/>
        <v>1374.7120322146961</v>
      </c>
      <c r="BQ328" s="2">
        <f t="shared" si="526"/>
        <v>-6.563552617977971E-5</v>
      </c>
      <c r="BR328" s="11">
        <f t="shared" si="527"/>
        <v>1.9876950752648587E-2</v>
      </c>
      <c r="BS328" s="17">
        <f t="shared" si="497"/>
        <v>2.1137667477366548E-4</v>
      </c>
      <c r="BT328" s="17">
        <f t="shared" si="498"/>
        <v>3.7364657330728846E-4</v>
      </c>
      <c r="BU328" s="12">
        <f>BU$3*temperature!$I438+BU$4*temperature!$I438^2</f>
        <v>-84.323219602703119</v>
      </c>
      <c r="BV328" s="12">
        <f>BV$3*temperature!$I438+BV$4*temperature!$I438^2</f>
        <v>-68.011532033861329</v>
      </c>
      <c r="BW328" s="12">
        <f>BW$3*temperature!$I438+BW$4*temperature!$I438^2</f>
        <v>-55.409445968340556</v>
      </c>
      <c r="BX328" s="12">
        <f>BX$4*temperature!$I438^2</f>
        <v>-62.844168653047241</v>
      </c>
      <c r="BY328" s="12">
        <f>BY$4*temperature!$I438^2</f>
        <v>-54.949429759237148</v>
      </c>
      <c r="BZ328" s="12">
        <f>BZ$4*temperature!$I438^2</f>
        <v>-48.240867768202442</v>
      </c>
      <c r="CA328" s="12">
        <f>CA$3*temperature!$I438</f>
        <v>-40.710831065980756</v>
      </c>
      <c r="CB328" s="12">
        <f>CB$3*temperature!$I438</f>
        <v>-37.627337613957785</v>
      </c>
      <c r="CC328" s="12">
        <f>CC$3*temperature!$I438</f>
        <v>-33.033562310777</v>
      </c>
      <c r="CD328" s="12">
        <f t="shared" si="528"/>
        <v>-29.535871662375769</v>
      </c>
      <c r="CE328" s="12">
        <f t="shared" si="507"/>
        <v>-19.862138277049635</v>
      </c>
      <c r="CF328" s="12">
        <f t="shared" si="508"/>
        <v>-17.437247065729217</v>
      </c>
      <c r="CG328" s="19">
        <f t="shared" si="529"/>
        <v>0.274495978367367</v>
      </c>
      <c r="CH328" s="19">
        <f t="shared" si="509"/>
        <v>0.47213543299747546</v>
      </c>
      <c r="CI328" s="19">
        <f t="shared" si="510"/>
        <v>0.4721354329974754</v>
      </c>
      <c r="CJ328" s="12">
        <f t="shared" si="530"/>
        <v>5.5874797018024935</v>
      </c>
      <c r="CK328" s="12">
        <f t="shared" si="511"/>
        <v>8.8825996684540769</v>
      </c>
      <c r="CL328" s="12">
        <f t="shared" si="512"/>
        <v>7.7981576225238918</v>
      </c>
      <c r="CM328" s="17">
        <f t="shared" si="531"/>
        <v>-35.123351364178262</v>
      </c>
      <c r="CN328" s="17">
        <f t="shared" si="513"/>
        <v>-28.744737945503712</v>
      </c>
      <c r="CO328" s="17">
        <f t="shared" si="514"/>
        <v>-25.235404688253109</v>
      </c>
      <c r="CP328" s="12">
        <f t="shared" si="515"/>
        <v>768.44371116285731</v>
      </c>
      <c r="CQ328" s="12">
        <f t="shared" si="516"/>
        <v>686.68587305274821</v>
      </c>
      <c r="CR328" s="12">
        <f t="shared" si="517"/>
        <v>529.25133152291187</v>
      </c>
      <c r="CS328" s="17">
        <f>CS$3*temperature!$I438+CS$4*temperature!$I438^2</f>
        <v>-35.123351364178262</v>
      </c>
      <c r="CT328" s="17">
        <f>CT$3*temperature!$I438+CT$4*temperature!$I438^2</f>
        <v>-28.744778290109515</v>
      </c>
      <c r="CU328" s="17">
        <f>CU$3*temperature!$I438+CU$4*temperature!$I438^2</f>
        <v>-25.235425281363277</v>
      </c>
      <c r="CV328" s="17"/>
      <c r="CW328" s="17"/>
      <c r="CX328" s="17"/>
    </row>
    <row r="329" spans="1:102">
      <c r="A329" s="2">
        <f t="shared" si="454"/>
        <v>2283</v>
      </c>
      <c r="B329" s="5">
        <f t="shared" si="455"/>
        <v>1165.4057247944206</v>
      </c>
      <c r="C329" s="5">
        <f t="shared" si="456"/>
        <v>2964.1701575760389</v>
      </c>
      <c r="D329" s="5">
        <f t="shared" si="457"/>
        <v>4369.9570955499266</v>
      </c>
      <c r="E329" s="15">
        <f t="shared" si="458"/>
        <v>3.4054320255711452E-9</v>
      </c>
      <c r="F329" s="15">
        <f t="shared" si="459"/>
        <v>6.7089294432564718E-9</v>
      </c>
      <c r="G329" s="15">
        <f t="shared" si="460"/>
        <v>1.3696040807441962E-8</v>
      </c>
      <c r="H329" s="5">
        <f t="shared" si="461"/>
        <v>39926.326142924605</v>
      </c>
      <c r="I329" s="5">
        <f t="shared" si="462"/>
        <v>47727.383854178799</v>
      </c>
      <c r="J329" s="5">
        <f t="shared" si="463"/>
        <v>25380.293251948493</v>
      </c>
      <c r="K329" s="5">
        <f t="shared" si="464"/>
        <v>34259.593284534167</v>
      </c>
      <c r="L329" s="5">
        <f t="shared" si="465"/>
        <v>16101.431873670857</v>
      </c>
      <c r="M329" s="5">
        <f t="shared" si="466"/>
        <v>5807.9044478020378</v>
      </c>
      <c r="N329" s="15">
        <f t="shared" si="467"/>
        <v>-2.0330222606626536E-2</v>
      </c>
      <c r="O329" s="15">
        <f t="shared" si="468"/>
        <v>-5.7048164587791828E-3</v>
      </c>
      <c r="P329" s="15">
        <f t="shared" si="469"/>
        <v>-2.3038237270672779E-3</v>
      </c>
      <c r="Q329" s="5">
        <f t="shared" si="470"/>
        <v>295.019294102831</v>
      </c>
      <c r="R329" s="5">
        <f t="shared" si="471"/>
        <v>1008.0469028002279</v>
      </c>
      <c r="S329" s="5">
        <f t="shared" si="472"/>
        <v>1151.9093405813658</v>
      </c>
      <c r="T329" s="5">
        <f t="shared" si="473"/>
        <v>7.3890919251310017</v>
      </c>
      <c r="U329" s="5">
        <f t="shared" si="474"/>
        <v>21.120933547920998</v>
      </c>
      <c r="V329" s="5">
        <f t="shared" si="475"/>
        <v>45.3859744308877</v>
      </c>
      <c r="W329" s="15">
        <f t="shared" si="476"/>
        <v>-1.0734613539272964E-2</v>
      </c>
      <c r="X329" s="15">
        <f t="shared" si="477"/>
        <v>-1.217998157191269E-2</v>
      </c>
      <c r="Y329" s="15">
        <f t="shared" si="478"/>
        <v>-9.7425357312937999E-3</v>
      </c>
      <c r="Z329" s="5">
        <f t="shared" si="493"/>
        <v>133.47022218590533</v>
      </c>
      <c r="AA329" s="5">
        <f t="shared" si="494"/>
        <v>2182.294938637564</v>
      </c>
      <c r="AB329" s="5">
        <f t="shared" si="495"/>
        <v>39157.377019542815</v>
      </c>
      <c r="AC329" s="16">
        <f t="shared" si="479"/>
        <v>0.76440314920486641</v>
      </c>
      <c r="AD329" s="16">
        <f t="shared" si="480"/>
        <v>3.1180375064096202</v>
      </c>
      <c r="AE329" s="16">
        <f t="shared" si="481"/>
        <v>33.584702935860825</v>
      </c>
      <c r="AF329" s="15">
        <f t="shared" si="482"/>
        <v>-4.0504037456468023E-3</v>
      </c>
      <c r="AG329" s="15">
        <f t="shared" si="483"/>
        <v>2.9673830763510267E-4</v>
      </c>
      <c r="AH329" s="15">
        <f t="shared" si="484"/>
        <v>9.7937136394747881E-3</v>
      </c>
      <c r="AI329" s="1">
        <f t="shared" si="448"/>
        <v>97482.124998829604</v>
      </c>
      <c r="AJ329" s="1">
        <f t="shared" si="449"/>
        <v>101013.34419689498</v>
      </c>
      <c r="AK329" s="1">
        <f t="shared" si="450"/>
        <v>51920.287291174682</v>
      </c>
      <c r="AL329" s="14">
        <f t="shared" si="485"/>
        <v>101.99402810911947</v>
      </c>
      <c r="AM329" s="14">
        <f t="shared" si="486"/>
        <v>25.664476052380834</v>
      </c>
      <c r="AN329" s="14">
        <f t="shared" si="487"/>
        <v>7.9397094790135743</v>
      </c>
      <c r="AO329" s="11">
        <f t="shared" si="488"/>
        <v>1.3265401365003082E-3</v>
      </c>
      <c r="AP329" s="11">
        <f t="shared" si="489"/>
        <v>1.6710907016282664E-3</v>
      </c>
      <c r="AQ329" s="11">
        <f t="shared" si="490"/>
        <v>1.5158901150528943E-3</v>
      </c>
      <c r="AR329" s="1">
        <f t="shared" si="496"/>
        <v>39926.326142924605</v>
      </c>
      <c r="AS329" s="1">
        <f t="shared" si="491"/>
        <v>47727.383854178799</v>
      </c>
      <c r="AT329" s="1">
        <f t="shared" si="492"/>
        <v>25380.293251948493</v>
      </c>
      <c r="AU329" s="1">
        <f t="shared" si="451"/>
        <v>7985.2652285849217</v>
      </c>
      <c r="AV329" s="1">
        <f t="shared" si="452"/>
        <v>9545.4767708357595</v>
      </c>
      <c r="AW329" s="1">
        <f t="shared" si="453"/>
        <v>5076.0586503896993</v>
      </c>
      <c r="AX329" s="1">
        <f t="shared" si="518"/>
        <v>27407.674627627333</v>
      </c>
      <c r="AY329" s="1">
        <f t="shared" si="499"/>
        <v>12881.145498936685</v>
      </c>
      <c r="AZ329" s="1">
        <f t="shared" si="500"/>
        <v>4646.3235582416291</v>
      </c>
      <c r="BA329" s="1">
        <f t="shared" si="519"/>
        <v>11908.789707249525</v>
      </c>
      <c r="BB329" s="1">
        <f t="shared" si="520"/>
        <v>28051.483367931778</v>
      </c>
      <c r="BC329" s="1">
        <f t="shared" si="521"/>
        <v>36899.181609667416</v>
      </c>
      <c r="BD329" s="1">
        <f t="shared" si="522"/>
        <v>27.881817348796645</v>
      </c>
      <c r="BE329" s="2">
        <f t="shared" si="445"/>
        <v>0.42640676327742005</v>
      </c>
      <c r="BF329" s="2">
        <f t="shared" si="446"/>
        <v>0.3180625638800178</v>
      </c>
      <c r="BG329" s="2">
        <f t="shared" si="447"/>
        <v>-5.0634047993166097E-7</v>
      </c>
      <c r="BH329" s="2">
        <f t="shared" si="501"/>
        <v>1.8108083022272563E-2</v>
      </c>
      <c r="BI329" s="2">
        <f t="shared" si="523"/>
        <v>1.8182272776872576E-2</v>
      </c>
      <c r="BJ329" s="2">
        <f t="shared" si="502"/>
        <v>1.0116379454193041E-2</v>
      </c>
      <c r="BK329" s="2">
        <f t="shared" si="503"/>
        <v>2.5638068161742476E-14</v>
      </c>
      <c r="BL329" s="2">
        <f t="shared" si="504"/>
        <v>725.95135290903386</v>
      </c>
      <c r="BM329" s="2">
        <f t="shared" si="505"/>
        <v>482.82832542479906</v>
      </c>
      <c r="BN329" s="2">
        <f t="shared" si="506"/>
        <v>6.5070168835846805E-10</v>
      </c>
      <c r="BO329" s="2">
        <f t="shared" si="524"/>
        <v>25511.091869540582</v>
      </c>
      <c r="BP329" s="2">
        <f t="shared" si="525"/>
        <v>1391.222955905597</v>
      </c>
      <c r="BQ329" s="2">
        <f t="shared" si="526"/>
        <v>-6.5638052618203398E-5</v>
      </c>
      <c r="BR329" s="11">
        <f t="shared" si="527"/>
        <v>1.983317135393789E-2</v>
      </c>
      <c r="BS329" s="17">
        <f t="shared" si="497"/>
        <v>2.0725703685888161E-4</v>
      </c>
      <c r="BT329" s="17">
        <f t="shared" si="498"/>
        <v>3.6276366340513443E-4</v>
      </c>
      <c r="BU329" s="12">
        <f>BU$3*temperature!$I439+BU$4*temperature!$I439^2</f>
        <v>-84.576891920093189</v>
      </c>
      <c r="BV329" s="12">
        <f>BV$3*temperature!$I439+BV$4*temperature!$I439^2</f>
        <v>-68.205750700156187</v>
      </c>
      <c r="BW329" s="12">
        <f>BW$3*temperature!$I439+BW$4*temperature!$I439^2</f>
        <v>-55.559216106384426</v>
      </c>
      <c r="BX329" s="12">
        <f>BX$4*temperature!$I439^2</f>
        <v>-62.994227998097905</v>
      </c>
      <c r="BY329" s="12">
        <f>BY$4*temperature!$I439^2</f>
        <v>-55.080638041840125</v>
      </c>
      <c r="BZ329" s="12">
        <f>BZ$4*temperature!$I439^2</f>
        <v>-48.356057342304965</v>
      </c>
      <c r="CA329" s="12">
        <f>CA$3*temperature!$I439</f>
        <v>-40.759406759889536</v>
      </c>
      <c r="CB329" s="12">
        <f>CB$3*temperature!$I439</f>
        <v>-37.672234119056775</v>
      </c>
      <c r="CC329" s="12">
        <f>CC$3*temperature!$I439</f>
        <v>-33.072977576186943</v>
      </c>
      <c r="CD329" s="12">
        <f t="shared" si="528"/>
        <v>-29.557763781260579</v>
      </c>
      <c r="CE329" s="12">
        <f t="shared" si="507"/>
        <v>-19.864615028107345</v>
      </c>
      <c r="CF329" s="12">
        <f t="shared" si="508"/>
        <v>-17.439421439883258</v>
      </c>
      <c r="CG329" s="19">
        <f t="shared" si="529"/>
        <v>0.27482350380163667</v>
      </c>
      <c r="CH329" s="19">
        <f t="shared" si="509"/>
        <v>0.47269877954865747</v>
      </c>
      <c r="CI329" s="19">
        <f t="shared" si="510"/>
        <v>0.47269877954865747</v>
      </c>
      <c r="CJ329" s="12">
        <f t="shared" si="530"/>
        <v>5.6008214893144785</v>
      </c>
      <c r="CK329" s="12">
        <f t="shared" si="511"/>
        <v>8.903809545474715</v>
      </c>
      <c r="CL329" s="12">
        <f t="shared" si="512"/>
        <v>7.8167780681518417</v>
      </c>
      <c r="CM329" s="17">
        <f t="shared" si="531"/>
        <v>-35.15858527057506</v>
      </c>
      <c r="CN329" s="17">
        <f t="shared" si="513"/>
        <v>-28.76842457358206</v>
      </c>
      <c r="CO329" s="17">
        <f t="shared" si="514"/>
        <v>-25.256199508035099</v>
      </c>
      <c r="CP329" s="12">
        <f t="shared" si="515"/>
        <v>774.82300605429543</v>
      </c>
      <c r="CQ329" s="12">
        <f t="shared" si="516"/>
        <v>692.33257759918115</v>
      </c>
      <c r="CR329" s="12">
        <f t="shared" si="517"/>
        <v>533.6034319634789</v>
      </c>
      <c r="CS329" s="17">
        <f>CS$3*temperature!$I439+CS$4*temperature!$I439^2</f>
        <v>-35.15858527057506</v>
      </c>
      <c r="CT329" s="17">
        <f>CT$3*temperature!$I439+CT$4*temperature!$I439^2</f>
        <v>-28.768464923218637</v>
      </c>
      <c r="CU329" s="17">
        <f>CU$3*temperature!$I439+CU$4*temperature!$I439^2</f>
        <v>-25.256220103713144</v>
      </c>
      <c r="CV329" s="17"/>
      <c r="CW329" s="17"/>
      <c r="CX329" s="17"/>
    </row>
    <row r="330" spans="1:102">
      <c r="A330" s="2">
        <f t="shared" si="454"/>
        <v>2284</v>
      </c>
      <c r="B330" s="5">
        <f t="shared" si="455"/>
        <v>1165.405728564695</v>
      </c>
      <c r="C330" s="5">
        <f t="shared" si="456"/>
        <v>2964.1701764681275</v>
      </c>
      <c r="D330" s="5">
        <f t="shared" si="457"/>
        <v>4369.9571524084813</v>
      </c>
      <c r="E330" s="15">
        <f t="shared" si="458"/>
        <v>3.2351604242925876E-9</v>
      </c>
      <c r="F330" s="15">
        <f t="shared" si="459"/>
        <v>6.3734829710936477E-9</v>
      </c>
      <c r="G330" s="15">
        <f t="shared" si="460"/>
        <v>1.3011238767069864E-8</v>
      </c>
      <c r="H330" s="5">
        <f t="shared" si="461"/>
        <v>39103.980667944707</v>
      </c>
      <c r="I330" s="5">
        <f t="shared" si="462"/>
        <v>47454.207424202243</v>
      </c>
      <c r="J330" s="5">
        <f t="shared" si="463"/>
        <v>25321.680626115551</v>
      </c>
      <c r="K330" s="5">
        <f t="shared" si="464"/>
        <v>33553.962975713941</v>
      </c>
      <c r="L330" s="5">
        <f t="shared" si="465"/>
        <v>16009.272274895146</v>
      </c>
      <c r="M330" s="5">
        <f t="shared" si="466"/>
        <v>5794.4917405333426</v>
      </c>
      <c r="N330" s="15">
        <f t="shared" si="467"/>
        <v>-2.0596575766670511E-2</v>
      </c>
      <c r="O330" s="15">
        <f t="shared" si="468"/>
        <v>-5.7236896382123481E-3</v>
      </c>
      <c r="P330" s="15">
        <f t="shared" si="469"/>
        <v>-2.3093884187043168E-3</v>
      </c>
      <c r="Q330" s="5">
        <f t="shared" si="470"/>
        <v>285.84121734390675</v>
      </c>
      <c r="R330" s="5">
        <f t="shared" si="471"/>
        <v>990.06944421789228</v>
      </c>
      <c r="S330" s="5">
        <f t="shared" si="472"/>
        <v>1138.0525485413677</v>
      </c>
      <c r="T330" s="5">
        <f t="shared" si="473"/>
        <v>7.3097728789085581</v>
      </c>
      <c r="U330" s="5">
        <f t="shared" si="474"/>
        <v>20.863680966525727</v>
      </c>
      <c r="V330" s="5">
        <f t="shared" si="475"/>
        <v>44.943799953295191</v>
      </c>
      <c r="W330" s="15">
        <f t="shared" si="476"/>
        <v>-1.0734613539272964E-2</v>
      </c>
      <c r="X330" s="15">
        <f t="shared" si="477"/>
        <v>-1.217998157191269E-2</v>
      </c>
      <c r="Y330" s="15">
        <f t="shared" si="478"/>
        <v>-9.7425357312937999E-3</v>
      </c>
      <c r="Z330" s="5">
        <f t="shared" si="493"/>
        <v>128.82918783323166</v>
      </c>
      <c r="AA330" s="5">
        <f t="shared" si="494"/>
        <v>2144.052718438365</v>
      </c>
      <c r="AB330" s="5">
        <f t="shared" si="495"/>
        <v>39065.43761889913</v>
      </c>
      <c r="AC330" s="16">
        <f t="shared" si="479"/>
        <v>0.7613070078261428</v>
      </c>
      <c r="AD330" s="16">
        <f t="shared" si="480"/>
        <v>3.1189627475824149</v>
      </c>
      <c r="AE330" s="16">
        <f t="shared" si="481"/>
        <v>33.913621899081477</v>
      </c>
      <c r="AF330" s="15">
        <f t="shared" si="482"/>
        <v>-4.0504037456468023E-3</v>
      </c>
      <c r="AG330" s="15">
        <f t="shared" si="483"/>
        <v>2.9673830763510267E-4</v>
      </c>
      <c r="AH330" s="15">
        <f t="shared" si="484"/>
        <v>9.7937136394747881E-3</v>
      </c>
      <c r="AI330" s="1">
        <f t="shared" si="448"/>
        <v>95719.177727531569</v>
      </c>
      <c r="AJ330" s="1">
        <f t="shared" si="449"/>
        <v>100457.48654804124</v>
      </c>
      <c r="AK330" s="1">
        <f t="shared" si="450"/>
        <v>51804.317212446913</v>
      </c>
      <c r="AL330" s="14">
        <f t="shared" si="485"/>
        <v>102.12797428936985</v>
      </c>
      <c r="AM330" s="14">
        <f t="shared" si="486"/>
        <v>25.706934843001196</v>
      </c>
      <c r="AN330" s="14">
        <f t="shared" si="487"/>
        <v>7.9516248488580468</v>
      </c>
      <c r="AO330" s="11">
        <f t="shared" si="488"/>
        <v>1.3132747351353052E-3</v>
      </c>
      <c r="AP330" s="11">
        <f t="shared" si="489"/>
        <v>1.6543797946119837E-3</v>
      </c>
      <c r="AQ330" s="11">
        <f t="shared" si="490"/>
        <v>1.5007312139023654E-3</v>
      </c>
      <c r="AR330" s="1">
        <f t="shared" si="496"/>
        <v>39103.980667944707</v>
      </c>
      <c r="AS330" s="1">
        <f t="shared" si="491"/>
        <v>47454.207424202243</v>
      </c>
      <c r="AT330" s="1">
        <f t="shared" si="492"/>
        <v>25321.680626115551</v>
      </c>
      <c r="AU330" s="1">
        <f t="shared" si="451"/>
        <v>7820.7961335889413</v>
      </c>
      <c r="AV330" s="1">
        <f t="shared" si="452"/>
        <v>9490.8414848404482</v>
      </c>
      <c r="AW330" s="1">
        <f t="shared" si="453"/>
        <v>5064.3361252231107</v>
      </c>
      <c r="AX330" s="1">
        <f t="shared" si="518"/>
        <v>26843.170380571151</v>
      </c>
      <c r="AY330" s="1">
        <f t="shared" si="499"/>
        <v>12807.417819916116</v>
      </c>
      <c r="AZ330" s="1">
        <f t="shared" si="500"/>
        <v>4635.5933924266737</v>
      </c>
      <c r="BA330" s="1">
        <f t="shared" si="519"/>
        <v>11884.53573726278</v>
      </c>
      <c r="BB330" s="1">
        <f t="shared" si="520"/>
        <v>28034.468816490422</v>
      </c>
      <c r="BC330" s="1">
        <f t="shared" si="521"/>
        <v>36889.078490270003</v>
      </c>
      <c r="BD330" s="1">
        <f t="shared" si="522"/>
        <v>27.051632605995771</v>
      </c>
      <c r="BE330" s="2">
        <f t="shared" si="445"/>
        <v>0.42640676327742005</v>
      </c>
      <c r="BF330" s="2">
        <f t="shared" si="446"/>
        <v>0.3180625638800178</v>
      </c>
      <c r="BG330" s="2">
        <f t="shared" si="447"/>
        <v>-5.0634047993166097E-7</v>
      </c>
      <c r="BH330" s="2">
        <f t="shared" si="501"/>
        <v>1.7825029410277637E-2</v>
      </c>
      <c r="BI330" s="2">
        <f t="shared" si="523"/>
        <v>1.8182272776872576E-2</v>
      </c>
      <c r="BJ330" s="2">
        <f t="shared" si="502"/>
        <v>1.0116379454193041E-2</v>
      </c>
      <c r="BK330" s="2">
        <f t="shared" si="503"/>
        <v>2.5638068161742476E-14</v>
      </c>
      <c r="BL330" s="2">
        <f t="shared" si="504"/>
        <v>710.99924316612248</v>
      </c>
      <c r="BM330" s="2">
        <f t="shared" si="505"/>
        <v>480.06476900121442</v>
      </c>
      <c r="BN330" s="2">
        <f t="shared" si="506"/>
        <v>6.4919897386222442E-10</v>
      </c>
      <c r="BO330" s="2">
        <f t="shared" si="524"/>
        <v>25885.751681467915</v>
      </c>
      <c r="BP330" s="2">
        <f t="shared" si="525"/>
        <v>1407.932440320714</v>
      </c>
      <c r="BQ330" s="2">
        <f t="shared" si="526"/>
        <v>-6.5640590262840628E-5</v>
      </c>
      <c r="BR330" s="11">
        <f t="shared" si="527"/>
        <v>1.9789483302779937E-2</v>
      </c>
      <c r="BS330" s="17">
        <f t="shared" si="497"/>
        <v>2.0322641259425369E-4</v>
      </c>
      <c r="BT330" s="17">
        <f t="shared" si="498"/>
        <v>3.5219773146129556E-4</v>
      </c>
      <c r="BU330" s="12">
        <f>BU$3*temperature!$I440+BU$4*temperature!$I440^2</f>
        <v>-84.828909156043693</v>
      </c>
      <c r="BV330" s="12">
        <f>BV$3*temperature!$I440+BV$4*temperature!$I440^2</f>
        <v>-68.398692490674392</v>
      </c>
      <c r="BW330" s="12">
        <f>BW$3*temperature!$I440+BW$4*temperature!$I440^2</f>
        <v>-55.707993265743454</v>
      </c>
      <c r="BX330" s="12">
        <f>BX$4*temperature!$I440^2</f>
        <v>-63.143271854653158</v>
      </c>
      <c r="BY330" s="12">
        <f>BY$4*temperature!$I440^2</f>
        <v>-55.210958405723744</v>
      </c>
      <c r="BZ330" s="12">
        <f>BZ$4*temperature!$I440^2</f>
        <v>-48.470467400228401</v>
      </c>
      <c r="CA330" s="12">
        <f>CA$3*temperature!$I440</f>
        <v>-40.807596493275902</v>
      </c>
      <c r="CB330" s="12">
        <f>CB$3*temperature!$I440</f>
        <v>-37.716773896805769</v>
      </c>
      <c r="CC330" s="12">
        <f>CC$3*temperature!$I440</f>
        <v>-33.112079665701607</v>
      </c>
      <c r="CD330" s="12">
        <f t="shared" si="528"/>
        <v>-29.579450513938053</v>
      </c>
      <c r="CE330" s="12">
        <f t="shared" si="507"/>
        <v>-19.867022116723891</v>
      </c>
      <c r="CF330" s="12">
        <f t="shared" si="508"/>
        <v>-17.441534656412639</v>
      </c>
      <c r="CG330" s="19">
        <f t="shared" si="529"/>
        <v>0.27514842686674712</v>
      </c>
      <c r="CH330" s="19">
        <f t="shared" si="509"/>
        <v>0.47325765000260456</v>
      </c>
      <c r="CI330" s="19">
        <f t="shared" si="510"/>
        <v>0.4732576500026045</v>
      </c>
      <c r="CJ330" s="12">
        <f t="shared" si="530"/>
        <v>5.6140729896689248</v>
      </c>
      <c r="CK330" s="12">
        <f t="shared" si="511"/>
        <v>8.9248758900409388</v>
      </c>
      <c r="CL330" s="12">
        <f t="shared" si="512"/>
        <v>7.8352725046444842</v>
      </c>
      <c r="CM330" s="17">
        <f t="shared" si="531"/>
        <v>-35.193523503606976</v>
      </c>
      <c r="CN330" s="17">
        <f t="shared" si="513"/>
        <v>-28.791898006764832</v>
      </c>
      <c r="CO330" s="17">
        <f t="shared" si="514"/>
        <v>-25.276807161057121</v>
      </c>
      <c r="CP330" s="12">
        <f t="shared" si="515"/>
        <v>781.18843288680876</v>
      </c>
      <c r="CQ330" s="12">
        <f t="shared" si="516"/>
        <v>697.96675236383908</v>
      </c>
      <c r="CR330" s="12">
        <f t="shared" si="517"/>
        <v>537.94587529011471</v>
      </c>
      <c r="CS330" s="17">
        <f>CS$3*temperature!$I440+CS$4*temperature!$I440^2</f>
        <v>-35.193523503606976</v>
      </c>
      <c r="CT330" s="17">
        <f>CT$3*temperature!$I440+CT$4*temperature!$I440^2</f>
        <v>-28.791938361290683</v>
      </c>
      <c r="CU330" s="17">
        <f>CU$3*temperature!$I440+CU$4*temperature!$I440^2</f>
        <v>-25.276827759230816</v>
      </c>
      <c r="CV330" s="17"/>
      <c r="CW330" s="17"/>
      <c r="CX330" s="17"/>
    </row>
    <row r="331" spans="1:102">
      <c r="A331" s="2">
        <f t="shared" si="454"/>
        <v>2285</v>
      </c>
      <c r="B331" s="5">
        <f t="shared" si="455"/>
        <v>1165.4057321464559</v>
      </c>
      <c r="C331" s="5">
        <f t="shared" si="456"/>
        <v>2964.1701944156111</v>
      </c>
      <c r="D331" s="5">
        <f t="shared" si="457"/>
        <v>4369.9572064241102</v>
      </c>
      <c r="E331" s="15">
        <f t="shared" si="458"/>
        <v>3.0734024030779582E-9</v>
      </c>
      <c r="F331" s="15">
        <f t="shared" si="459"/>
        <v>6.0548088225389649E-9</v>
      </c>
      <c r="G331" s="15">
        <f t="shared" si="460"/>
        <v>1.2360676828716369E-8</v>
      </c>
      <c r="H331" s="5">
        <f t="shared" si="461"/>
        <v>38287.867252990582</v>
      </c>
      <c r="I331" s="5">
        <f t="shared" si="462"/>
        <v>47181.707381917804</v>
      </c>
      <c r="J331" s="5">
        <f t="shared" si="463"/>
        <v>25263.066636697687</v>
      </c>
      <c r="K331" s="5">
        <f t="shared" si="464"/>
        <v>32853.680222141695</v>
      </c>
      <c r="L331" s="5">
        <f t="shared" si="465"/>
        <v>15917.340870239645</v>
      </c>
      <c r="M331" s="5">
        <f t="shared" si="466"/>
        <v>5781.0787253384087</v>
      </c>
      <c r="N331" s="15">
        <f t="shared" si="467"/>
        <v>-2.0870344110443972E-2</v>
      </c>
      <c r="O331" s="15">
        <f t="shared" si="468"/>
        <v>-5.7423849802131777E-3</v>
      </c>
      <c r="P331" s="15">
        <f t="shared" si="469"/>
        <v>-2.3147871798846475E-3</v>
      </c>
      <c r="Q331" s="5">
        <f t="shared" si="470"/>
        <v>276.87125708569988</v>
      </c>
      <c r="R331" s="5">
        <f t="shared" si="471"/>
        <v>972.39431019310405</v>
      </c>
      <c r="S331" s="5">
        <f t="shared" si="472"/>
        <v>1124.3563606151602</v>
      </c>
      <c r="T331" s="5">
        <f t="shared" si="473"/>
        <v>7.2313052919936158</v>
      </c>
      <c r="U331" s="5">
        <f t="shared" si="474"/>
        <v>20.609561716831177</v>
      </c>
      <c r="V331" s="5">
        <f t="shared" si="475"/>
        <v>44.505933376350093</v>
      </c>
      <c r="W331" s="15">
        <f t="shared" si="476"/>
        <v>-1.0734613539272964E-2</v>
      </c>
      <c r="X331" s="15">
        <f t="shared" si="477"/>
        <v>-1.217998157191269E-2</v>
      </c>
      <c r="Y331" s="15">
        <f t="shared" si="478"/>
        <v>-9.7425357312937999E-3</v>
      </c>
      <c r="Z331" s="5">
        <f t="shared" si="493"/>
        <v>124.3157235572956</v>
      </c>
      <c r="AA331" s="5">
        <f t="shared" si="494"/>
        <v>2106.4406645672902</v>
      </c>
      <c r="AB331" s="5">
        <f t="shared" si="495"/>
        <v>38973.496682799698</v>
      </c>
      <c r="AC331" s="16">
        <f t="shared" si="479"/>
        <v>0.75822340707005664</v>
      </c>
      <c r="AD331" s="16">
        <f t="shared" si="480"/>
        <v>3.1198882633097096</v>
      </c>
      <c r="AE331" s="16">
        <f t="shared" si="481"/>
        <v>34.245762200438499</v>
      </c>
      <c r="AF331" s="15">
        <f t="shared" si="482"/>
        <v>-4.0504037456468023E-3</v>
      </c>
      <c r="AG331" s="15">
        <f t="shared" si="483"/>
        <v>2.9673830763510267E-4</v>
      </c>
      <c r="AH331" s="15">
        <f t="shared" si="484"/>
        <v>9.7937136394747881E-3</v>
      </c>
      <c r="AI331" s="1">
        <f t="shared" si="448"/>
        <v>93968.056088367361</v>
      </c>
      <c r="AJ331" s="1">
        <f t="shared" si="449"/>
        <v>99902.579378077571</v>
      </c>
      <c r="AK331" s="1">
        <f t="shared" si="450"/>
        <v>51688.221616425333</v>
      </c>
      <c r="AL331" s="14">
        <f t="shared" si="485"/>
        <v>102.26075515687079</v>
      </c>
      <c r="AM331" s="14">
        <f t="shared" si="486"/>
        <v>25.749038586251004</v>
      </c>
      <c r="AN331" s="14">
        <f t="shared" si="487"/>
        <v>7.9634387679538507</v>
      </c>
      <c r="AO331" s="11">
        <f t="shared" si="488"/>
        <v>1.3001419877839522E-3</v>
      </c>
      <c r="AP331" s="11">
        <f t="shared" si="489"/>
        <v>1.6378359966658638E-3</v>
      </c>
      <c r="AQ331" s="11">
        <f t="shared" si="490"/>
        <v>1.4857239017633417E-3</v>
      </c>
      <c r="AR331" s="1">
        <f t="shared" si="496"/>
        <v>38287.867252990582</v>
      </c>
      <c r="AS331" s="1">
        <f t="shared" si="491"/>
        <v>47181.707381917804</v>
      </c>
      <c r="AT331" s="1">
        <f t="shared" si="492"/>
        <v>25263.066636697687</v>
      </c>
      <c r="AU331" s="1">
        <f t="shared" si="451"/>
        <v>7657.5734505981163</v>
      </c>
      <c r="AV331" s="1">
        <f t="shared" si="452"/>
        <v>9436.3414763835608</v>
      </c>
      <c r="AW331" s="1">
        <f t="shared" si="453"/>
        <v>5052.613327339538</v>
      </c>
      <c r="AX331" s="1">
        <f t="shared" si="518"/>
        <v>26282.944177713358</v>
      </c>
      <c r="AY331" s="1">
        <f t="shared" si="499"/>
        <v>12733.872696191718</v>
      </c>
      <c r="AZ331" s="1">
        <f t="shared" si="500"/>
        <v>4624.8629802707264</v>
      </c>
      <c r="BA331" s="1">
        <f t="shared" si="519"/>
        <v>11859.955958909744</v>
      </c>
      <c r="BB331" s="1">
        <f t="shared" si="520"/>
        <v>28017.398520193292</v>
      </c>
      <c r="BC331" s="1">
        <f t="shared" si="521"/>
        <v>36878.951699588288</v>
      </c>
      <c r="BD331" s="1">
        <f t="shared" si="522"/>
        <v>26.246016418916224</v>
      </c>
      <c r="BE331" s="2">
        <f t="shared" si="445"/>
        <v>0.42640676327742005</v>
      </c>
      <c r="BF331" s="2">
        <f t="shared" si="446"/>
        <v>0.3180625638800178</v>
      </c>
      <c r="BG331" s="2">
        <f t="shared" si="447"/>
        <v>-5.0634047993166097E-7</v>
      </c>
      <c r="BH331" s="2">
        <f t="shared" si="501"/>
        <v>1.7545986057228277E-2</v>
      </c>
      <c r="BI331" s="2">
        <f t="shared" si="523"/>
        <v>1.8182272776872576E-2</v>
      </c>
      <c r="BJ331" s="2">
        <f t="shared" si="502"/>
        <v>1.0116379454193041E-2</v>
      </c>
      <c r="BK331" s="2">
        <f t="shared" si="503"/>
        <v>2.5638068161742476E-14</v>
      </c>
      <c r="BL331" s="2">
        <f t="shared" si="504"/>
        <v>696.16044643856162</v>
      </c>
      <c r="BM331" s="2">
        <f t="shared" si="505"/>
        <v>477.30805517218141</v>
      </c>
      <c r="BN331" s="2">
        <f t="shared" si="506"/>
        <v>6.4769622440629761E-10</v>
      </c>
      <c r="BO331" s="2">
        <f t="shared" si="524"/>
        <v>26265.712945987387</v>
      </c>
      <c r="BP331" s="2">
        <f t="shared" si="525"/>
        <v>1424.8428707781575</v>
      </c>
      <c r="BQ331" s="2">
        <f t="shared" si="526"/>
        <v>-6.5643138923259366E-5</v>
      </c>
      <c r="BR331" s="11">
        <f t="shared" si="527"/>
        <v>1.9745890444773012E-2</v>
      </c>
      <c r="BS331" s="17">
        <f t="shared" si="497"/>
        <v>1.9928271071796778E-4</v>
      </c>
      <c r="BT331" s="17">
        <f t="shared" si="498"/>
        <v>3.4193954510805394E-4</v>
      </c>
      <c r="BU331" s="12">
        <f>BU$3*temperature!$I441+BU$4*temperature!$I441^2</f>
        <v>-85.079283817442303</v>
      </c>
      <c r="BV331" s="12">
        <f>BV$3*temperature!$I441+BV$4*temperature!$I441^2</f>
        <v>-68.590367211133426</v>
      </c>
      <c r="BW331" s="12">
        <f>BW$3*temperature!$I441+BW$4*temperature!$I441^2</f>
        <v>-55.855785205548528</v>
      </c>
      <c r="BX331" s="12">
        <f>BX$4*temperature!$I441^2</f>
        <v>-63.291308485353497</v>
      </c>
      <c r="BY331" s="12">
        <f>BY$4*temperature!$I441^2</f>
        <v>-55.340398075542147</v>
      </c>
      <c r="BZ331" s="12">
        <f>BZ$4*temperature!$I441^2</f>
        <v>-48.584104284596961</v>
      </c>
      <c r="CA331" s="12">
        <f>CA$3*temperature!$I441</f>
        <v>-40.855404298707249</v>
      </c>
      <c r="CB331" s="12">
        <f>CB$3*temperature!$I441</f>
        <v>-37.760960674340033</v>
      </c>
      <c r="CC331" s="12">
        <f>CC$3*temperature!$I441</f>
        <v>-33.150871851424817</v>
      </c>
      <c r="CD331" s="12">
        <f t="shared" si="528"/>
        <v>-29.600934423711614</v>
      </c>
      <c r="CE331" s="12">
        <f t="shared" si="507"/>
        <v>-19.869360934297465</v>
      </c>
      <c r="CF331" s="12">
        <f t="shared" si="508"/>
        <v>-17.443587936845145</v>
      </c>
      <c r="CG331" s="19">
        <f t="shared" si="529"/>
        <v>0.27547077475260101</v>
      </c>
      <c r="CH331" s="19">
        <f t="shared" si="509"/>
        <v>0.47381209112618178</v>
      </c>
      <c r="CI331" s="19">
        <f t="shared" si="510"/>
        <v>0.47381209112618178</v>
      </c>
      <c r="CJ331" s="12">
        <f t="shared" si="530"/>
        <v>5.627234937497815</v>
      </c>
      <c r="CK331" s="12">
        <f t="shared" si="511"/>
        <v>8.9457998700212826</v>
      </c>
      <c r="CL331" s="12">
        <f t="shared" si="512"/>
        <v>7.8536419572898355</v>
      </c>
      <c r="CM331" s="17">
        <f t="shared" si="531"/>
        <v>-35.228169361209432</v>
      </c>
      <c r="CN331" s="17">
        <f t="shared" si="513"/>
        <v>-28.815160804318747</v>
      </c>
      <c r="CO331" s="17">
        <f t="shared" si="514"/>
        <v>-25.297229894134979</v>
      </c>
      <c r="CP331" s="12">
        <f t="shared" si="515"/>
        <v>787.53977750106537</v>
      </c>
      <c r="CQ331" s="12">
        <f t="shared" si="516"/>
        <v>703.58821229469902</v>
      </c>
      <c r="CR331" s="12">
        <f t="shared" si="517"/>
        <v>542.27851887715406</v>
      </c>
      <c r="CS331" s="17">
        <f>CS$3*temperature!$I441+CS$4*temperature!$I441^2</f>
        <v>-35.228169361209432</v>
      </c>
      <c r="CT331" s="17">
        <f>CT$3*temperature!$I441+CT$4*temperature!$I441^2</f>
        <v>-28.815201163595198</v>
      </c>
      <c r="CU331" s="17">
        <f>CU$3*temperature!$I441+CU$4*temperature!$I441^2</f>
        <v>-25.297250494733539</v>
      </c>
      <c r="CV331" s="17"/>
      <c r="CW331" s="17"/>
      <c r="CX331" s="17"/>
    </row>
    <row r="332" spans="1:102">
      <c r="A332" s="2">
        <f t="shared" si="454"/>
        <v>2286</v>
      </c>
      <c r="B332" s="5">
        <f t="shared" si="455"/>
        <v>1165.4057355491286</v>
      </c>
      <c r="C332" s="5">
        <f t="shared" si="456"/>
        <v>2964.170211465721</v>
      </c>
      <c r="D332" s="5">
        <f t="shared" si="457"/>
        <v>4369.9572577389581</v>
      </c>
      <c r="E332" s="15">
        <f t="shared" si="458"/>
        <v>2.9197322829240603E-9</v>
      </c>
      <c r="F332" s="15">
        <f t="shared" si="459"/>
        <v>5.7520683814120161E-9</v>
      </c>
      <c r="G332" s="15">
        <f t="shared" si="460"/>
        <v>1.174264298728055E-8</v>
      </c>
      <c r="H332" s="5">
        <f t="shared" si="461"/>
        <v>37478.007154531835</v>
      </c>
      <c r="I332" s="5">
        <f t="shared" si="462"/>
        <v>46909.898253471583</v>
      </c>
      <c r="J332" s="5">
        <f t="shared" si="463"/>
        <v>25204.456040537007</v>
      </c>
      <c r="K332" s="5">
        <f t="shared" si="464"/>
        <v>32158.763262712568</v>
      </c>
      <c r="L332" s="5">
        <f t="shared" si="465"/>
        <v>15825.642559937745</v>
      </c>
      <c r="M332" s="5">
        <f t="shared" si="466"/>
        <v>5767.6664905363268</v>
      </c>
      <c r="N332" s="15">
        <f t="shared" si="467"/>
        <v>-2.1151875672083431E-2</v>
      </c>
      <c r="O332" s="15">
        <f t="shared" si="468"/>
        <v>-5.7609063630311708E-3</v>
      </c>
      <c r="P332" s="15">
        <f t="shared" si="469"/>
        <v>-2.3200228606637952E-3</v>
      </c>
      <c r="Q332" s="5">
        <f t="shared" si="470"/>
        <v>268.10567113193054</v>
      </c>
      <c r="R332" s="5">
        <f t="shared" si="471"/>
        <v>955.01692904333368</v>
      </c>
      <c r="S332" s="5">
        <f t="shared" si="472"/>
        <v>1110.8191729016519</v>
      </c>
      <c r="T332" s="5">
        <f t="shared" si="473"/>
        <v>7.1536800242995646</v>
      </c>
      <c r="U332" s="5">
        <f t="shared" si="474"/>
        <v>20.358537634914978</v>
      </c>
      <c r="V332" s="5">
        <f t="shared" si="475"/>
        <v>44.07233273017642</v>
      </c>
      <c r="W332" s="15">
        <f t="shared" si="476"/>
        <v>-1.0734613539272964E-2</v>
      </c>
      <c r="X332" s="15">
        <f t="shared" si="477"/>
        <v>-1.217998157191269E-2</v>
      </c>
      <c r="Y332" s="15">
        <f t="shared" si="478"/>
        <v>-9.7425357312937999E-3</v>
      </c>
      <c r="Z332" s="5">
        <f t="shared" si="493"/>
        <v>119.92685415875353</v>
      </c>
      <c r="AA332" s="5">
        <f t="shared" si="494"/>
        <v>2069.449507133711</v>
      </c>
      <c r="AB332" s="5">
        <f t="shared" si="495"/>
        <v>38881.561706111694</v>
      </c>
      <c r="AC332" s="16">
        <f t="shared" si="479"/>
        <v>0.75515229614202306</v>
      </c>
      <c r="AD332" s="16">
        <f t="shared" si="480"/>
        <v>3.1208140536729747</v>
      </c>
      <c r="AE332" s="16">
        <f t="shared" si="481"/>
        <v>34.581155388795146</v>
      </c>
      <c r="AF332" s="15">
        <f t="shared" si="482"/>
        <v>-4.0504037456468023E-3</v>
      </c>
      <c r="AG332" s="15">
        <f t="shared" si="483"/>
        <v>2.9673830763510267E-4</v>
      </c>
      <c r="AH332" s="15">
        <f t="shared" si="484"/>
        <v>9.7937136394747881E-3</v>
      </c>
      <c r="AI332" s="1">
        <f t="shared" si="448"/>
        <v>92228.823930128739</v>
      </c>
      <c r="AJ332" s="1">
        <f t="shared" si="449"/>
        <v>99348.662916653382</v>
      </c>
      <c r="AK332" s="1">
        <f t="shared" si="450"/>
        <v>51572.012782122343</v>
      </c>
      <c r="AL332" s="14">
        <f t="shared" si="485"/>
        <v>102.3923791233379</v>
      </c>
      <c r="AM332" s="14">
        <f t="shared" si="486"/>
        <v>25.790789561504344</v>
      </c>
      <c r="AN332" s="14">
        <f t="shared" si="487"/>
        <v>7.9751519245584506</v>
      </c>
      <c r="AO332" s="11">
        <f t="shared" si="488"/>
        <v>1.2871405679061127E-3</v>
      </c>
      <c r="AP332" s="11">
        <f t="shared" si="489"/>
        <v>1.6214576366992051E-3</v>
      </c>
      <c r="AQ332" s="11">
        <f t="shared" si="490"/>
        <v>1.4708666627457083E-3</v>
      </c>
      <c r="AR332" s="1">
        <f t="shared" si="496"/>
        <v>37478.007154531835</v>
      </c>
      <c r="AS332" s="1">
        <f t="shared" si="491"/>
        <v>46909.898253471583</v>
      </c>
      <c r="AT332" s="1">
        <f t="shared" si="492"/>
        <v>25204.456040537007</v>
      </c>
      <c r="AU332" s="1">
        <f t="shared" si="451"/>
        <v>7495.6014309063676</v>
      </c>
      <c r="AV332" s="1">
        <f t="shared" si="452"/>
        <v>9381.9796506943167</v>
      </c>
      <c r="AW332" s="1">
        <f t="shared" si="453"/>
        <v>5040.8912081074013</v>
      </c>
      <c r="AX332" s="1">
        <f t="shared" si="518"/>
        <v>25727.010610170051</v>
      </c>
      <c r="AY332" s="1">
        <f t="shared" si="499"/>
        <v>12660.514047950197</v>
      </c>
      <c r="AZ332" s="1">
        <f t="shared" si="500"/>
        <v>4614.1331924290607</v>
      </c>
      <c r="BA332" s="1">
        <f t="shared" si="519"/>
        <v>11835.041038421086</v>
      </c>
      <c r="BB332" s="1">
        <f t="shared" si="520"/>
        <v>28000.272997086297</v>
      </c>
      <c r="BC332" s="1">
        <f t="shared" si="521"/>
        <v>36868.801953024122</v>
      </c>
      <c r="BD332" s="1">
        <f t="shared" si="522"/>
        <v>25.464243232071716</v>
      </c>
      <c r="BE332" s="2">
        <f t="shared" ref="BE332:BE346" si="532">BE331</f>
        <v>0.42640676327742005</v>
      </c>
      <c r="BF332" s="2">
        <f t="shared" ref="BF332:BF346" si="533">BF331</f>
        <v>0.3180625638800178</v>
      </c>
      <c r="BG332" s="2">
        <f t="shared" ref="BG332:BG346" si="534">BG331</f>
        <v>-5.0634047993166097E-7</v>
      </c>
      <c r="BH332" s="2">
        <f t="shared" si="501"/>
        <v>1.7270906968287866E-2</v>
      </c>
      <c r="BI332" s="2">
        <f t="shared" si="523"/>
        <v>1.8182272776872576E-2</v>
      </c>
      <c r="BJ332" s="2">
        <f t="shared" si="502"/>
        <v>1.0116379454193041E-2</v>
      </c>
      <c r="BK332" s="2">
        <f t="shared" si="503"/>
        <v>2.5638068161742476E-14</v>
      </c>
      <c r="BL332" s="2">
        <f t="shared" si="504"/>
        <v>681.43534921727985</v>
      </c>
      <c r="BM332" s="2">
        <f t="shared" si="505"/>
        <v>474.55833088970593</v>
      </c>
      <c r="BN332" s="2">
        <f t="shared" si="506"/>
        <v>6.4619356194692969E-10</v>
      </c>
      <c r="BO332" s="2">
        <f t="shared" si="524"/>
        <v>26651.037979695826</v>
      </c>
      <c r="BP332" s="2">
        <f t="shared" si="525"/>
        <v>1441.9566612683645</v>
      </c>
      <c r="BQ332" s="2">
        <f t="shared" si="526"/>
        <v>-6.5645698413270928E-5</v>
      </c>
      <c r="BR332" s="11">
        <f t="shared" si="527"/>
        <v>1.9702397275656786E-2</v>
      </c>
      <c r="BS332" s="17">
        <f t="shared" si="497"/>
        <v>1.9542389195709189E-4</v>
      </c>
      <c r="BT332" s="17">
        <f t="shared" si="498"/>
        <v>3.3198014088160575E-4</v>
      </c>
      <c r="BU332" s="12">
        <f>BU$3*temperature!$I442+BU$4*temperature!$I442^2</f>
        <v>-85.328028350390156</v>
      </c>
      <c r="BV332" s="12">
        <f>BV$3*temperature!$I442+BV$4*temperature!$I442^2</f>
        <v>-68.780784615702714</v>
      </c>
      <c r="BW332" s="12">
        <f>BW$3*temperature!$I442+BW$4*temperature!$I442^2</f>
        <v>-56.00259964088017</v>
      </c>
      <c r="BX332" s="12">
        <f>BX$4*temperature!$I442^2</f>
        <v>-63.438346098070859</v>
      </c>
      <c r="BY332" s="12">
        <f>BY$4*temperature!$I442^2</f>
        <v>-55.468964228061168</v>
      </c>
      <c r="BZ332" s="12">
        <f>BZ$4*temperature!$I442^2</f>
        <v>-48.696974295993108</v>
      </c>
      <c r="CA332" s="12">
        <f>CA$3*temperature!$I442</f>
        <v>-40.902834161466849</v>
      </c>
      <c r="CB332" s="12">
        <f>CB$3*temperature!$I442</f>
        <v>-37.804798135092099</v>
      </c>
      <c r="CC332" s="12">
        <f>CC$3*temperature!$I442</f>
        <v>-33.189357367093152</v>
      </c>
      <c r="CD332" s="12">
        <f t="shared" si="528"/>
        <v>-29.622218036339543</v>
      </c>
      <c r="CE332" s="12">
        <f t="shared" si="507"/>
        <v>-19.871632844005834</v>
      </c>
      <c r="CF332" s="12">
        <f t="shared" si="508"/>
        <v>-17.445582477933485</v>
      </c>
      <c r="CG332" s="19">
        <f t="shared" si="529"/>
        <v>0.27579057433028409</v>
      </c>
      <c r="CH332" s="19">
        <f t="shared" si="509"/>
        <v>0.47436214913788682</v>
      </c>
      <c r="CI332" s="19">
        <f t="shared" si="510"/>
        <v>0.47436214913788682</v>
      </c>
      <c r="CJ332" s="12">
        <f t="shared" si="530"/>
        <v>5.6403080625636539</v>
      </c>
      <c r="CK332" s="12">
        <f t="shared" si="511"/>
        <v>8.9665826455431326</v>
      </c>
      <c r="CL332" s="12">
        <f t="shared" si="512"/>
        <v>7.8718874445798326</v>
      </c>
      <c r="CM332" s="17">
        <f t="shared" si="531"/>
        <v>-35.262526098903194</v>
      </c>
      <c r="CN332" s="17">
        <f t="shared" si="513"/>
        <v>-28.838215489548965</v>
      </c>
      <c r="CO332" s="17">
        <f t="shared" si="514"/>
        <v>-25.317469922513318</v>
      </c>
      <c r="CP332" s="12">
        <f t="shared" si="515"/>
        <v>793.87683262549649</v>
      </c>
      <c r="CQ332" s="12">
        <f t="shared" si="516"/>
        <v>709.19677837376935</v>
      </c>
      <c r="CR332" s="12">
        <f t="shared" si="517"/>
        <v>546.60122474956063</v>
      </c>
      <c r="CS332" s="17">
        <f>CS$3*temperature!$I442+CS$4*temperature!$I442^2</f>
        <v>-35.262526098903194</v>
      </c>
      <c r="CT332" s="17">
        <f>CT$3*temperature!$I442+CT$4*temperature!$I442^2</f>
        <v>-28.83825585344011</v>
      </c>
      <c r="CU332" s="17">
        <f>CU$3*temperature!$I442+CU$4*temperature!$I442^2</f>
        <v>-25.317490525467377</v>
      </c>
      <c r="CV332" s="17"/>
      <c r="CW332" s="17"/>
      <c r="CX332" s="17"/>
    </row>
    <row r="333" spans="1:102">
      <c r="A333" s="2">
        <f t="shared" si="454"/>
        <v>2287</v>
      </c>
      <c r="B333" s="5">
        <f t="shared" si="455"/>
        <v>1165.4057387816677</v>
      </c>
      <c r="C333" s="5">
        <f t="shared" si="456"/>
        <v>2964.170227663325</v>
      </c>
      <c r="D333" s="5">
        <f t="shared" si="457"/>
        <v>4369.9573064880633</v>
      </c>
      <c r="E333" s="15">
        <f t="shared" si="458"/>
        <v>2.773745668777857E-9</v>
      </c>
      <c r="F333" s="15">
        <f t="shared" si="459"/>
        <v>5.4644649623414151E-9</v>
      </c>
      <c r="G333" s="15">
        <f t="shared" si="460"/>
        <v>1.1155510837916522E-8</v>
      </c>
      <c r="H333" s="5">
        <f t="shared" si="461"/>
        <v>36674.421084975853</v>
      </c>
      <c r="I333" s="5">
        <f t="shared" si="462"/>
        <v>46638.79412299332</v>
      </c>
      <c r="J333" s="5">
        <f t="shared" si="463"/>
        <v>25145.853484481726</v>
      </c>
      <c r="K333" s="5">
        <f t="shared" si="464"/>
        <v>31469.229869518091</v>
      </c>
      <c r="L333" s="5">
        <f t="shared" si="465"/>
        <v>15734.182095121774</v>
      </c>
      <c r="M333" s="5">
        <f t="shared" si="466"/>
        <v>5754.2560992867702</v>
      </c>
      <c r="N333" s="15">
        <f t="shared" si="467"/>
        <v>-2.1441539513242902E-2</v>
      </c>
      <c r="O333" s="15">
        <f t="shared" si="468"/>
        <v>-5.7792575858816031E-3</v>
      </c>
      <c r="P333" s="15">
        <f t="shared" si="469"/>
        <v>-2.3250982475426785E-3</v>
      </c>
      <c r="Q333" s="5">
        <f t="shared" si="470"/>
        <v>259.54077172482852</v>
      </c>
      <c r="R333" s="5">
        <f t="shared" si="471"/>
        <v>937.93278157646432</v>
      </c>
      <c r="S333" s="5">
        <f t="shared" si="472"/>
        <v>1097.4393886166499</v>
      </c>
      <c r="T333" s="5">
        <f t="shared" si="473"/>
        <v>7.0768880338550924</v>
      </c>
      <c r="U333" s="5">
        <f t="shared" si="474"/>
        <v>20.110571021690621</v>
      </c>
      <c r="V333" s="5">
        <f t="shared" si="475"/>
        <v>43.642956453791207</v>
      </c>
      <c r="W333" s="15">
        <f t="shared" si="476"/>
        <v>-1.0734613539272964E-2</v>
      </c>
      <c r="X333" s="15">
        <f t="shared" si="477"/>
        <v>-1.217998157191269E-2</v>
      </c>
      <c r="Y333" s="15">
        <f t="shared" si="478"/>
        <v>-9.7425357312937999E-3</v>
      </c>
      <c r="Z333" s="5">
        <f t="shared" si="493"/>
        <v>115.65966487099045</v>
      </c>
      <c r="AA333" s="5">
        <f t="shared" si="494"/>
        <v>2033.0700765189947</v>
      </c>
      <c r="AB333" s="5">
        <f t="shared" si="495"/>
        <v>38789.64000935723</v>
      </c>
      <c r="AC333" s="16">
        <f t="shared" si="479"/>
        <v>0.75209362445319561</v>
      </c>
      <c r="AD333" s="16">
        <f t="shared" si="480"/>
        <v>3.1217401187537055</v>
      </c>
      <c r="AE333" s="16">
        <f t="shared" si="481"/>
        <v>34.919833321995185</v>
      </c>
      <c r="AF333" s="15">
        <f t="shared" si="482"/>
        <v>-4.0504037456468023E-3</v>
      </c>
      <c r="AG333" s="15">
        <f t="shared" si="483"/>
        <v>2.9673830763510267E-4</v>
      </c>
      <c r="AH333" s="15">
        <f t="shared" si="484"/>
        <v>9.7937136394747881E-3</v>
      </c>
      <c r="AI333" s="1">
        <f t="shared" si="448"/>
        <v>90501.54296802223</v>
      </c>
      <c r="AJ333" s="1">
        <f t="shared" si="449"/>
        <v>98795.77627568235</v>
      </c>
      <c r="AK333" s="1">
        <f t="shared" si="450"/>
        <v>51455.702712017512</v>
      </c>
      <c r="AL333" s="14">
        <f t="shared" si="485"/>
        <v>102.52285457450182</v>
      </c>
      <c r="AM333" s="14">
        <f t="shared" si="486"/>
        <v>25.832190047468437</v>
      </c>
      <c r="AN333" s="14">
        <f t="shared" si="487"/>
        <v>7.9867650058036546</v>
      </c>
      <c r="AO333" s="11">
        <f t="shared" si="488"/>
        <v>1.2742691622270516E-3</v>
      </c>
      <c r="AP333" s="11">
        <f t="shared" si="489"/>
        <v>1.6052430603322131E-3</v>
      </c>
      <c r="AQ333" s="11">
        <f t="shared" si="490"/>
        <v>1.4561579961182513E-3</v>
      </c>
      <c r="AR333" s="1">
        <f t="shared" si="496"/>
        <v>36674.421084975853</v>
      </c>
      <c r="AS333" s="1">
        <f t="shared" si="491"/>
        <v>46638.79412299332</v>
      </c>
      <c r="AT333" s="1">
        <f t="shared" si="492"/>
        <v>25145.853484481726</v>
      </c>
      <c r="AU333" s="1">
        <f t="shared" si="451"/>
        <v>7334.8842169951713</v>
      </c>
      <c r="AV333" s="1">
        <f t="shared" si="452"/>
        <v>9327.7588245986644</v>
      </c>
      <c r="AW333" s="1">
        <f t="shared" si="453"/>
        <v>5029.1706968963454</v>
      </c>
      <c r="AX333" s="1">
        <f t="shared" si="518"/>
        <v>25175.383895614472</v>
      </c>
      <c r="AY333" s="1">
        <f t="shared" si="499"/>
        <v>12587.345676097419</v>
      </c>
      <c r="AZ333" s="1">
        <f t="shared" si="500"/>
        <v>4603.4048794294167</v>
      </c>
      <c r="BA333" s="1">
        <f t="shared" si="519"/>
        <v>11809.781194463098</v>
      </c>
      <c r="BB333" s="1">
        <f t="shared" si="520"/>
        <v>27983.092753894009</v>
      </c>
      <c r="BC333" s="1">
        <f t="shared" si="521"/>
        <v>36858.629953724201</v>
      </c>
      <c r="BD333" s="1">
        <f t="shared" si="522"/>
        <v>24.705608800194085</v>
      </c>
      <c r="BE333" s="2">
        <f t="shared" si="532"/>
        <v>0.42640676327742005</v>
      </c>
      <c r="BF333" s="2">
        <f t="shared" si="533"/>
        <v>0.3180625638800178</v>
      </c>
      <c r="BG333" s="2">
        <f t="shared" si="534"/>
        <v>-5.0634047993166097E-7</v>
      </c>
      <c r="BH333" s="2">
        <f t="shared" si="501"/>
        <v>1.6999746396768142E-2</v>
      </c>
      <c r="BI333" s="2">
        <f t="shared" si="523"/>
        <v>1.8182272776872576E-2</v>
      </c>
      <c r="BJ333" s="2">
        <f t="shared" si="502"/>
        <v>1.0116379454193041E-2</v>
      </c>
      <c r="BK333" s="2">
        <f t="shared" si="503"/>
        <v>2.5638068161742476E-14</v>
      </c>
      <c r="BL333" s="2">
        <f t="shared" si="504"/>
        <v>666.82432810091802</v>
      </c>
      <c r="BM333" s="2">
        <f t="shared" si="505"/>
        <v>471.81573863418879</v>
      </c>
      <c r="BN333" s="2">
        <f t="shared" si="506"/>
        <v>6.4469110562033204E-10</v>
      </c>
      <c r="BO333" s="2">
        <f t="shared" si="524"/>
        <v>27041.788867987758</v>
      </c>
      <c r="BP333" s="2">
        <f t="shared" si="525"/>
        <v>1459.2762547988807</v>
      </c>
      <c r="BQ333" s="2">
        <f t="shared" si="526"/>
        <v>-6.5648268550841306E-5</v>
      </c>
      <c r="BR333" s="11">
        <f t="shared" si="527"/>
        <v>1.9659008975464104E-2</v>
      </c>
      <c r="BS333" s="17">
        <f t="shared" si="497"/>
        <v>1.9164796756309169E-4</v>
      </c>
      <c r="BT333" s="17">
        <f t="shared" si="498"/>
        <v>3.223108163899085E-4</v>
      </c>
      <c r="BU333" s="12">
        <f>BU$3*temperature!$I443+BU$4*temperature!$I443^2</f>
        <v>-85.575155137992454</v>
      </c>
      <c r="BV333" s="12">
        <f>BV$3*temperature!$I443+BV$4*temperature!$I443^2</f>
        <v>-68.969954405421845</v>
      </c>
      <c r="BW333" s="12">
        <f>BW$3*temperature!$I443+BW$4*temperature!$I443^2</f>
        <v>-56.148444241643084</v>
      </c>
      <c r="BX333" s="12">
        <f>BX$4*temperature!$I443^2</f>
        <v>-63.584392845013873</v>
      </c>
      <c r="BY333" s="12">
        <f>BY$4*temperature!$I443^2</f>
        <v>-55.596663991375976</v>
      </c>
      <c r="BZ333" s="12">
        <f>BZ$4*temperature!$I443^2</f>
        <v>-48.809083692270605</v>
      </c>
      <c r="CA333" s="12">
        <f>CA$3*temperature!$I443</f>
        <v>-40.949890019911528</v>
      </c>
      <c r="CB333" s="12">
        <f>CB$3*temperature!$I443</f>
        <v>-37.84828991912233</v>
      </c>
      <c r="CC333" s="12">
        <f>CC$3*temperature!$I443</f>
        <v>-33.227539408366155</v>
      </c>
      <c r="CD333" s="12">
        <f t="shared" si="528"/>
        <v>-29.643303840551717</v>
      </c>
      <c r="CE333" s="12">
        <f t="shared" si="507"/>
        <v>-19.873839181389872</v>
      </c>
      <c r="CF333" s="12">
        <f t="shared" si="508"/>
        <v>-17.447519452167537</v>
      </c>
      <c r="CG333" s="19">
        <f t="shared" si="529"/>
        <v>0.2761078521544767</v>
      </c>
      <c r="CH333" s="19">
        <f t="shared" si="509"/>
        <v>0.4749078697119975</v>
      </c>
      <c r="CI333" s="19">
        <f t="shared" si="510"/>
        <v>0.47490786971199744</v>
      </c>
      <c r="CJ333" s="12">
        <f t="shared" si="530"/>
        <v>5.6532930896799058</v>
      </c>
      <c r="CK333" s="12">
        <f t="shared" si="511"/>
        <v>8.9872253688662287</v>
      </c>
      <c r="CL333" s="12">
        <f t="shared" si="512"/>
        <v>7.8900099780993074</v>
      </c>
      <c r="CM333" s="17">
        <f t="shared" si="531"/>
        <v>-35.296596930231622</v>
      </c>
      <c r="CN333" s="17">
        <f t="shared" si="513"/>
        <v>-28.861064550256103</v>
      </c>
      <c r="CO333" s="17">
        <f t="shared" si="514"/>
        <v>-25.337529430266844</v>
      </c>
      <c r="CP333" s="12">
        <f t="shared" si="515"/>
        <v>800.19939771637144</v>
      </c>
      <c r="CQ333" s="12">
        <f t="shared" si="516"/>
        <v>714.7922774760093</v>
      </c>
      <c r="CR333" s="12">
        <f t="shared" si="517"/>
        <v>550.91385947418689</v>
      </c>
      <c r="CS333" s="17">
        <f>CS$3*temperature!$I443+CS$4*temperature!$I443^2</f>
        <v>-35.296596930231622</v>
      </c>
      <c r="CT333" s="17">
        <f>CT$3*temperature!$I443+CT$4*temperature!$I443^2</f>
        <v>-28.861104918628747</v>
      </c>
      <c r="CU333" s="17">
        <f>CU$3*temperature!$I443+CU$4*temperature!$I443^2</f>
        <v>-25.337550035508414</v>
      </c>
      <c r="CV333" s="17"/>
      <c r="CW333" s="17"/>
      <c r="CX333" s="17"/>
    </row>
    <row r="334" spans="1:102">
      <c r="A334" s="2">
        <f t="shared" si="454"/>
        <v>2288</v>
      </c>
      <c r="B334" s="5">
        <f t="shared" si="455"/>
        <v>1165.4057418525799</v>
      </c>
      <c r="C334" s="5">
        <f t="shared" si="456"/>
        <v>2964.1702430510491</v>
      </c>
      <c r="D334" s="5">
        <f t="shared" si="457"/>
        <v>4369.9573527997145</v>
      </c>
      <c r="E334" s="15">
        <f t="shared" si="458"/>
        <v>2.6350583853389641E-9</v>
      </c>
      <c r="F334" s="15">
        <f t="shared" si="459"/>
        <v>5.1912417142243443E-9</v>
      </c>
      <c r="G334" s="15">
        <f t="shared" si="460"/>
        <v>1.0597735296020695E-8</v>
      </c>
      <c r="H334" s="5">
        <f t="shared" si="461"/>
        <v>35877.129263537936</v>
      </c>
      <c r="I334" s="5">
        <f t="shared" si="462"/>
        <v>46368.408642554219</v>
      </c>
      <c r="J334" s="5">
        <f t="shared" si="463"/>
        <v>25087.263507767904</v>
      </c>
      <c r="K334" s="5">
        <f t="shared" si="464"/>
        <v>30785.097391493957</v>
      </c>
      <c r="L334" s="5">
        <f t="shared" si="465"/>
        <v>15642.964081181372</v>
      </c>
      <c r="M334" s="5">
        <f t="shared" si="466"/>
        <v>5740.8485901344475</v>
      </c>
      <c r="N334" s="15">
        <f t="shared" si="467"/>
        <v>-2.1739727373716322E-2</v>
      </c>
      <c r="O334" s="15">
        <f t="shared" si="468"/>
        <v>-5.7974423703081035E-3</v>
      </c>
      <c r="P334" s="15">
        <f t="shared" si="469"/>
        <v>-2.3300160648019874E-3</v>
      </c>
      <c r="Q334" s="5">
        <f t="shared" si="470"/>
        <v>251.17292528455351</v>
      </c>
      <c r="R334" s="5">
        <f t="shared" si="471"/>
        <v>921.13740111940558</v>
      </c>
      <c r="S334" s="5">
        <f t="shared" si="472"/>
        <v>1084.2154184094136</v>
      </c>
      <c r="T334" s="5">
        <f t="shared" si="473"/>
        <v>7.0009203757509528</v>
      </c>
      <c r="U334" s="5">
        <f t="shared" si="474"/>
        <v>19.865624637245787</v>
      </c>
      <c r="V334" s="5">
        <f t="shared" si="475"/>
        <v>43.217763391120847</v>
      </c>
      <c r="W334" s="15">
        <f t="shared" si="476"/>
        <v>-1.0734613539272964E-2</v>
      </c>
      <c r="X334" s="15">
        <f t="shared" si="477"/>
        <v>-1.217998157191269E-2</v>
      </c>
      <c r="Y334" s="15">
        <f t="shared" si="478"/>
        <v>-9.7425357312937999E-3</v>
      </c>
      <c r="Z334" s="5">
        <f t="shared" si="493"/>
        <v>111.51130044129599</v>
      </c>
      <c r="AA334" s="5">
        <f t="shared" si="494"/>
        <v>1997.2933036650199</v>
      </c>
      <c r="AB334" s="5">
        <f t="shared" si="495"/>
        <v>38697.73874249003</v>
      </c>
      <c r="AC334" s="16">
        <f t="shared" si="479"/>
        <v>0.74904734161963327</v>
      </c>
      <c r="AD334" s="16">
        <f t="shared" si="480"/>
        <v>3.1226664586334212</v>
      </c>
      <c r="AE334" s="16">
        <f t="shared" si="481"/>
        <v>35.261828169888993</v>
      </c>
      <c r="AF334" s="15">
        <f t="shared" si="482"/>
        <v>-4.0504037456468023E-3</v>
      </c>
      <c r="AG334" s="15">
        <f t="shared" si="483"/>
        <v>2.9673830763510267E-4</v>
      </c>
      <c r="AH334" s="15">
        <f t="shared" si="484"/>
        <v>9.7937136394747881E-3</v>
      </c>
      <c r="AI334" s="1">
        <f t="shared" si="448"/>
        <v>88786.272888215171</v>
      </c>
      <c r="AJ334" s="1">
        <f t="shared" si="449"/>
        <v>98243.957472712791</v>
      </c>
      <c r="AK334" s="1">
        <f t="shared" si="450"/>
        <v>51339.303137712108</v>
      </c>
      <c r="AL334" s="14">
        <f t="shared" si="485"/>
        <v>102.65218986938953</v>
      </c>
      <c r="AM334" s="14">
        <f t="shared" si="486"/>
        <v>25.87324232183725</v>
      </c>
      <c r="AN334" s="14">
        <f t="shared" si="487"/>
        <v>7.9982786976127107</v>
      </c>
      <c r="AO334" s="11">
        <f t="shared" si="488"/>
        <v>1.2615264706047811E-3</v>
      </c>
      <c r="AP334" s="11">
        <f t="shared" si="489"/>
        <v>1.5891906297288909E-3</v>
      </c>
      <c r="AQ334" s="11">
        <f t="shared" si="490"/>
        <v>1.4415964161570687E-3</v>
      </c>
      <c r="AR334" s="1">
        <f t="shared" si="496"/>
        <v>35877.129263537936</v>
      </c>
      <c r="AS334" s="1">
        <f t="shared" si="491"/>
        <v>46368.408642554219</v>
      </c>
      <c r="AT334" s="1">
        <f t="shared" si="492"/>
        <v>25087.263507767904</v>
      </c>
      <c r="AU334" s="1">
        <f t="shared" si="451"/>
        <v>7175.4258527075872</v>
      </c>
      <c r="AV334" s="1">
        <f t="shared" si="452"/>
        <v>9273.6817285108446</v>
      </c>
      <c r="AW334" s="1">
        <f t="shared" si="453"/>
        <v>5017.4527015535814</v>
      </c>
      <c r="AX334" s="1">
        <f t="shared" si="518"/>
        <v>24628.077913195164</v>
      </c>
      <c r="AY334" s="1">
        <f t="shared" si="499"/>
        <v>12514.371264945099</v>
      </c>
      <c r="AZ334" s="1">
        <f t="shared" si="500"/>
        <v>4592.6788721075582</v>
      </c>
      <c r="BA334" s="1">
        <f t="shared" si="519"/>
        <v>11784.166170357112</v>
      </c>
      <c r="BB334" s="1">
        <f t="shared" si="520"/>
        <v>27965.858286251372</v>
      </c>
      <c r="BC334" s="1">
        <f t="shared" si="521"/>
        <v>36848.436392855045</v>
      </c>
      <c r="BD334" s="1">
        <f t="shared" si="522"/>
        <v>23.969429563690323</v>
      </c>
      <c r="BE334" s="2">
        <f t="shared" si="532"/>
        <v>0.42640676327742005</v>
      </c>
      <c r="BF334" s="2">
        <f t="shared" si="533"/>
        <v>0.3180625638800178</v>
      </c>
      <c r="BG334" s="2">
        <f t="shared" si="534"/>
        <v>-5.0634047993166097E-7</v>
      </c>
      <c r="BH334" s="2">
        <f t="shared" si="501"/>
        <v>1.6732458852079187E-2</v>
      </c>
      <c r="BI334" s="2">
        <f t="shared" si="523"/>
        <v>1.8182272776872576E-2</v>
      </c>
      <c r="BJ334" s="2">
        <f t="shared" si="502"/>
        <v>1.0116379454193041E-2</v>
      </c>
      <c r="BK334" s="2">
        <f t="shared" si="503"/>
        <v>2.5638068161742476E-14</v>
      </c>
      <c r="BL334" s="2">
        <f t="shared" si="504"/>
        <v>652.32775072076424</v>
      </c>
      <c r="BM334" s="2">
        <f t="shared" si="505"/>
        <v>469.08041651516254</v>
      </c>
      <c r="BN334" s="2">
        <f t="shared" si="506"/>
        <v>6.4318897180374817E-10</v>
      </c>
      <c r="BO334" s="2">
        <f t="shared" si="524"/>
        <v>27438.027364777139</v>
      </c>
      <c r="BP334" s="2">
        <f t="shared" si="525"/>
        <v>1476.804123743327</v>
      </c>
      <c r="BQ334" s="2">
        <f t="shared" si="526"/>
        <v>-6.5650849158003716E-5</v>
      </c>
      <c r="BR334" s="11">
        <f t="shared" si="527"/>
        <v>1.9615731445112833E-2</v>
      </c>
      <c r="BS334" s="17">
        <f t="shared" si="497"/>
        <v>1.879529978905951E-4</v>
      </c>
      <c r="BT334" s="17">
        <f t="shared" si="498"/>
        <v>3.1292312270864901E-4</v>
      </c>
      <c r="BU334" s="12">
        <f>BU$3*temperature!$I444+BU$4*temperature!$I444^2</f>
        <v>-85.820676498271808</v>
      </c>
      <c r="BV334" s="12">
        <f>BV$3*temperature!$I444+BV$4*temperature!$I444^2</f>
        <v>-69.157886226710332</v>
      </c>
      <c r="BW334" s="12">
        <f>BW$3*temperature!$I444+BW$4*temperature!$I444^2</f>
        <v>-56.293326631509125</v>
      </c>
      <c r="BX334" s="12">
        <f>BX$4*temperature!$I444^2</f>
        <v>-63.729456821897038</v>
      </c>
      <c r="BY334" s="12">
        <f>BY$4*temperature!$I444^2</f>
        <v>-55.723504444184648</v>
      </c>
      <c r="BZ334" s="12">
        <f>BZ$4*temperature!$I444^2</f>
        <v>-48.920438687916821</v>
      </c>
      <c r="CA334" s="12">
        <f>CA$3*temperature!$I444</f>
        <v>-40.996575765837129</v>
      </c>
      <c r="CB334" s="12">
        <f>CB$3*temperature!$I444</f>
        <v>-37.891439623456662</v>
      </c>
      <c r="CC334" s="12">
        <f>CC$3*temperature!$I444</f>
        <v>-33.265421133122864</v>
      </c>
      <c r="CD334" s="12">
        <f t="shared" si="528"/>
        <v>-29.664194288562808</v>
      </c>
      <c r="CE334" s="12">
        <f t="shared" si="507"/>
        <v>-19.875981254926163</v>
      </c>
      <c r="CF334" s="12">
        <f t="shared" si="508"/>
        <v>-17.44940000827707</v>
      </c>
      <c r="CG334" s="19">
        <f t="shared" si="529"/>
        <v>0.2764226344659183</v>
      </c>
      <c r="CH334" s="19">
        <f t="shared" si="509"/>
        <v>0.47544929798280999</v>
      </c>
      <c r="CI334" s="19">
        <f t="shared" si="510"/>
        <v>0.47544929798280988</v>
      </c>
      <c r="CJ334" s="12">
        <f t="shared" si="530"/>
        <v>5.6661907386371597</v>
      </c>
      <c r="CK334" s="12">
        <f t="shared" si="511"/>
        <v>9.0077291842652514</v>
      </c>
      <c r="CL334" s="12">
        <f t="shared" si="512"/>
        <v>7.9080105624228967</v>
      </c>
      <c r="CM334" s="17">
        <f t="shared" si="531"/>
        <v>-35.330385027199966</v>
      </c>
      <c r="CN334" s="17">
        <f t="shared" si="513"/>
        <v>-28.883710439191415</v>
      </c>
      <c r="CO334" s="17">
        <f t="shared" si="514"/>
        <v>-25.357410570699969</v>
      </c>
      <c r="CP334" s="12">
        <f t="shared" si="515"/>
        <v>806.50727880035879</v>
      </c>
      <c r="CQ334" s="12">
        <f t="shared" si="516"/>
        <v>720.37454223047075</v>
      </c>
      <c r="CR334" s="12">
        <f t="shared" si="517"/>
        <v>555.216294052752</v>
      </c>
      <c r="CS334" s="17">
        <f>CS$3*temperature!$I444+CS$4*temperature!$I444^2</f>
        <v>-35.330385027199966</v>
      </c>
      <c r="CT334" s="17">
        <f>CT$3*temperature!$I444+CT$4*temperature!$I444^2</f>
        <v>-28.883750811915029</v>
      </c>
      <c r="CU334" s="17">
        <f>CU$3*temperature!$I444+CU$4*temperature!$I444^2</f>
        <v>-25.357431178162422</v>
      </c>
      <c r="CV334" s="17"/>
      <c r="CW334" s="17"/>
      <c r="CX334" s="17"/>
    </row>
    <row r="335" spans="1:102">
      <c r="A335" s="2">
        <f t="shared" si="454"/>
        <v>2289</v>
      </c>
      <c r="B335" s="5">
        <f t="shared" si="455"/>
        <v>1165.4057447699465</v>
      </c>
      <c r="C335" s="5">
        <f t="shared" si="456"/>
        <v>2964.1702576693874</v>
      </c>
      <c r="D335" s="5">
        <f t="shared" si="457"/>
        <v>4369.9573967957831</v>
      </c>
      <c r="E335" s="15">
        <f t="shared" si="458"/>
        <v>2.5033054660720158E-9</v>
      </c>
      <c r="F335" s="15">
        <f t="shared" si="459"/>
        <v>4.931679628513127E-9</v>
      </c>
      <c r="G335" s="15">
        <f t="shared" si="460"/>
        <v>1.006784853121966E-8</v>
      </c>
      <c r="H335" s="5">
        <f t="shared" si="461"/>
        <v>35086.151467467913</v>
      </c>
      <c r="I335" s="5">
        <f t="shared" si="462"/>
        <v>46098.755041934128</v>
      </c>
      <c r="J335" s="5">
        <f t="shared" si="463"/>
        <v>25028.690544353205</v>
      </c>
      <c r="K335" s="5">
        <f t="shared" si="464"/>
        <v>30106.38279837379</v>
      </c>
      <c r="L335" s="5">
        <f t="shared" si="465"/>
        <v>15551.99298105764</v>
      </c>
      <c r="M335" s="5">
        <f t="shared" si="466"/>
        <v>5727.4449775426137</v>
      </c>
      <c r="N335" s="15">
        <f t="shared" si="467"/>
        <v>-2.204685547974583E-2</v>
      </c>
      <c r="O335" s="15">
        <f t="shared" si="468"/>
        <v>-5.8154643615893065E-3</v>
      </c>
      <c r="P335" s="15">
        <f t="shared" si="469"/>
        <v>-2.3347789758586535E-3</v>
      </c>
      <c r="Q335" s="5">
        <f t="shared" si="470"/>
        <v>242.99855213229876</v>
      </c>
      <c r="R335" s="5">
        <f t="shared" si="471"/>
        <v>904.62637351509704</v>
      </c>
      <c r="S335" s="5">
        <f t="shared" si="472"/>
        <v>1071.1456806627948</v>
      </c>
      <c r="T335" s="5">
        <f t="shared" si="473"/>
        <v>6.9257682010980446</v>
      </c>
      <c r="U335" s="5">
        <f t="shared" si="474"/>
        <v>19.623661695249599</v>
      </c>
      <c r="V335" s="5">
        <f t="shared" si="475"/>
        <v>42.796712787056251</v>
      </c>
      <c r="W335" s="15">
        <f t="shared" si="476"/>
        <v>-1.0734613539272964E-2</v>
      </c>
      <c r="X335" s="15">
        <f t="shared" si="477"/>
        <v>-1.217998157191269E-2</v>
      </c>
      <c r="Y335" s="15">
        <f t="shared" si="478"/>
        <v>-9.7425357312937999E-3</v>
      </c>
      <c r="Z335" s="5">
        <f t="shared" si="493"/>
        <v>107.47896421541338</v>
      </c>
      <c r="AA335" s="5">
        <f t="shared" si="494"/>
        <v>1962.1102202925651</v>
      </c>
      <c r="AB335" s="5">
        <f t="shared" si="495"/>
        <v>38605.864888598073</v>
      </c>
      <c r="AC335" s="16">
        <f t="shared" si="479"/>
        <v>0.74601339746147033</v>
      </c>
      <c r="AD335" s="16">
        <f t="shared" si="480"/>
        <v>3.123593073393665</v>
      </c>
      <c r="AE335" s="16">
        <f t="shared" si="481"/>
        <v>35.607172417389251</v>
      </c>
      <c r="AF335" s="15">
        <f t="shared" si="482"/>
        <v>-4.0504037456468023E-3</v>
      </c>
      <c r="AG335" s="15">
        <f t="shared" si="483"/>
        <v>2.9673830763510267E-4</v>
      </c>
      <c r="AH335" s="15">
        <f t="shared" si="484"/>
        <v>9.7937136394747881E-3</v>
      </c>
      <c r="AI335" s="1">
        <f t="shared" si="448"/>
        <v>87083.071452101241</v>
      </c>
      <c r="AJ335" s="1">
        <f t="shared" si="449"/>
        <v>97693.243453952353</v>
      </c>
      <c r="AK335" s="1">
        <f t="shared" si="450"/>
        <v>51222.825525494474</v>
      </c>
      <c r="AL335" s="14">
        <f t="shared" si="485"/>
        <v>102.78039333962745</v>
      </c>
      <c r="AM335" s="14">
        <f t="shared" si="486"/>
        <v>25.913948660953231</v>
      </c>
      <c r="AN335" s="14">
        <f t="shared" si="487"/>
        <v>8.0096936846195543</v>
      </c>
      <c r="AO335" s="11">
        <f t="shared" si="488"/>
        <v>1.2489112058987333E-3</v>
      </c>
      <c r="AP335" s="11">
        <f t="shared" si="489"/>
        <v>1.5732987234316021E-3</v>
      </c>
      <c r="AQ335" s="11">
        <f t="shared" si="490"/>
        <v>1.427180451995498E-3</v>
      </c>
      <c r="AR335" s="1">
        <f t="shared" si="496"/>
        <v>35086.151467467913</v>
      </c>
      <c r="AS335" s="1">
        <f t="shared" si="491"/>
        <v>46098.755041934128</v>
      </c>
      <c r="AT335" s="1">
        <f t="shared" si="492"/>
        <v>25028.690544353205</v>
      </c>
      <c r="AU335" s="1">
        <f t="shared" si="451"/>
        <v>7017.2302934935833</v>
      </c>
      <c r="AV335" s="1">
        <f t="shared" si="452"/>
        <v>9219.7510083868256</v>
      </c>
      <c r="AW335" s="1">
        <f t="shared" si="453"/>
        <v>5005.7381088706416</v>
      </c>
      <c r="AX335" s="1">
        <f t="shared" si="518"/>
        <v>24085.106238699031</v>
      </c>
      <c r="AY335" s="1">
        <f t="shared" si="499"/>
        <v>12441.59438484611</v>
      </c>
      <c r="AZ335" s="1">
        <f t="shared" si="500"/>
        <v>4581.955982034091</v>
      </c>
      <c r="BA335" s="1">
        <f t="shared" si="519"/>
        <v>11758.185204062718</v>
      </c>
      <c r="BB335" s="1">
        <f t="shared" si="520"/>
        <v>27948.570078931087</v>
      </c>
      <c r="BC335" s="1">
        <f t="shared" si="521"/>
        <v>36838.221949871964</v>
      </c>
      <c r="BD335" s="1">
        <f t="shared" si="522"/>
        <v>23.255042042107572</v>
      </c>
      <c r="BE335" s="2">
        <f t="shared" si="532"/>
        <v>0.42640676327742005</v>
      </c>
      <c r="BF335" s="2">
        <f t="shared" si="533"/>
        <v>0.3180625638800178</v>
      </c>
      <c r="BG335" s="2">
        <f t="shared" si="534"/>
        <v>-5.0634047993166097E-7</v>
      </c>
      <c r="BH335" s="2">
        <f t="shared" si="501"/>
        <v>1.6468999107343816E-2</v>
      </c>
      <c r="BI335" s="2">
        <f t="shared" si="523"/>
        <v>1.8182272776872576E-2</v>
      </c>
      <c r="BJ335" s="2">
        <f t="shared" si="502"/>
        <v>1.0116379454193041E-2</v>
      </c>
      <c r="BK335" s="2">
        <f t="shared" si="503"/>
        <v>2.5638068161742476E-14</v>
      </c>
      <c r="BL335" s="2">
        <f t="shared" si="504"/>
        <v>637.94597667216965</v>
      </c>
      <c r="BM335" s="2">
        <f t="shared" si="505"/>
        <v>466.35249837010025</v>
      </c>
      <c r="BN335" s="2">
        <f t="shared" si="506"/>
        <v>6.4168727417528691E-10</v>
      </c>
      <c r="BO335" s="2">
        <f t="shared" si="524"/>
        <v>27839.814781093261</v>
      </c>
      <c r="BP335" s="2">
        <f t="shared" si="525"/>
        <v>1494.5427701944502</v>
      </c>
      <c r="BQ335" s="2">
        <f t="shared" si="526"/>
        <v>-6.5653440060770189E-5</v>
      </c>
      <c r="BR335" s="11">
        <f t="shared" si="527"/>
        <v>1.9572571345499695E-2</v>
      </c>
      <c r="BS335" s="17">
        <f t="shared" si="497"/>
        <v>1.843370910178163E-4</v>
      </c>
      <c r="BT335" s="17">
        <f t="shared" si="498"/>
        <v>3.0380885699868835E-4</v>
      </c>
      <c r="BU335" s="12">
        <f>BU$3*temperature!$I445+BU$4*temperature!$I445^2</f>
        <v>-86.064604682199359</v>
      </c>
      <c r="BV335" s="12">
        <f>BV$3*temperature!$I445+BV$4*temperature!$I445^2</f>
        <v>-69.344589669965643</v>
      </c>
      <c r="BW335" s="12">
        <f>BW$3*temperature!$I445+BW$4*temperature!$I445^2</f>
        <v>-56.437254386926682</v>
      </c>
      <c r="BX335" s="12">
        <f>BX$4*temperature!$I445^2</f>
        <v>-63.873546067171809</v>
      </c>
      <c r="BY335" s="12">
        <f>BY$4*temperature!$I445^2</f>
        <v>-55.849492615115821</v>
      </c>
      <c r="BZ335" s="12">
        <f>BZ$4*temperature!$I445^2</f>
        <v>-49.03104545346249</v>
      </c>
      <c r="CA335" s="12">
        <f>CA$3*temperature!$I445</f>
        <v>-41.042895244851138</v>
      </c>
      <c r="CB335" s="12">
        <f>CB$3*temperature!$I445</f>
        <v>-37.934250802431073</v>
      </c>
      <c r="CC335" s="12">
        <f>CC$3*temperature!$I445</f>
        <v>-33.303005661764203</v>
      </c>
      <c r="CD335" s="12">
        <f t="shared" si="528"/>
        <v>-29.684891796581688</v>
      </c>
      <c r="CE335" s="12">
        <f t="shared" si="507"/>
        <v>-19.878060346588811</v>
      </c>
      <c r="CF335" s="12">
        <f t="shared" si="508"/>
        <v>-17.451225271724955</v>
      </c>
      <c r="CG335" s="19">
        <f t="shared" si="529"/>
        <v>0.27673494719391961</v>
      </c>
      <c r="CH335" s="19">
        <f t="shared" si="509"/>
        <v>0.47598647854896087</v>
      </c>
      <c r="CI335" s="19">
        <f t="shared" si="510"/>
        <v>0.47598647854896081</v>
      </c>
      <c r="CJ335" s="12">
        <f t="shared" si="530"/>
        <v>5.6790017241347259</v>
      </c>
      <c r="CK335" s="12">
        <f t="shared" si="511"/>
        <v>9.0280952279211295</v>
      </c>
      <c r="CL335" s="12">
        <f t="shared" si="512"/>
        <v>7.9258901950196234</v>
      </c>
      <c r="CM335" s="17">
        <f t="shared" si="531"/>
        <v>-35.363893520716417</v>
      </c>
      <c r="CN335" s="17">
        <f t="shared" si="513"/>
        <v>-28.906155574509938</v>
      </c>
      <c r="CO335" s="17">
        <f t="shared" si="514"/>
        <v>-25.377115466744577</v>
      </c>
      <c r="CP335" s="12">
        <f t="shared" si="515"/>
        <v>812.80028831961044</v>
      </c>
      <c r="CQ335" s="12">
        <f t="shared" si="516"/>
        <v>725.94341088368492</v>
      </c>
      <c r="CR335" s="12">
        <f t="shared" si="517"/>
        <v>559.50840381655291</v>
      </c>
      <c r="CS335" s="17">
        <f>CS$3*temperature!$I445+CS$4*temperature!$I445^2</f>
        <v>-35.36389352071641</v>
      </c>
      <c r="CT335" s="17">
        <f>CT$3*temperature!$I445+CT$4*temperature!$I445^2</f>
        <v>-28.906195951456588</v>
      </c>
      <c r="CU335" s="17">
        <f>CU$3*temperature!$I445+CU$4*temperature!$I445^2</f>
        <v>-25.377136076362618</v>
      </c>
      <c r="CV335" s="17"/>
      <c r="CW335" s="17"/>
      <c r="CX335" s="17"/>
    </row>
    <row r="336" spans="1:102">
      <c r="A336" s="2">
        <f t="shared" si="454"/>
        <v>2290</v>
      </c>
      <c r="B336" s="5">
        <f t="shared" si="455"/>
        <v>1165.4057475414447</v>
      </c>
      <c r="C336" s="5">
        <f t="shared" si="456"/>
        <v>2964.1702715568085</v>
      </c>
      <c r="D336" s="5">
        <f t="shared" si="457"/>
        <v>4369.9574385920487</v>
      </c>
      <c r="E336" s="15">
        <f t="shared" si="458"/>
        <v>2.3781401927684147E-9</v>
      </c>
      <c r="F336" s="15">
        <f t="shared" si="459"/>
        <v>4.6850956470874707E-9</v>
      </c>
      <c r="G336" s="15">
        <f t="shared" si="460"/>
        <v>9.5644561046586765E-9</v>
      </c>
      <c r="H336" s="5">
        <f t="shared" si="461"/>
        <v>34301.507083729099</v>
      </c>
      <c r="I336" s="5">
        <f t="shared" si="462"/>
        <v>45829.846138201421</v>
      </c>
      <c r="J336" s="5">
        <f t="shared" si="463"/>
        <v>24970.138925204395</v>
      </c>
      <c r="K336" s="5">
        <f t="shared" si="464"/>
        <v>29433.102725031182</v>
      </c>
      <c r="L336" s="5">
        <f t="shared" si="465"/>
        <v>15461.273118474121</v>
      </c>
      <c r="M336" s="5">
        <f t="shared" si="466"/>
        <v>5714.0462524160175</v>
      </c>
      <c r="N336" s="15">
        <f t="shared" si="467"/>
        <v>-2.2363366527677897E-2</v>
      </c>
      <c r="O336" s="15">
        <f t="shared" si="468"/>
        <v>-5.8333271300994305E-3</v>
      </c>
      <c r="P336" s="15">
        <f t="shared" si="469"/>
        <v>-2.3393895845587043E-3</v>
      </c>
      <c r="Q336" s="5">
        <f t="shared" si="470"/>
        <v>235.01412619844257</v>
      </c>
      <c r="R336" s="5">
        <f t="shared" si="471"/>
        <v>888.39533708944919</v>
      </c>
      <c r="S336" s="5">
        <f t="shared" si="472"/>
        <v>1058.2286017775698</v>
      </c>
      <c r="T336" s="5">
        <f t="shared" si="473"/>
        <v>6.8514227559966709</v>
      </c>
      <c r="U336" s="5">
        <f t="shared" si="474"/>
        <v>19.384645857428008</v>
      </c>
      <c r="V336" s="5">
        <f t="shared" si="475"/>
        <v>42.379764283546436</v>
      </c>
      <c r="W336" s="15">
        <f t="shared" si="476"/>
        <v>-1.0734613539272964E-2</v>
      </c>
      <c r="X336" s="15">
        <f t="shared" si="477"/>
        <v>-1.217998157191269E-2</v>
      </c>
      <c r="Y336" s="15">
        <f t="shared" si="478"/>
        <v>-9.7425357312937999E-3</v>
      </c>
      <c r="Z336" s="5">
        <f t="shared" si="493"/>
        <v>103.55991722613697</v>
      </c>
      <c r="AA336" s="5">
        <f t="shared" si="494"/>
        <v>1927.5119590525935</v>
      </c>
      <c r="AB336" s="5">
        <f t="shared" si="495"/>
        <v>38514.025267531651</v>
      </c>
      <c r="AC336" s="16">
        <f t="shared" si="479"/>
        <v>0.74299174200208973</v>
      </c>
      <c r="AD336" s="16">
        <f t="shared" si="480"/>
        <v>3.1245199631160046</v>
      </c>
      <c r="AE336" s="16">
        <f t="shared" si="481"/>
        <v>35.955898867556563</v>
      </c>
      <c r="AF336" s="15">
        <f t="shared" si="482"/>
        <v>-4.0504037456468023E-3</v>
      </c>
      <c r="AG336" s="15">
        <f t="shared" si="483"/>
        <v>2.9673830763510267E-4</v>
      </c>
      <c r="AH336" s="15">
        <f t="shared" si="484"/>
        <v>9.7937136394747881E-3</v>
      </c>
      <c r="AI336" s="1">
        <f t="shared" si="448"/>
        <v>85391.9946003847</v>
      </c>
      <c r="AJ336" s="1">
        <f t="shared" si="449"/>
        <v>97143.670116943948</v>
      </c>
      <c r="AK336" s="1">
        <f t="shared" si="450"/>
        <v>51106.281081815665</v>
      </c>
      <c r="AL336" s="14">
        <f t="shared" si="485"/>
        <v>102.9074732887661</v>
      </c>
      <c r="AM336" s="14">
        <f t="shared" si="486"/>
        <v>25.954311339477108</v>
      </c>
      <c r="AN336" s="14">
        <f t="shared" si="487"/>
        <v>8.021010650090183</v>
      </c>
      <c r="AO336" s="11">
        <f t="shared" si="488"/>
        <v>1.2364220938397459E-3</v>
      </c>
      <c r="AP336" s="11">
        <f t="shared" si="489"/>
        <v>1.557565736197286E-3</v>
      </c>
      <c r="AQ336" s="11">
        <f t="shared" si="490"/>
        <v>1.4129086474755431E-3</v>
      </c>
      <c r="AR336" s="1">
        <f t="shared" si="496"/>
        <v>34301.507083729099</v>
      </c>
      <c r="AS336" s="1">
        <f t="shared" si="491"/>
        <v>45829.846138201421</v>
      </c>
      <c r="AT336" s="1">
        <f t="shared" si="492"/>
        <v>24970.138925204395</v>
      </c>
      <c r="AU336" s="1">
        <f t="shared" si="451"/>
        <v>6860.3014167458205</v>
      </c>
      <c r="AV336" s="1">
        <f t="shared" si="452"/>
        <v>9165.9692276402839</v>
      </c>
      <c r="AW336" s="1">
        <f t="shared" si="453"/>
        <v>4994.0277850408793</v>
      </c>
      <c r="AX336" s="1">
        <f t="shared" si="518"/>
        <v>23546.482180024945</v>
      </c>
      <c r="AY336" s="1">
        <f t="shared" si="499"/>
        <v>12369.018494779297</v>
      </c>
      <c r="AZ336" s="1">
        <f t="shared" si="500"/>
        <v>4571.2370019328137</v>
      </c>
      <c r="BA336" s="1">
        <f t="shared" si="519"/>
        <v>11731.82699570576</v>
      </c>
      <c r="BB336" s="1">
        <f t="shared" si="520"/>
        <v>27931.228606066983</v>
      </c>
      <c r="BC336" s="1">
        <f t="shared" si="521"/>
        <v>36827.987292782222</v>
      </c>
      <c r="BD336" s="1">
        <f t="shared" si="522"/>
        <v>22.561802245079985</v>
      </c>
      <c r="BE336" s="2">
        <f t="shared" si="532"/>
        <v>0.42640676327742005</v>
      </c>
      <c r="BF336" s="2">
        <f t="shared" si="533"/>
        <v>0.3180625638800178</v>
      </c>
      <c r="BG336" s="2">
        <f t="shared" si="534"/>
        <v>-5.0634047993166097E-7</v>
      </c>
      <c r="BH336" s="2">
        <f t="shared" si="501"/>
        <v>1.6209322206683377E-2</v>
      </c>
      <c r="BI336" s="2">
        <f t="shared" si="523"/>
        <v>1.8182272776872576E-2</v>
      </c>
      <c r="BJ336" s="2">
        <f t="shared" si="502"/>
        <v>1.0116379454193041E-2</v>
      </c>
      <c r="BK336" s="2">
        <f t="shared" si="503"/>
        <v>2.5638068161742476E-14</v>
      </c>
      <c r="BL336" s="2">
        <f t="shared" si="504"/>
        <v>623.67935845418947</v>
      </c>
      <c r="BM336" s="2">
        <f t="shared" si="505"/>
        <v>463.63211386132912</v>
      </c>
      <c r="BN336" s="2">
        <f t="shared" si="506"/>
        <v>6.4018612377256928E-10</v>
      </c>
      <c r="BO336" s="2">
        <f t="shared" si="524"/>
        <v>28247.211861268152</v>
      </c>
      <c r="BP336" s="2">
        <f t="shared" si="525"/>
        <v>1512.4947263214715</v>
      </c>
      <c r="BQ336" s="2">
        <f t="shared" si="526"/>
        <v>-6.5656041089046915E-5</v>
      </c>
      <c r="BR336" s="11">
        <f t="shared" si="527"/>
        <v>1.9529536139439946E-2</v>
      </c>
      <c r="BS336" s="17">
        <f t="shared" si="497"/>
        <v>1.8079840140712309E-4</v>
      </c>
      <c r="BT336" s="17">
        <f t="shared" si="498"/>
        <v>2.9496005533853235E-4</v>
      </c>
      <c r="BU336" s="12">
        <f>BU$3*temperature!$I446+BU$4*temperature!$I446^2</f>
        <v>-86.306951871841335</v>
      </c>
      <c r="BV336" s="12">
        <f>BV$3*temperature!$I446+BV$4*temperature!$I446^2</f>
        <v>-69.530074268247276</v>
      </c>
      <c r="BW336" s="12">
        <f>BW$3*temperature!$I446+BW$4*temperature!$I446^2</f>
        <v>-56.580235036194459</v>
      </c>
      <c r="BX336" s="12">
        <f>BX$4*temperature!$I446^2</f>
        <v>-64.016668561317687</v>
      </c>
      <c r="BY336" s="12">
        <f>BY$4*temperature!$I446^2</f>
        <v>-55.974635482108852</v>
      </c>
      <c r="BZ336" s="12">
        <f>BZ$4*temperature!$I446^2</f>
        <v>-49.140910114937526</v>
      </c>
      <c r="CA336" s="12">
        <f>CA$3*temperature!$I446</f>
        <v>-41.088852256752254</v>
      </c>
      <c r="CB336" s="12">
        <f>CB$3*temperature!$I446</f>
        <v>-37.976726968042364</v>
      </c>
      <c r="CC336" s="12">
        <f>CC$3*temperature!$I446</f>
        <v>-33.340296077520939</v>
      </c>
      <c r="CD336" s="12">
        <f t="shared" si="528"/>
        <v>-29.705398745316987</v>
      </c>
      <c r="CE336" s="12">
        <f t="shared" si="507"/>
        <v>-19.880077712400645</v>
      </c>
      <c r="CF336" s="12">
        <f t="shared" si="508"/>
        <v>-17.452996345191075</v>
      </c>
      <c r="CG336" s="19">
        <f t="shared" si="529"/>
        <v>0.27704481595892205</v>
      </c>
      <c r="CH336" s="19">
        <f t="shared" si="509"/>
        <v>0.47651945547782865</v>
      </c>
      <c r="CI336" s="19">
        <f t="shared" si="510"/>
        <v>0.47651945547782865</v>
      </c>
      <c r="CJ336" s="12">
        <f t="shared" si="530"/>
        <v>5.6917267557176334</v>
      </c>
      <c r="CK336" s="12">
        <f t="shared" si="511"/>
        <v>9.0483246278208576</v>
      </c>
      <c r="CL336" s="12">
        <f t="shared" si="512"/>
        <v>7.9436498661649315</v>
      </c>
      <c r="CM336" s="17">
        <f t="shared" si="531"/>
        <v>-35.397125501034623</v>
      </c>
      <c r="CN336" s="17">
        <f t="shared" si="513"/>
        <v>-28.928402340221503</v>
      </c>
      <c r="CO336" s="17">
        <f t="shared" si="514"/>
        <v>-25.396646211356007</v>
      </c>
      <c r="CP336" s="12">
        <f t="shared" si="515"/>
        <v>819.07824497939646</v>
      </c>
      <c r="CQ336" s="12">
        <f t="shared" si="516"/>
        <v>731.49872716532559</v>
      </c>
      <c r="CR336" s="12">
        <f t="shared" si="517"/>
        <v>563.7900683229243</v>
      </c>
      <c r="CS336" s="17">
        <f>CS$3*temperature!$I446+CS$4*temperature!$I446^2</f>
        <v>-35.397125501034623</v>
      </c>
      <c r="CT336" s="17">
        <f>CT$3*temperature!$I446+CT$4*temperature!$I446^2</f>
        <v>-28.92844272126581</v>
      </c>
      <c r="CU336" s="17">
        <f>CU$3*temperature!$I446+CU$4*temperature!$I446^2</f>
        <v>-25.39666682306563</v>
      </c>
      <c r="CV336" s="17"/>
      <c r="CW336" s="17"/>
      <c r="CX336" s="17"/>
    </row>
    <row r="337" spans="1:102">
      <c r="A337" s="2">
        <f t="shared" si="454"/>
        <v>2291</v>
      </c>
      <c r="B337" s="5">
        <f t="shared" si="455"/>
        <v>1165.4057501743682</v>
      </c>
      <c r="C337" s="5">
        <f t="shared" si="456"/>
        <v>2964.1702847498586</v>
      </c>
      <c r="D337" s="5">
        <f t="shared" si="457"/>
        <v>4369.9574782985019</v>
      </c>
      <c r="E337" s="15">
        <f t="shared" si="458"/>
        <v>2.2592331831299939E-9</v>
      </c>
      <c r="F337" s="15">
        <f t="shared" si="459"/>
        <v>4.4508408647330969E-9</v>
      </c>
      <c r="G337" s="15">
        <f t="shared" si="460"/>
        <v>9.0862332994257425E-9</v>
      </c>
      <c r="H337" s="5">
        <f t="shared" si="461"/>
        <v>33523.215161223896</v>
      </c>
      <c r="I337" s="5">
        <f t="shared" si="462"/>
        <v>45561.694345105141</v>
      </c>
      <c r="J337" s="5">
        <f t="shared" si="463"/>
        <v>24911.612880537599</v>
      </c>
      <c r="K337" s="5">
        <f t="shared" si="464"/>
        <v>28765.273516290912</v>
      </c>
      <c r="L337" s="5">
        <f t="shared" si="465"/>
        <v>15370.808681104505</v>
      </c>
      <c r="M337" s="5">
        <f t="shared" si="466"/>
        <v>5700.6533826130608</v>
      </c>
      <c r="N337" s="15">
        <f t="shared" si="467"/>
        <v>-2.2689731863447693E-2</v>
      </c>
      <c r="O337" s="15">
        <f t="shared" si="468"/>
        <v>-5.8510341726983883E-3</v>
      </c>
      <c r="P337" s="15">
        <f t="shared" si="469"/>
        <v>-2.3438504365087542E-3</v>
      </c>
      <c r="Q337" s="5">
        <f t="shared" si="470"/>
        <v>227.21617471702919</v>
      </c>
      <c r="R337" s="5">
        <f t="shared" si="471"/>
        <v>872.43998258963165</v>
      </c>
      <c r="S337" s="5">
        <f t="shared" si="472"/>
        <v>1045.4626164414526</v>
      </c>
      <c r="T337" s="5">
        <f t="shared" si="473"/>
        <v>6.7778753805168659</v>
      </c>
      <c r="U337" s="5">
        <f t="shared" si="474"/>
        <v>19.148541228106481</v>
      </c>
      <c r="V337" s="5">
        <f t="shared" si="475"/>
        <v>41.966877915730173</v>
      </c>
      <c r="W337" s="15">
        <f t="shared" si="476"/>
        <v>-1.0734613539272964E-2</v>
      </c>
      <c r="X337" s="15">
        <f t="shared" si="477"/>
        <v>-1.217998157191269E-2</v>
      </c>
      <c r="Y337" s="15">
        <f t="shared" si="478"/>
        <v>-9.7425357312937999E-3</v>
      </c>
      <c r="Z337" s="5">
        <f t="shared" si="493"/>
        <v>99.751477286623469</v>
      </c>
      <c r="AA337" s="5">
        <f t="shared" si="494"/>
        <v>1893.4897536136014</v>
      </c>
      <c r="AB337" s="5">
        <f t="shared" si="495"/>
        <v>38422.22653945905</v>
      </c>
      <c r="AC337" s="16">
        <f t="shared" si="479"/>
        <v>0.73998232546729981</v>
      </c>
      <c r="AD337" s="16">
        <f t="shared" si="480"/>
        <v>3.1254471278820315</v>
      </c>
      <c r="AE337" s="16">
        <f t="shared" si="481"/>
        <v>36.308040644715327</v>
      </c>
      <c r="AF337" s="15">
        <f t="shared" si="482"/>
        <v>-4.0504037456468023E-3</v>
      </c>
      <c r="AG337" s="15">
        <f t="shared" si="483"/>
        <v>2.9673830763510267E-4</v>
      </c>
      <c r="AH337" s="15">
        <f t="shared" si="484"/>
        <v>9.7937136394747881E-3</v>
      </c>
      <c r="AI337" s="1">
        <f t="shared" si="448"/>
        <v>83713.096557092053</v>
      </c>
      <c r="AJ337" s="1">
        <f t="shared" si="449"/>
        <v>96595.272332889828</v>
      </c>
      <c r="AK337" s="1">
        <f t="shared" si="450"/>
        <v>50989.680758674978</v>
      </c>
      <c r="AL337" s="14">
        <f t="shared" si="485"/>
        <v>103.03343799162559</v>
      </c>
      <c r="AM337" s="14">
        <f t="shared" si="486"/>
        <v>25.994332630065585</v>
      </c>
      <c r="AN337" s="14">
        <f t="shared" si="487"/>
        <v>8.0322302758460999</v>
      </c>
      <c r="AO337" s="11">
        <f t="shared" si="488"/>
        <v>1.2240578729013484E-3</v>
      </c>
      <c r="AP337" s="11">
        <f t="shared" si="489"/>
        <v>1.5419900788353131E-3</v>
      </c>
      <c r="AQ337" s="11">
        <f t="shared" si="490"/>
        <v>1.3987795610007877E-3</v>
      </c>
      <c r="AR337" s="1">
        <f t="shared" si="496"/>
        <v>33523.215161223896</v>
      </c>
      <c r="AS337" s="1">
        <f t="shared" si="491"/>
        <v>45561.694345105141</v>
      </c>
      <c r="AT337" s="1">
        <f t="shared" si="492"/>
        <v>24911.612880537599</v>
      </c>
      <c r="AU337" s="1">
        <f t="shared" si="451"/>
        <v>6704.6430322447795</v>
      </c>
      <c r="AV337" s="1">
        <f t="shared" si="452"/>
        <v>9112.3388690210286</v>
      </c>
      <c r="AW337" s="1">
        <f t="shared" si="453"/>
        <v>4982.32257610752</v>
      </c>
      <c r="AX337" s="1">
        <f t="shared" si="518"/>
        <v>23012.21881303273</v>
      </c>
      <c r="AY337" s="1">
        <f t="shared" si="499"/>
        <v>12296.646944883605</v>
      </c>
      <c r="AZ337" s="1">
        <f t="shared" si="500"/>
        <v>4560.522706090449</v>
      </c>
      <c r="BA337" s="1">
        <f t="shared" si="519"/>
        <v>11705.079672406366</v>
      </c>
      <c r="BB337" s="1">
        <f t="shared" si="520"/>
        <v>27913.834331373244</v>
      </c>
      <c r="BC337" s="1">
        <f t="shared" si="521"/>
        <v>36817.73307840222</v>
      </c>
      <c r="BD337" s="1">
        <f t="shared" si="522"/>
        <v>21.88908510024487</v>
      </c>
      <c r="BE337" s="2">
        <f t="shared" si="532"/>
        <v>0.42640676327742005</v>
      </c>
      <c r="BF337" s="2">
        <f t="shared" si="533"/>
        <v>0.3180625638800178</v>
      </c>
      <c r="BG337" s="2">
        <f t="shared" si="534"/>
        <v>-5.0634047993166097E-7</v>
      </c>
      <c r="BH337" s="2">
        <f t="shared" si="501"/>
        <v>1.5953383472182878E-2</v>
      </c>
      <c r="BI337" s="2">
        <f t="shared" si="523"/>
        <v>1.8182272776872576E-2</v>
      </c>
      <c r="BJ337" s="2">
        <f t="shared" si="502"/>
        <v>1.0116379454193041E-2</v>
      </c>
      <c r="BK337" s="2">
        <f t="shared" si="503"/>
        <v>2.5638068161742476E-14</v>
      </c>
      <c r="BL337" s="2">
        <f t="shared" si="504"/>
        <v>609.52824241916323</v>
      </c>
      <c r="BM337" s="2">
        <f t="shared" si="505"/>
        <v>460.91938857104492</v>
      </c>
      <c r="BN337" s="2">
        <f t="shared" si="506"/>
        <v>6.386856290501648E-10</v>
      </c>
      <c r="BO337" s="2">
        <f t="shared" si="524"/>
        <v>28660.278645250484</v>
      </c>
      <c r="BP337" s="2">
        <f t="shared" si="525"/>
        <v>1530.6625547316355</v>
      </c>
      <c r="BQ337" s="2">
        <f t="shared" si="526"/>
        <v>-6.565865207654749E-5</v>
      </c>
      <c r="BR337" s="11">
        <f t="shared" si="527"/>
        <v>1.9486634136539699E-2</v>
      </c>
      <c r="BS337" s="17">
        <f t="shared" si="497"/>
        <v>1.773351286042541E-4</v>
      </c>
      <c r="BT337" s="17">
        <f t="shared" si="498"/>
        <v>2.8636898576556537E-4</v>
      </c>
      <c r="BU337" s="12">
        <f>BU$3*temperature!$I447+BU$4*temperature!$I447^2</f>
        <v>-86.547730178616575</v>
      </c>
      <c r="BV337" s="12">
        <f>BV$3*temperature!$I447+BV$4*temperature!$I447^2</f>
        <v>-69.714349496043781</v>
      </c>
      <c r="BW337" s="12">
        <f>BW$3*temperature!$I447+BW$4*temperature!$I447^2</f>
        <v>-56.722276058597501</v>
      </c>
      <c r="BX337" s="12">
        <f>BX$4*temperature!$I447^2</f>
        <v>-64.158832226191251</v>
      </c>
      <c r="BY337" s="12">
        <f>BY$4*temperature!$I447^2</f>
        <v>-56.098939971844622</v>
      </c>
      <c r="BZ337" s="12">
        <f>BZ$4*temperature!$I447^2</f>
        <v>-49.250038753371285</v>
      </c>
      <c r="CA337" s="12">
        <f>CA$3*temperature!$I447</f>
        <v>-41.134450555916189</v>
      </c>
      <c r="CB337" s="12">
        <f>CB$3*temperature!$I447</f>
        <v>-38.018871590304755</v>
      </c>
      <c r="CC337" s="12">
        <f>CC$3*temperature!$I447</f>
        <v>-33.377295426766743</v>
      </c>
      <c r="CD337" s="12">
        <f t="shared" si="528"/>
        <v>-29.725717480478721</v>
      </c>
      <c r="CE337" s="12">
        <f t="shared" si="507"/>
        <v>-19.882034582973812</v>
      </c>
      <c r="CF337" s="12">
        <f t="shared" si="508"/>
        <v>-17.454714309046928</v>
      </c>
      <c r="CG337" s="19">
        <f t="shared" si="529"/>
        <v>0.27735226607509889</v>
      </c>
      <c r="CH337" s="19">
        <f t="shared" si="509"/>
        <v>0.47704827231000835</v>
      </c>
      <c r="CI337" s="19">
        <f t="shared" si="510"/>
        <v>0.47704827231000824</v>
      </c>
      <c r="CJ337" s="12">
        <f t="shared" si="530"/>
        <v>5.704366537718732</v>
      </c>
      <c r="CK337" s="12">
        <f t="shared" si="511"/>
        <v>9.0684185036654714</v>
      </c>
      <c r="CL337" s="12">
        <f t="shared" si="512"/>
        <v>7.9612905588599068</v>
      </c>
      <c r="CM337" s="17">
        <f t="shared" si="531"/>
        <v>-35.430084018197455</v>
      </c>
      <c r="CN337" s="17">
        <f t="shared" si="513"/>
        <v>-28.950453086639286</v>
      </c>
      <c r="CO337" s="17">
        <f t="shared" si="514"/>
        <v>-25.416004867906835</v>
      </c>
      <c r="CP337" s="12">
        <f t="shared" si="515"/>
        <v>825.34097359830673</v>
      </c>
      <c r="CQ337" s="12">
        <f t="shared" si="516"/>
        <v>737.04034015616617</v>
      </c>
      <c r="CR337" s="12">
        <f t="shared" si="517"/>
        <v>568.06117125346759</v>
      </c>
      <c r="CS337" s="17">
        <f>CS$3*temperature!$I447+CS$4*temperature!$I447^2</f>
        <v>-35.430084018197455</v>
      </c>
      <c r="CT337" s="17">
        <f>CT$3*temperature!$I447+CT$4*temperature!$I447^2</f>
        <v>-28.950493471658369</v>
      </c>
      <c r="CU337" s="17">
        <f>CU$3*temperature!$I447+CU$4*temperature!$I447^2</f>
        <v>-25.41602548164532</v>
      </c>
      <c r="CV337" s="17"/>
      <c r="CW337" s="17"/>
      <c r="CX337" s="17"/>
    </row>
    <row r="338" spans="1:102">
      <c r="A338" s="2">
        <f t="shared" si="454"/>
        <v>2292</v>
      </c>
      <c r="B338" s="5">
        <f t="shared" si="455"/>
        <v>1165.4057526756455</v>
      </c>
      <c r="C338" s="5">
        <f t="shared" si="456"/>
        <v>2964.1702972832563</v>
      </c>
      <c r="D338" s="5">
        <f t="shared" si="457"/>
        <v>4369.9575160196327</v>
      </c>
      <c r="E338" s="15">
        <f t="shared" si="458"/>
        <v>2.146271523973494E-9</v>
      </c>
      <c r="F338" s="15">
        <f t="shared" si="459"/>
        <v>4.2282988214964422E-9</v>
      </c>
      <c r="G338" s="15">
        <f t="shared" si="460"/>
        <v>8.6319216344544554E-9</v>
      </c>
      <c r="H338" s="5">
        <f t="shared" si="461"/>
        <v>32751.294463675542</v>
      </c>
      <c r="I338" s="5">
        <f t="shared" si="462"/>
        <v>45294.311682281979</v>
      </c>
      <c r="J338" s="5">
        <f t="shared" si="463"/>
        <v>24853.1165420127</v>
      </c>
      <c r="K338" s="5">
        <f t="shared" si="464"/>
        <v>28102.911272303329</v>
      </c>
      <c r="L338" s="5">
        <f t="shared" si="465"/>
        <v>15280.603723677908</v>
      </c>
      <c r="M338" s="5">
        <f t="shared" si="466"/>
        <v>5687.2673134475026</v>
      </c>
      <c r="N338" s="15">
        <f t="shared" si="467"/>
        <v>-2.3026453880664932E-2</v>
      </c>
      <c r="O338" s="15">
        <f t="shared" si="468"/>
        <v>-5.8685889140944747E-3</v>
      </c>
      <c r="P338" s="15">
        <f t="shared" si="469"/>
        <v>-2.3481640203534271E-3</v>
      </c>
      <c r="Q338" s="5">
        <f t="shared" si="470"/>
        <v>219.60127790789048</v>
      </c>
      <c r="R338" s="5">
        <f t="shared" si="471"/>
        <v>856.75605309513116</v>
      </c>
      <c r="S338" s="5">
        <f t="shared" si="472"/>
        <v>1032.8461678833496</v>
      </c>
      <c r="T338" s="5">
        <f t="shared" si="473"/>
        <v>6.705117507689665</v>
      </c>
      <c r="U338" s="5">
        <f t="shared" si="474"/>
        <v>18.915312348819135</v>
      </c>
      <c r="V338" s="5">
        <f t="shared" si="475"/>
        <v>41.558014108105326</v>
      </c>
      <c r="W338" s="15">
        <f t="shared" si="476"/>
        <v>-1.0734613539272964E-2</v>
      </c>
      <c r="X338" s="15">
        <f t="shared" si="477"/>
        <v>-1.217998157191269E-2</v>
      </c>
      <c r="Y338" s="15">
        <f t="shared" si="478"/>
        <v>-9.7425357312937999E-3</v>
      </c>
      <c r="Z338" s="5">
        <f t="shared" si="493"/>
        <v>96.051018089027494</v>
      </c>
      <c r="AA338" s="5">
        <f t="shared" si="494"/>
        <v>1860.0349386878888</v>
      </c>
      <c r="AB338" s="5">
        <f t="shared" si="495"/>
        <v>38330.475208348842</v>
      </c>
      <c r="AC338" s="16">
        <f t="shared" si="479"/>
        <v>0.73698509828451464</v>
      </c>
      <c r="AD338" s="16">
        <f t="shared" si="480"/>
        <v>3.1263745677733623</v>
      </c>
      <c r="AE338" s="16">
        <f t="shared" si="481"/>
        <v>36.663631197600083</v>
      </c>
      <c r="AF338" s="15">
        <f t="shared" si="482"/>
        <v>-4.0504037456468023E-3</v>
      </c>
      <c r="AG338" s="15">
        <f t="shared" si="483"/>
        <v>2.9673830763510267E-4</v>
      </c>
      <c r="AH338" s="15">
        <f t="shared" si="484"/>
        <v>9.7937136394747881E-3</v>
      </c>
      <c r="AI338" s="1">
        <f t="shared" si="448"/>
        <v>82046.429933627631</v>
      </c>
      <c r="AJ338" s="1">
        <f t="shared" si="449"/>
        <v>96048.083968621868</v>
      </c>
      <c r="AK338" s="1">
        <f t="shared" si="450"/>
        <v>50873.035258915006</v>
      </c>
      <c r="AL338" s="14">
        <f t="shared" si="485"/>
        <v>103.15829569366188</v>
      </c>
      <c r="AM338" s="14">
        <f t="shared" si="486"/>
        <v>26.034014803056877</v>
      </c>
      <c r="AN338" s="14">
        <f t="shared" si="487"/>
        <v>8.0433532421898146</v>
      </c>
      <c r="AO338" s="11">
        <f t="shared" si="488"/>
        <v>1.2118172941723349E-3</v>
      </c>
      <c r="AP338" s="11">
        <f t="shared" si="489"/>
        <v>1.5265701780469599E-3</v>
      </c>
      <c r="AQ338" s="11">
        <f t="shared" si="490"/>
        <v>1.3847917653907799E-3</v>
      </c>
      <c r="AR338" s="1">
        <f t="shared" si="496"/>
        <v>32751.294463675542</v>
      </c>
      <c r="AS338" s="1">
        <f t="shared" si="491"/>
        <v>45294.311682281979</v>
      </c>
      <c r="AT338" s="1">
        <f t="shared" si="492"/>
        <v>24853.1165420127</v>
      </c>
      <c r="AU338" s="1">
        <f t="shared" si="451"/>
        <v>6550.2588927351089</v>
      </c>
      <c r="AV338" s="1">
        <f t="shared" si="452"/>
        <v>9058.8623364563955</v>
      </c>
      <c r="AW338" s="1">
        <f t="shared" si="453"/>
        <v>4970.6233084025407</v>
      </c>
      <c r="AX338" s="1">
        <f t="shared" si="518"/>
        <v>22482.329017842658</v>
      </c>
      <c r="AY338" s="1">
        <f t="shared" si="499"/>
        <v>12224.482978942326</v>
      </c>
      <c r="AZ338" s="1">
        <f t="shared" si="500"/>
        <v>4549.8138507580024</v>
      </c>
      <c r="BA338" s="1">
        <f t="shared" si="519"/>
        <v>11677.93075013339</v>
      </c>
      <c r="BB338" s="1">
        <f t="shared" si="520"/>
        <v>27896.387708359507</v>
      </c>
      <c r="BC338" s="1">
        <f t="shared" si="521"/>
        <v>36807.459952609017</v>
      </c>
      <c r="BD338" s="1">
        <f t="shared" si="522"/>
        <v>21.236283897628553</v>
      </c>
      <c r="BE338" s="2">
        <f t="shared" si="532"/>
        <v>0.42640676327742005</v>
      </c>
      <c r="BF338" s="2">
        <f t="shared" si="533"/>
        <v>0.3180625638800178</v>
      </c>
      <c r="BG338" s="2">
        <f t="shared" si="534"/>
        <v>-5.0634047993166097E-7</v>
      </c>
      <c r="BH338" s="2">
        <f t="shared" si="501"/>
        <v>1.570113851054324E-2</v>
      </c>
      <c r="BI338" s="2">
        <f t="shared" si="523"/>
        <v>1.8182272776872576E-2</v>
      </c>
      <c r="BJ338" s="2">
        <f t="shared" si="502"/>
        <v>1.0116379454193041E-2</v>
      </c>
      <c r="BK338" s="2">
        <f t="shared" si="503"/>
        <v>2.5638068161742476E-14</v>
      </c>
      <c r="BL338" s="2">
        <f t="shared" si="504"/>
        <v>595.49296973422531</v>
      </c>
      <c r="BM338" s="2">
        <f t="shared" si="505"/>
        <v>458.21444409445326</v>
      </c>
      <c r="BN338" s="2">
        <f t="shared" si="506"/>
        <v>6.3718589593585112E-10</v>
      </c>
      <c r="BO338" s="2">
        <f t="shared" si="524"/>
        <v>29079.074315396407</v>
      </c>
      <c r="BP338" s="2">
        <f t="shared" si="525"/>
        <v>1549.048848836127</v>
      </c>
      <c r="BQ338" s="2">
        <f t="shared" si="526"/>
        <v>-6.5661272860709213E-5</v>
      </c>
      <c r="BR338" s="11">
        <f t="shared" si="527"/>
        <v>1.9443874541349299E-2</v>
      </c>
      <c r="BS338" s="17">
        <f t="shared" si="497"/>
        <v>1.7394551597476229E-4</v>
      </c>
      <c r="BT338" s="17">
        <f t="shared" si="498"/>
        <v>2.7802814151996636E-4</v>
      </c>
      <c r="BU338" s="12">
        <f>BU$3*temperature!$I448+BU$4*temperature!$I448^2</f>
        <v>-86.786951641661929</v>
      </c>
      <c r="BV338" s="12">
        <f>BV$3*temperature!$I448+BV$4*temperature!$I448^2</f>
        <v>-69.89742476812026</v>
      </c>
      <c r="BW338" s="12">
        <f>BW$3*temperature!$I448+BW$4*temperature!$I448^2</f>
        <v>-56.863384883603388</v>
      </c>
      <c r="BX338" s="12">
        <f>BX$4*temperature!$I448^2</f>
        <v>-64.300044924430964</v>
      </c>
      <c r="BY338" s="12">
        <f>BY$4*temperature!$I448^2</f>
        <v>-56.222412959225117</v>
      </c>
      <c r="BZ338" s="12">
        <f>BZ$4*temperature!$I448^2</f>
        <v>-49.358437404335739</v>
      </c>
      <c r="CA338" s="12">
        <f>CA$3*temperature!$I448</f>
        <v>-41.179693851687347</v>
      </c>
      <c r="CB338" s="12">
        <f>CB$3*temperature!$I448</f>
        <v>-38.060688097611873</v>
      </c>
      <c r="CC338" s="12">
        <f>CC$3*temperature!$I448</f>
        <v>-33.414006719336015</v>
      </c>
      <c r="CD338" s="12">
        <f t="shared" si="528"/>
        <v>-29.745850313275753</v>
      </c>
      <c r="CE338" s="12">
        <f t="shared" si="507"/>
        <v>-19.88393216404004</v>
      </c>
      <c r="CF338" s="12">
        <f t="shared" si="508"/>
        <v>-17.456380221821149</v>
      </c>
      <c r="CG338" s="19">
        <f t="shared" si="529"/>
        <v>0.27765732255299641</v>
      </c>
      <c r="CH338" s="19">
        <f t="shared" si="509"/>
        <v>0.47757297206385341</v>
      </c>
      <c r="CI338" s="19">
        <f t="shared" si="510"/>
        <v>0.47757297206385335</v>
      </c>
      <c r="CJ338" s="12">
        <f t="shared" si="530"/>
        <v>5.7169217692057979</v>
      </c>
      <c r="CK338" s="12">
        <f t="shared" si="511"/>
        <v>9.0883779667859166</v>
      </c>
      <c r="CL338" s="12">
        <f t="shared" si="512"/>
        <v>7.9788132487574339</v>
      </c>
      <c r="CM338" s="17">
        <f t="shared" si="531"/>
        <v>-35.46277208248155</v>
      </c>
      <c r="CN338" s="17">
        <f t="shared" si="513"/>
        <v>-28.972310130825957</v>
      </c>
      <c r="CO338" s="17">
        <f t="shared" si="514"/>
        <v>-25.435193470578582</v>
      </c>
      <c r="CP338" s="12">
        <f t="shared" si="515"/>
        <v>831.58830496103326</v>
      </c>
      <c r="CQ338" s="12">
        <f t="shared" si="516"/>
        <v>742.56810415832797</v>
      </c>
      <c r="CR338" s="12">
        <f t="shared" si="517"/>
        <v>572.32160031404862</v>
      </c>
      <c r="CS338" s="17">
        <f>CS$3*temperature!$I448+CS$4*temperature!$I448^2</f>
        <v>-35.46277208248155</v>
      </c>
      <c r="CT338" s="17">
        <f>CT$3*temperature!$I448+CT$4*temperature!$I448^2</f>
        <v>-28.97235051969939</v>
      </c>
      <c r="CU338" s="17">
        <f>CU$3*temperature!$I448+CU$4*temperature!$I448^2</f>
        <v>-25.435214086284464</v>
      </c>
      <c r="CV338" s="17"/>
      <c r="CW338" s="17"/>
      <c r="CX338" s="17"/>
    </row>
    <row r="339" spans="1:102">
      <c r="A339" s="2">
        <f t="shared" si="454"/>
        <v>2293</v>
      </c>
      <c r="B339" s="5">
        <f t="shared" si="455"/>
        <v>1165.4057550518587</v>
      </c>
      <c r="C339" s="5">
        <f t="shared" si="456"/>
        <v>2964.1703091899844</v>
      </c>
      <c r="D339" s="5">
        <f t="shared" si="457"/>
        <v>4369.9575518547072</v>
      </c>
      <c r="E339" s="15">
        <f t="shared" si="458"/>
        <v>2.0389579477748191E-9</v>
      </c>
      <c r="F339" s="15">
        <f t="shared" si="459"/>
        <v>4.01688388042162E-9</v>
      </c>
      <c r="G339" s="15">
        <f t="shared" si="460"/>
        <v>8.2003255527317319E-9</v>
      </c>
      <c r="H339" s="5">
        <f t="shared" si="461"/>
        <v>31985.763523280169</v>
      </c>
      <c r="I339" s="5">
        <f t="shared" si="462"/>
        <v>45027.709784279083</v>
      </c>
      <c r="J339" s="5">
        <f t="shared" si="463"/>
        <v>24794.653944882113</v>
      </c>
      <c r="K339" s="5">
        <f t="shared" si="464"/>
        <v>27446.031894579799</v>
      </c>
      <c r="L339" s="5">
        <f t="shared" si="465"/>
        <v>15190.662171022068</v>
      </c>
      <c r="M339" s="5">
        <f t="shared" si="466"/>
        <v>5673.8889681797273</v>
      </c>
      <c r="N339" s="15">
        <f t="shared" si="467"/>
        <v>-2.3374068663516545E-2</v>
      </c>
      <c r="O339" s="15">
        <f t="shared" si="468"/>
        <v>-5.8859947082111619E-3</v>
      </c>
      <c r="P339" s="15">
        <f t="shared" si="469"/>
        <v>-2.3523327690510021E-3</v>
      </c>
      <c r="Q339" s="5">
        <f t="shared" si="470"/>
        <v>212.16606864767331</v>
      </c>
      <c r="R339" s="5">
        <f t="shared" si="471"/>
        <v>841.33934390291802</v>
      </c>
      <c r="S339" s="5">
        <f t="shared" si="472"/>
        <v>1020.3777081133629</v>
      </c>
      <c r="T339" s="5">
        <f t="shared" si="473"/>
        <v>6.6331406625092031</v>
      </c>
      <c r="U339" s="5">
        <f t="shared" si="474"/>
        <v>18.684924192983544</v>
      </c>
      <c r="V339" s="5">
        <f t="shared" si="475"/>
        <v>41.1531336707355</v>
      </c>
      <c r="W339" s="15">
        <f t="shared" si="476"/>
        <v>-1.0734613539272964E-2</v>
      </c>
      <c r="X339" s="15">
        <f t="shared" si="477"/>
        <v>-1.217998157191269E-2</v>
      </c>
      <c r="Y339" s="15">
        <f t="shared" si="478"/>
        <v>-9.7425357312937999E-3</v>
      </c>
      <c r="Z339" s="5">
        <f t="shared" si="493"/>
        <v>92.455968309064488</v>
      </c>
      <c r="AA339" s="5">
        <f t="shared" si="494"/>
        <v>1827.1389499996726</v>
      </c>
      <c r="AB339" s="5">
        <f t="shared" si="495"/>
        <v>38238.777625380506</v>
      </c>
      <c r="AC339" s="16">
        <f t="shared" si="479"/>
        <v>0.73400001108193713</v>
      </c>
      <c r="AD339" s="16">
        <f t="shared" si="480"/>
        <v>3.1273022828716366</v>
      </c>
      <c r="AE339" s="16">
        <f t="shared" si="481"/>
        <v>37.022704302532695</v>
      </c>
      <c r="AF339" s="15">
        <f t="shared" si="482"/>
        <v>-4.0504037456468023E-3</v>
      </c>
      <c r="AG339" s="15">
        <f t="shared" si="483"/>
        <v>2.9673830763510267E-4</v>
      </c>
      <c r="AH339" s="15">
        <f t="shared" si="484"/>
        <v>9.7937136394747881E-3</v>
      </c>
      <c r="AI339" s="1">
        <f t="shared" si="448"/>
        <v>80392.045832999967</v>
      </c>
      <c r="AJ339" s="1">
        <f t="shared" si="449"/>
        <v>95502.137908216086</v>
      </c>
      <c r="AK339" s="1">
        <f t="shared" si="450"/>
        <v>50756.355041426054</v>
      </c>
      <c r="AL339" s="14">
        <f t="shared" si="485"/>
        <v>103.28205461035321</v>
      </c>
      <c r="AM339" s="14">
        <f t="shared" si="486"/>
        <v>26.073360126163923</v>
      </c>
      <c r="AN339" s="14">
        <f t="shared" si="487"/>
        <v>8.05438022783237</v>
      </c>
      <c r="AO339" s="11">
        <f t="shared" si="488"/>
        <v>1.1996991212306115E-3</v>
      </c>
      <c r="AP339" s="11">
        <f t="shared" si="489"/>
        <v>1.5113044762664902E-3</v>
      </c>
      <c r="AQ339" s="11">
        <f t="shared" si="490"/>
        <v>1.3709438477368721E-3</v>
      </c>
      <c r="AR339" s="1">
        <f t="shared" si="496"/>
        <v>31985.763523280169</v>
      </c>
      <c r="AS339" s="1">
        <f t="shared" si="491"/>
        <v>45027.709784279083</v>
      </c>
      <c r="AT339" s="1">
        <f t="shared" si="492"/>
        <v>24794.653944882113</v>
      </c>
      <c r="AU339" s="1">
        <f t="shared" si="451"/>
        <v>6397.1527046560341</v>
      </c>
      <c r="AV339" s="1">
        <f t="shared" si="452"/>
        <v>9005.5419568558173</v>
      </c>
      <c r="AW339" s="1">
        <f t="shared" si="453"/>
        <v>4958.9307889764232</v>
      </c>
      <c r="AX339" s="1">
        <f t="shared" si="518"/>
        <v>21956.825515663841</v>
      </c>
      <c r="AY339" s="1">
        <f t="shared" si="499"/>
        <v>12152.529736817654</v>
      </c>
      <c r="AZ339" s="1">
        <f t="shared" si="500"/>
        <v>4539.111174543782</v>
      </c>
      <c r="BA339" s="1">
        <f t="shared" si="519"/>
        <v>11650.36709227869</v>
      </c>
      <c r="BB339" s="1">
        <f t="shared" si="520"/>
        <v>27878.889180541908</v>
      </c>
      <c r="BC339" s="1">
        <f t="shared" si="521"/>
        <v>36797.168550586139</v>
      </c>
      <c r="BD339" s="1">
        <f t="shared" si="522"/>
        <v>20.602809750014757</v>
      </c>
      <c r="BE339" s="2">
        <f t="shared" si="532"/>
        <v>0.42640676327742005</v>
      </c>
      <c r="BF339" s="2">
        <f t="shared" si="533"/>
        <v>0.3180625638800178</v>
      </c>
      <c r="BG339" s="2">
        <f t="shared" si="534"/>
        <v>-5.0634047993166097E-7</v>
      </c>
      <c r="BH339" s="2">
        <f t="shared" si="501"/>
        <v>1.5452543219428592E-2</v>
      </c>
      <c r="BI339" s="2">
        <f t="shared" si="523"/>
        <v>1.8182272776872576E-2</v>
      </c>
      <c r="BJ339" s="2">
        <f t="shared" si="502"/>
        <v>1.0116379454193041E-2</v>
      </c>
      <c r="BK339" s="2">
        <f t="shared" si="503"/>
        <v>2.5638068161742476E-14</v>
      </c>
      <c r="BL339" s="2">
        <f t="shared" si="504"/>
        <v>581.57387735682084</v>
      </c>
      <c r="BM339" s="2">
        <f t="shared" si="505"/>
        <v>455.51739813104786</v>
      </c>
      <c r="BN339" s="2">
        <f t="shared" si="506"/>
        <v>6.3568702788570455E-10</v>
      </c>
      <c r="BO339" s="2">
        <f t="shared" si="524"/>
        <v>29503.657025853001</v>
      </c>
      <c r="BP339" s="2">
        <f t="shared" si="525"/>
        <v>1567.6562332203289</v>
      </c>
      <c r="BQ339" s="2">
        <f t="shared" si="526"/>
        <v>-6.5663903282609881E-5</v>
      </c>
      <c r="BR339" s="11">
        <f t="shared" si="527"/>
        <v>1.9401267505003456E-2</v>
      </c>
      <c r="BS339" s="17">
        <f t="shared" si="497"/>
        <v>1.7062784947628518E-4</v>
      </c>
      <c r="BT339" s="17">
        <f t="shared" si="498"/>
        <v>2.6993023448540422E-4</v>
      </c>
      <c r="BU339" s="12">
        <f>BU$3*temperature!$I449+BU$4*temperature!$I449^2</f>
        <v>-87.02462822630207</v>
      </c>
      <c r="BV339" s="12">
        <f>BV$3*temperature!$I449+BV$4*temperature!$I449^2</f>
        <v>-70.079309438443786</v>
      </c>
      <c r="BW339" s="12">
        <f>BW$3*temperature!$I449+BW$4*temperature!$I449^2</f>
        <v>-57.003568890116931</v>
      </c>
      <c r="BX339" s="12">
        <f>BX$4*temperature!$I449^2</f>
        <v>-64.440314458916319</v>
      </c>
      <c r="BY339" s="12">
        <f>BY$4*temperature!$I449^2</f>
        <v>-56.345061266900515</v>
      </c>
      <c r="BZ339" s="12">
        <f>BZ$4*temperature!$I449^2</f>
        <v>-49.46611205753026</v>
      </c>
      <c r="CA339" s="12">
        <f>CA$3*temperature!$I449</f>
        <v>-41.224585808775963</v>
      </c>
      <c r="CB339" s="12">
        <f>CB$3*temperature!$I449</f>
        <v>-38.102179877103843</v>
      </c>
      <c r="CC339" s="12">
        <f>CC$3*temperature!$I449</f>
        <v>-33.450432928846112</v>
      </c>
      <c r="CD339" s="12">
        <f t="shared" si="528"/>
        <v>-29.765799520909116</v>
      </c>
      <c r="CE339" s="12">
        <f t="shared" si="507"/>
        <v>-19.885771636970603</v>
      </c>
      <c r="CF339" s="12">
        <f t="shared" si="508"/>
        <v>-17.457995120655983</v>
      </c>
      <c r="CG339" s="19">
        <f t="shared" si="529"/>
        <v>0.27796001010221139</v>
      </c>
      <c r="CH339" s="19">
        <f t="shared" si="509"/>
        <v>0.47809359724008194</v>
      </c>
      <c r="CI339" s="19">
        <f t="shared" si="510"/>
        <v>0.47809359724008194</v>
      </c>
      <c r="CJ339" s="12">
        <f t="shared" si="530"/>
        <v>5.7293931439334242</v>
      </c>
      <c r="CK339" s="12">
        <f t="shared" si="511"/>
        <v>9.1082041200666204</v>
      </c>
      <c r="CL339" s="12">
        <f t="shared" si="512"/>
        <v>7.9962189040950635</v>
      </c>
      <c r="CM339" s="17">
        <f t="shared" si="531"/>
        <v>-35.495192664842541</v>
      </c>
      <c r="CN339" s="17">
        <f t="shared" si="513"/>
        <v>-28.993975757037223</v>
      </c>
      <c r="CO339" s="17">
        <f t="shared" si="514"/>
        <v>-25.454214024751046</v>
      </c>
      <c r="CP339" s="12">
        <f t="shared" si="515"/>
        <v>837.82007567376479</v>
      </c>
      <c r="CQ339" s="12">
        <f t="shared" si="516"/>
        <v>748.08187856785378</v>
      </c>
      <c r="CR339" s="12">
        <f t="shared" si="517"/>
        <v>576.57124713658629</v>
      </c>
      <c r="CS339" s="17">
        <f>CS$3*temperature!$I449+CS$4*temperature!$I449^2</f>
        <v>-35.495192664842541</v>
      </c>
      <c r="CT339" s="17">
        <f>CT$3*temperature!$I449+CT$4*temperature!$I449^2</f>
        <v>-28.994016149646974</v>
      </c>
      <c r="CU339" s="17">
        <f>CU$3*temperature!$I449+CU$4*temperature!$I449^2</f>
        <v>-25.454234642364078</v>
      </c>
      <c r="CV339" s="17"/>
      <c r="CW339" s="17"/>
      <c r="CX339" s="17"/>
    </row>
    <row r="340" spans="1:102">
      <c r="A340" s="2">
        <f t="shared" si="454"/>
        <v>2294</v>
      </c>
      <c r="B340" s="5">
        <f t="shared" si="455"/>
        <v>1165.4057573092614</v>
      </c>
      <c r="C340" s="5">
        <f t="shared" si="456"/>
        <v>2964.170320501376</v>
      </c>
      <c r="D340" s="5">
        <f t="shared" si="457"/>
        <v>4369.9575858980279</v>
      </c>
      <c r="E340" s="15">
        <f t="shared" si="458"/>
        <v>1.937010050386078E-9</v>
      </c>
      <c r="F340" s="15">
        <f t="shared" si="459"/>
        <v>3.8160396864005389E-9</v>
      </c>
      <c r="G340" s="15">
        <f t="shared" si="460"/>
        <v>7.7903092750951451E-9</v>
      </c>
      <c r="H340" s="5">
        <f t="shared" si="461"/>
        <v>31226.640695252321</v>
      </c>
      <c r="I340" s="5">
        <f t="shared" si="462"/>
        <v>44761.89990939456</v>
      </c>
      <c r="J340" s="5">
        <f t="shared" si="463"/>
        <v>24736.229030094117</v>
      </c>
      <c r="K340" s="5">
        <f t="shared" si="464"/>
        <v>26794.651132794919</v>
      </c>
      <c r="L340" s="5">
        <f t="shared" si="465"/>
        <v>15100.987821045077</v>
      </c>
      <c r="M340" s="5">
        <f t="shared" si="466"/>
        <v>5660.5192484976515</v>
      </c>
      <c r="N340" s="15">
        <f t="shared" si="467"/>
        <v>-2.3733148904250823E-2</v>
      </c>
      <c r="O340" s="15">
        <f t="shared" si="468"/>
        <v>-5.9032548395457907E-3</v>
      </c>
      <c r="P340" s="15">
        <f t="shared" si="469"/>
        <v>-2.3563590611406227E-3</v>
      </c>
      <c r="Q340" s="5">
        <f t="shared" si="470"/>
        <v>204.90723213102169</v>
      </c>
      <c r="R340" s="5">
        <f t="shared" si="471"/>
        <v>826.18570238803477</v>
      </c>
      <c r="S340" s="5">
        <f t="shared" si="472"/>
        <v>1008.0556981490275</v>
      </c>
      <c r="T340" s="5">
        <f t="shared" si="473"/>
        <v>6.56193646094553</v>
      </c>
      <c r="U340" s="5">
        <f t="shared" si="474"/>
        <v>18.457342160640419</v>
      </c>
      <c r="V340" s="5">
        <f t="shared" si="475"/>
        <v>40.75219779549365</v>
      </c>
      <c r="W340" s="15">
        <f t="shared" si="476"/>
        <v>-1.0734613539272964E-2</v>
      </c>
      <c r="X340" s="15">
        <f t="shared" si="477"/>
        <v>-1.217998157191269E-2</v>
      </c>
      <c r="Y340" s="15">
        <f t="shared" si="478"/>
        <v>-9.7425357312937999E-3</v>
      </c>
      <c r="Z340" s="5">
        <f t="shared" si="493"/>
        <v>88.963810717064874</v>
      </c>
      <c r="AA340" s="5">
        <f t="shared" si="494"/>
        <v>1794.7933241977689</v>
      </c>
      <c r="AB340" s="5">
        <f t="shared" si="495"/>
        <v>38147.139992284086</v>
      </c>
      <c r="AC340" s="16">
        <f t="shared" si="479"/>
        <v>0.73102701468774611</v>
      </c>
      <c r="AD340" s="16">
        <f t="shared" si="480"/>
        <v>3.1282302732585192</v>
      </c>
      <c r="AE340" s="16">
        <f t="shared" si="481"/>
        <v>37.385294066630649</v>
      </c>
      <c r="AF340" s="15">
        <f t="shared" si="482"/>
        <v>-4.0504037456468023E-3</v>
      </c>
      <c r="AG340" s="15">
        <f t="shared" si="483"/>
        <v>2.9673830763510267E-4</v>
      </c>
      <c r="AH340" s="15">
        <f t="shared" si="484"/>
        <v>9.7937136394747881E-3</v>
      </c>
      <c r="AI340" s="1">
        <f t="shared" si="448"/>
        <v>78749.993954356003</v>
      </c>
      <c r="AJ340" s="1">
        <f t="shared" si="449"/>
        <v>94957.466074250289</v>
      </c>
      <c r="AK340" s="1">
        <f t="shared" si="450"/>
        <v>50639.650326259871</v>
      </c>
      <c r="AL340" s="14">
        <f t="shared" si="485"/>
        <v>103.40472292660661</v>
      </c>
      <c r="AM340" s="14">
        <f t="shared" si="486"/>
        <v>26.112370864175205</v>
      </c>
      <c r="AN340" s="14">
        <f t="shared" si="487"/>
        <v>8.0653119098228441</v>
      </c>
      <c r="AO340" s="11">
        <f t="shared" si="488"/>
        <v>1.1877021300183055E-3</v>
      </c>
      <c r="AP340" s="11">
        <f t="shared" si="489"/>
        <v>1.4961914315038253E-3</v>
      </c>
      <c r="AQ340" s="11">
        <f t="shared" si="490"/>
        <v>1.3572344092595034E-3</v>
      </c>
      <c r="AR340" s="1">
        <f t="shared" si="496"/>
        <v>31226.640695252321</v>
      </c>
      <c r="AS340" s="1">
        <f t="shared" si="491"/>
        <v>44761.89990939456</v>
      </c>
      <c r="AT340" s="1">
        <f t="shared" si="492"/>
        <v>24736.229030094117</v>
      </c>
      <c r="AU340" s="1">
        <f t="shared" si="451"/>
        <v>6245.3281390504644</v>
      </c>
      <c r="AV340" s="1">
        <f t="shared" si="452"/>
        <v>8952.3799818789121</v>
      </c>
      <c r="AW340" s="1">
        <f t="shared" si="453"/>
        <v>4947.2458060188237</v>
      </c>
      <c r="AX340" s="1">
        <f t="shared" si="518"/>
        <v>21435.720906235936</v>
      </c>
      <c r="AY340" s="1">
        <f t="shared" si="499"/>
        <v>12080.790256836062</v>
      </c>
      <c r="AZ340" s="1">
        <f t="shared" si="500"/>
        <v>4528.4153987981217</v>
      </c>
      <c r="BA340" s="1">
        <f t="shared" si="519"/>
        <v>11622.374864606809</v>
      </c>
      <c r="BB340" s="1">
        <f t="shared" si="520"/>
        <v>27861.339181650041</v>
      </c>
      <c r="BC340" s="1">
        <f t="shared" si="521"/>
        <v>36786.859497063771</v>
      </c>
      <c r="BD340" s="1">
        <f t="shared" si="522"/>
        <v>19.988091068820196</v>
      </c>
      <c r="BE340" s="2">
        <f t="shared" si="532"/>
        <v>0.42640676327742005</v>
      </c>
      <c r="BF340" s="2">
        <f t="shared" si="533"/>
        <v>0.3180625638800178</v>
      </c>
      <c r="BG340" s="2">
        <f t="shared" si="534"/>
        <v>-5.0634047993166097E-7</v>
      </c>
      <c r="BH340" s="2">
        <f t="shared" si="501"/>
        <v>1.5207553793516418E-2</v>
      </c>
      <c r="BI340" s="2">
        <f t="shared" si="523"/>
        <v>1.8182272776872576E-2</v>
      </c>
      <c r="BJ340" s="2">
        <f t="shared" si="502"/>
        <v>1.0116379454193041E-2</v>
      </c>
      <c r="BK340" s="2">
        <f t="shared" si="503"/>
        <v>2.5638068161742476E-14</v>
      </c>
      <c r="BL340" s="2">
        <f t="shared" si="504"/>
        <v>567.77129902646766</v>
      </c>
      <c r="BM340" s="2">
        <f t="shared" si="505"/>
        <v>452.82836457404449</v>
      </c>
      <c r="BN340" s="2">
        <f t="shared" si="506"/>
        <v>6.3418912593802591E-10</v>
      </c>
      <c r="BO340" s="2">
        <f t="shared" si="524"/>
        <v>29934.083712390711</v>
      </c>
      <c r="BP340" s="2">
        <f t="shared" si="525"/>
        <v>1586.4873640185192</v>
      </c>
      <c r="BQ340" s="2">
        <f t="shared" si="526"/>
        <v>-6.5666543186884921E-5</v>
      </c>
      <c r="BR340" s="11">
        <f t="shared" si="527"/>
        <v>1.9358824180634143E-2</v>
      </c>
      <c r="BS340" s="17">
        <f t="shared" si="497"/>
        <v>1.6738045646529244E-4</v>
      </c>
      <c r="BT340" s="17">
        <f t="shared" si="498"/>
        <v>2.620681888207808E-4</v>
      </c>
      <c r="BU340" s="12">
        <f>BU$3*temperature!$I450+BU$4*temperature!$I450^2</f>
        <v>-87.2607718226202</v>
      </c>
      <c r="BV340" s="12">
        <f>BV$3*temperature!$I450+BV$4*temperature!$I450^2</f>
        <v>-70.260012799184054</v>
      </c>
      <c r="BW340" s="12">
        <f>BW$3*temperature!$I450+BW$4*temperature!$I450^2</f>
        <v>-57.142835405790933</v>
      </c>
      <c r="BX340" s="12">
        <f>BX$4*temperature!$I450^2</f>
        <v>-64.579648572278913</v>
      </c>
      <c r="BY340" s="12">
        <f>BY$4*temperature!$I450^2</f>
        <v>-56.466891664841697</v>
      </c>
      <c r="BZ340" s="12">
        <f>BZ$4*temperature!$I450^2</f>
        <v>-49.573068656406342</v>
      </c>
      <c r="CA340" s="12">
        <f>CA$3*temperature!$I450</f>
        <v>-41.269130047660191</v>
      </c>
      <c r="CB340" s="12">
        <f>CB$3*temperature!$I450</f>
        <v>-38.143350275038912</v>
      </c>
      <c r="CC340" s="12">
        <f>CC$3*temperature!$I450</f>
        <v>-33.486576993023611</v>
      </c>
      <c r="CD340" s="12">
        <f t="shared" si="528"/>
        <v>-29.785567347061072</v>
      </c>
      <c r="CE340" s="12">
        <f t="shared" si="507"/>
        <v>-19.887554159286161</v>
      </c>
      <c r="CF340" s="12">
        <f t="shared" si="508"/>
        <v>-17.459560021754893</v>
      </c>
      <c r="CG340" s="19">
        <f t="shared" si="529"/>
        <v>0.2782603531341023</v>
      </c>
      <c r="CH340" s="19">
        <f t="shared" si="509"/>
        <v>0.47861018982643971</v>
      </c>
      <c r="CI340" s="19">
        <f t="shared" si="510"/>
        <v>0.4786101898264396</v>
      </c>
      <c r="CJ340" s="12">
        <f t="shared" si="530"/>
        <v>5.7417813502995587</v>
      </c>
      <c r="CK340" s="12">
        <f t="shared" si="511"/>
        <v>9.1278980578763775</v>
      </c>
      <c r="CL340" s="12">
        <f t="shared" si="512"/>
        <v>8.0135084856343575</v>
      </c>
      <c r="CM340" s="17">
        <f t="shared" si="531"/>
        <v>-35.52734869736063</v>
      </c>
      <c r="CN340" s="17">
        <f t="shared" si="513"/>
        <v>-29.01545221716254</v>
      </c>
      <c r="CO340" s="17">
        <f t="shared" si="514"/>
        <v>-25.47306850738925</v>
      </c>
      <c r="CP340" s="12">
        <f t="shared" si="515"/>
        <v>844.03612802217685</v>
      </c>
      <c r="CQ340" s="12">
        <f t="shared" si="516"/>
        <v>753.58152774959535</v>
      </c>
      <c r="CR340" s="12">
        <f t="shared" si="517"/>
        <v>580.81000718262385</v>
      </c>
      <c r="CS340" s="17">
        <f>CS$3*temperature!$I450+CS$4*temperature!$I450^2</f>
        <v>-35.527348697360637</v>
      </c>
      <c r="CT340" s="17">
        <f>CT$3*temperature!$I450+CT$4*temperature!$I450^2</f>
        <v>-29.015492613392919</v>
      </c>
      <c r="CU340" s="17">
        <f>CU$3*temperature!$I450+CU$4*temperature!$I450^2</f>
        <v>-25.473089126850383</v>
      </c>
      <c r="CV340" s="17"/>
      <c r="CW340" s="17"/>
      <c r="CX340" s="17"/>
    </row>
    <row r="341" spans="1:102">
      <c r="A341" s="2">
        <f t="shared" si="454"/>
        <v>2295</v>
      </c>
      <c r="B341" s="5">
        <f t="shared" si="455"/>
        <v>1165.405759453794</v>
      </c>
      <c r="C341" s="5">
        <f t="shared" si="456"/>
        <v>2964.1703312471977</v>
      </c>
      <c r="D341" s="5">
        <f t="shared" si="457"/>
        <v>4369.9576182391829</v>
      </c>
      <c r="E341" s="15">
        <f t="shared" si="458"/>
        <v>1.840159547866774E-9</v>
      </c>
      <c r="F341" s="15">
        <f t="shared" si="459"/>
        <v>3.6252377020805117E-9</v>
      </c>
      <c r="G341" s="15">
        <f t="shared" si="460"/>
        <v>7.4007938113403873E-9</v>
      </c>
      <c r="H341" s="5">
        <f t="shared" si="461"/>
        <v>30473.944213401614</v>
      </c>
      <c r="I341" s="5">
        <f t="shared" si="462"/>
        <v>44496.89294833727</v>
      </c>
      <c r="J341" s="5">
        <f t="shared" si="463"/>
        <v>24677.84564635174</v>
      </c>
      <c r="K341" s="5">
        <f t="shared" si="464"/>
        <v>26148.784632473617</v>
      </c>
      <c r="L341" s="5">
        <f t="shared" si="465"/>
        <v>15011.58434765618</v>
      </c>
      <c r="M341" s="5">
        <f t="shared" si="466"/>
        <v>5647.1590349874723</v>
      </c>
      <c r="N341" s="15">
        <f t="shared" si="467"/>
        <v>-2.4104307129074853E-2</v>
      </c>
      <c r="O341" s="15">
        <f t="shared" si="468"/>
        <v>-5.9203725245245975E-3</v>
      </c>
      <c r="P341" s="15">
        <f t="shared" si="469"/>
        <v>-2.3602452219776415E-3</v>
      </c>
      <c r="Q341" s="5">
        <f t="shared" si="470"/>
        <v>197.82150552317705</v>
      </c>
      <c r="R341" s="5">
        <f t="shared" si="471"/>
        <v>811.29102784085728</v>
      </c>
      <c r="S341" s="5">
        <f t="shared" si="472"/>
        <v>995.87860822828827</v>
      </c>
      <c r="T341" s="5">
        <f t="shared" si="473"/>
        <v>6.4914966089680153</v>
      </c>
      <c r="U341" s="5">
        <f t="shared" si="474"/>
        <v>18.232532073257332</v>
      </c>
      <c r="V341" s="5">
        <f t="shared" si="475"/>
        <v>40.3551680523423</v>
      </c>
      <c r="W341" s="15">
        <f t="shared" si="476"/>
        <v>-1.0734613539272964E-2</v>
      </c>
      <c r="X341" s="15">
        <f t="shared" si="477"/>
        <v>-1.217998157191269E-2</v>
      </c>
      <c r="Y341" s="15">
        <f t="shared" si="478"/>
        <v>-9.7425357312937999E-3</v>
      </c>
      <c r="Z341" s="5">
        <f t="shared" si="493"/>
        <v>85.572081296058528</v>
      </c>
      <c r="AA341" s="5">
        <f t="shared" si="494"/>
        <v>1762.9896987155364</v>
      </c>
      <c r="AB341" s="5">
        <f t="shared" si="495"/>
        <v>38055.568364608946</v>
      </c>
      <c r="AC341" s="16">
        <f t="shared" si="479"/>
        <v>0.72806606012928587</v>
      </c>
      <c r="AD341" s="16">
        <f t="shared" si="480"/>
        <v>3.1291585390156986</v>
      </c>
      <c r="AE341" s="16">
        <f t="shared" si="481"/>
        <v>37.751434931046788</v>
      </c>
      <c r="AF341" s="15">
        <f t="shared" si="482"/>
        <v>-4.0504037456468023E-3</v>
      </c>
      <c r="AG341" s="15">
        <f t="shared" si="483"/>
        <v>2.9673830763510267E-4</v>
      </c>
      <c r="AH341" s="15">
        <f t="shared" si="484"/>
        <v>9.7937136394747881E-3</v>
      </c>
      <c r="AI341" s="1">
        <f t="shared" si="448"/>
        <v>77120.322697970871</v>
      </c>
      <c r="AJ341" s="1">
        <f t="shared" si="449"/>
        <v>94414.099448704175</v>
      </c>
      <c r="AK341" s="1">
        <f t="shared" si="450"/>
        <v>50522.931099652706</v>
      </c>
      <c r="AL341" s="14">
        <f t="shared" si="485"/>
        <v>103.52630879618376</v>
      </c>
      <c r="AM341" s="14">
        <f t="shared" si="486"/>
        <v>26.151049278663002</v>
      </c>
      <c r="AN341" s="14">
        <f t="shared" si="487"/>
        <v>8.0761489634798131</v>
      </c>
      <c r="AO341" s="11">
        <f t="shared" si="488"/>
        <v>1.1758251087181223E-3</v>
      </c>
      <c r="AP341" s="11">
        <f t="shared" si="489"/>
        <v>1.4812295171887869E-3</v>
      </c>
      <c r="AQ341" s="11">
        <f t="shared" si="490"/>
        <v>1.3436620651669084E-3</v>
      </c>
      <c r="AR341" s="1">
        <f t="shared" si="496"/>
        <v>30473.944213401614</v>
      </c>
      <c r="AS341" s="1">
        <f t="shared" si="491"/>
        <v>44496.89294833727</v>
      </c>
      <c r="AT341" s="1">
        <f t="shared" si="492"/>
        <v>24677.84564635174</v>
      </c>
      <c r="AU341" s="1">
        <f t="shared" si="451"/>
        <v>6094.7888426803229</v>
      </c>
      <c r="AV341" s="1">
        <f t="shared" si="452"/>
        <v>8899.3785896674544</v>
      </c>
      <c r="AW341" s="1">
        <f t="shared" si="453"/>
        <v>4935.5691292703486</v>
      </c>
      <c r="AX341" s="1">
        <f t="shared" si="518"/>
        <v>20919.027705978893</v>
      </c>
      <c r="AY341" s="1">
        <f t="shared" si="499"/>
        <v>12009.267478124946</v>
      </c>
      <c r="AZ341" s="1">
        <f t="shared" si="500"/>
        <v>4517.727227989978</v>
      </c>
      <c r="BA341" s="1">
        <f t="shared" si="519"/>
        <v>11593.939486192859</v>
      </c>
      <c r="BB341" s="1">
        <f t="shared" si="520"/>
        <v>27843.738135829899</v>
      </c>
      <c r="BC341" s="1">
        <f t="shared" si="521"/>
        <v>36776.533406553383</v>
      </c>
      <c r="BD341" s="1">
        <f t="shared" si="522"/>
        <v>19.391573055013325</v>
      </c>
      <c r="BE341" s="2">
        <f t="shared" si="532"/>
        <v>0.42640676327742005</v>
      </c>
      <c r="BF341" s="2">
        <f t="shared" si="533"/>
        <v>0.3180625638800178</v>
      </c>
      <c r="BG341" s="2">
        <f t="shared" si="534"/>
        <v>-5.0634047993166097E-7</v>
      </c>
      <c r="BH341" s="2">
        <f t="shared" si="501"/>
        <v>1.4966126730258975E-2</v>
      </c>
      <c r="BI341" s="2">
        <f t="shared" si="523"/>
        <v>1.8182272776872576E-2</v>
      </c>
      <c r="BJ341" s="2">
        <f t="shared" si="502"/>
        <v>1.0116379454193041E-2</v>
      </c>
      <c r="BK341" s="2">
        <f t="shared" si="503"/>
        <v>2.5638068161742476E-14</v>
      </c>
      <c r="BL341" s="2">
        <f t="shared" si="504"/>
        <v>554.08556627526571</v>
      </c>
      <c r="BM341" s="2">
        <f t="shared" si="505"/>
        <v>450.14745359798638</v>
      </c>
      <c r="BN341" s="2">
        <f t="shared" si="506"/>
        <v>6.3269228876612568E-10</v>
      </c>
      <c r="BO341" s="2">
        <f t="shared" si="524"/>
        <v>30370.409880241554</v>
      </c>
      <c r="BP341" s="2">
        <f t="shared" si="525"/>
        <v>1605.544929293025</v>
      </c>
      <c r="BQ341" s="2">
        <f t="shared" si="526"/>
        <v>-6.566919242164677E-5</v>
      </c>
      <c r="BR341" s="11">
        <f t="shared" si="527"/>
        <v>1.9316556782928179E-2</v>
      </c>
      <c r="BS341" s="17">
        <f t="shared" si="497"/>
        <v>1.6420170453700021E-4</v>
      </c>
      <c r="BT341" s="17">
        <f t="shared" si="498"/>
        <v>2.5443513477745706E-4</v>
      </c>
      <c r="BU341" s="12">
        <f>BU$3*temperature!$I451+BU$4*temperature!$I451^2</f>
        <v>-87.495394244126729</v>
      </c>
      <c r="BV341" s="12">
        <f>BV$3*temperature!$I451+BV$4*temperature!$I451^2</f>
        <v>-70.439544079787012</v>
      </c>
      <c r="BW341" s="12">
        <f>BW$3*temperature!$I451+BW$4*temperature!$I451^2</f>
        <v>-57.281191706391724</v>
      </c>
      <c r="BX341" s="12">
        <f>BX$4*temperature!$I451^2</f>
        <v>-64.718054946464079</v>
      </c>
      <c r="BY341" s="12">
        <f>BY$4*temperature!$I451^2</f>
        <v>-56.587910869956914</v>
      </c>
      <c r="BZ341" s="12">
        <f>BZ$4*temperature!$I451^2</f>
        <v>-49.679313097831049</v>
      </c>
      <c r="CA341" s="12">
        <f>CA$3*temperature!$I451</f>
        <v>-41.313330144992818</v>
      </c>
      <c r="CB341" s="12">
        <f>CB$3*temperature!$I451</f>
        <v>-38.184202597169332</v>
      </c>
      <c r="CC341" s="12">
        <f>CC$3*temperature!$I451</f>
        <v>-33.522441814034352</v>
      </c>
      <c r="CD341" s="12">
        <f t="shared" si="528"/>
        <v>-29.80515600237975</v>
      </c>
      <c r="CE341" s="12">
        <f t="shared" si="507"/>
        <v>-19.889280865156572</v>
      </c>
      <c r="CF341" s="12">
        <f t="shared" si="508"/>
        <v>-17.461075920821365</v>
      </c>
      <c r="CG341" s="19">
        <f t="shared" si="529"/>
        <v>0.27855837576453174</v>
      </c>
      <c r="CH341" s="19">
        <f t="shared" si="509"/>
        <v>0.4791227913024167</v>
      </c>
      <c r="CI341" s="19">
        <f t="shared" si="510"/>
        <v>0.47912279130241664</v>
      </c>
      <c r="CJ341" s="12">
        <f t="shared" si="530"/>
        <v>5.7540870713065333</v>
      </c>
      <c r="CK341" s="12">
        <f t="shared" si="511"/>
        <v>9.1474608660063801</v>
      </c>
      <c r="CL341" s="12">
        <f t="shared" si="512"/>
        <v>8.0306829466064933</v>
      </c>
      <c r="CM341" s="17">
        <f t="shared" si="531"/>
        <v>-35.559243073686282</v>
      </c>
      <c r="CN341" s="17">
        <f t="shared" si="513"/>
        <v>-29.036741731162952</v>
      </c>
      <c r="CO341" s="17">
        <f t="shared" si="514"/>
        <v>-25.491758867427858</v>
      </c>
      <c r="CP341" s="12">
        <f t="shared" si="515"/>
        <v>850.23630983204737</v>
      </c>
      <c r="CQ341" s="12">
        <f t="shared" si="516"/>
        <v>759.0669209144329</v>
      </c>
      <c r="CR341" s="12">
        <f t="shared" si="517"/>
        <v>585.03777964869528</v>
      </c>
      <c r="CS341" s="17">
        <f>CS$3*temperature!$I451+CS$4*temperature!$I451^2</f>
        <v>-35.559243073686282</v>
      </c>
      <c r="CT341" s="17">
        <f>CT$3*temperature!$I451+CT$4*temperature!$I451^2</f>
        <v>-29.036782130900601</v>
      </c>
      <c r="CU341" s="17">
        <f>CU$3*temperature!$I451+CU$4*temperature!$I451^2</f>
        <v>-25.491779488679214</v>
      </c>
      <c r="CV341" s="17"/>
      <c r="CW341" s="17"/>
      <c r="CX341" s="17"/>
    </row>
    <row r="342" spans="1:102">
      <c r="A342" s="2">
        <f t="shared" si="454"/>
        <v>2296</v>
      </c>
      <c r="B342" s="5">
        <f t="shared" si="455"/>
        <v>1165.4057614910998</v>
      </c>
      <c r="C342" s="5">
        <f t="shared" si="456"/>
        <v>2964.1703414557287</v>
      </c>
      <c r="D342" s="5">
        <f t="shared" si="457"/>
        <v>4369.9576489632809</v>
      </c>
      <c r="E342" s="15">
        <f t="shared" si="458"/>
        <v>1.7481515704734353E-9</v>
      </c>
      <c r="F342" s="15">
        <f t="shared" si="459"/>
        <v>3.443975816976486E-9</v>
      </c>
      <c r="G342" s="15">
        <f t="shared" si="460"/>
        <v>7.0307541207733676E-9</v>
      </c>
      <c r="H342" s="5">
        <f t="shared" si="461"/>
        <v>29727.692246883373</v>
      </c>
      <c r="I342" s="5">
        <f t="shared" si="462"/>
        <v>44232.699432708134</v>
      </c>
      <c r="J342" s="5">
        <f t="shared" si="463"/>
        <v>24619.507552127096</v>
      </c>
      <c r="K342" s="5">
        <f t="shared" si="464"/>
        <v>25508.447983685724</v>
      </c>
      <c r="L342" s="5">
        <f t="shared" si="465"/>
        <v>14922.455303626408</v>
      </c>
      <c r="M342" s="5">
        <f t="shared" si="466"/>
        <v>5633.8091875942491</v>
      </c>
      <c r="N342" s="15">
        <f t="shared" si="467"/>
        <v>-2.4488199271513023E-2</v>
      </c>
      <c r="O342" s="15">
        <f t="shared" si="468"/>
        <v>-5.9373509128427537E-3</v>
      </c>
      <c r="P342" s="15">
        <f t="shared" si="469"/>
        <v>-2.3639935249765154E-3</v>
      </c>
      <c r="Q342" s="5">
        <f t="shared" si="470"/>
        <v>190.90567760521287</v>
      </c>
      <c r="R342" s="5">
        <f t="shared" si="471"/>
        <v>796.65127128225765</v>
      </c>
      <c r="S342" s="5">
        <f t="shared" si="472"/>
        <v>983.84491800966123</v>
      </c>
      <c r="T342" s="5">
        <f t="shared" si="473"/>
        <v>6.4218129015792424</v>
      </c>
      <c r="U342" s="5">
        <f t="shared" si="474"/>
        <v>18.010460168595749</v>
      </c>
      <c r="V342" s="5">
        <f t="shared" si="475"/>
        <v>39.962006385649993</v>
      </c>
      <c r="W342" s="15">
        <f t="shared" si="476"/>
        <v>-1.0734613539272964E-2</v>
      </c>
      <c r="X342" s="15">
        <f t="shared" si="477"/>
        <v>-1.217998157191269E-2</v>
      </c>
      <c r="Y342" s="15">
        <f t="shared" si="478"/>
        <v>-9.7425357312937999E-3</v>
      </c>
      <c r="Z342" s="5">
        <f t="shared" si="493"/>
        <v>82.278368367416505</v>
      </c>
      <c r="AA342" s="5">
        <f t="shared" si="494"/>
        <v>1731.7198115806393</v>
      </c>
      <c r="AB342" s="5">
        <f t="shared" si="495"/>
        <v>37964.068654923431</v>
      </c>
      <c r="AC342" s="16">
        <f t="shared" si="479"/>
        <v>0.72511709863225993</v>
      </c>
      <c r="AD342" s="16">
        <f t="shared" si="480"/>
        <v>3.1300870802248881</v>
      </c>
      <c r="AE342" s="16">
        <f t="shared" si="481"/>
        <v>38.121161674240724</v>
      </c>
      <c r="AF342" s="15">
        <f t="shared" si="482"/>
        <v>-4.0504037456468023E-3</v>
      </c>
      <c r="AG342" s="15">
        <f t="shared" si="483"/>
        <v>2.9673830763510267E-4</v>
      </c>
      <c r="AH342" s="15">
        <f t="shared" si="484"/>
        <v>9.7937136394747881E-3</v>
      </c>
      <c r="AI342" s="1">
        <f t="shared" si="448"/>
        <v>75503.079270854112</v>
      </c>
      <c r="AJ342" s="1">
        <f t="shared" si="449"/>
        <v>93872.068093501206</v>
      </c>
      <c r="AK342" s="1">
        <f t="shared" si="450"/>
        <v>50406.207118957784</v>
      </c>
      <c r="AL342" s="14">
        <f t="shared" si="485"/>
        <v>103.64682034114625</v>
      </c>
      <c r="AM342" s="14">
        <f t="shared" si="486"/>
        <v>26.189397627699048</v>
      </c>
      <c r="AN342" s="14">
        <f t="shared" si="487"/>
        <v>8.0868920623247309</v>
      </c>
      <c r="AO342" s="11">
        <f t="shared" si="488"/>
        <v>1.1640668576309411E-3</v>
      </c>
      <c r="AP342" s="11">
        <f t="shared" si="489"/>
        <v>1.466417222016899E-3</v>
      </c>
      <c r="AQ342" s="11">
        <f t="shared" si="490"/>
        <v>1.3302254445152393E-3</v>
      </c>
      <c r="AR342" s="1">
        <f t="shared" si="496"/>
        <v>29727.692246883373</v>
      </c>
      <c r="AS342" s="1">
        <f t="shared" si="491"/>
        <v>44232.699432708134</v>
      </c>
      <c r="AT342" s="1">
        <f t="shared" si="492"/>
        <v>24619.507552127096</v>
      </c>
      <c r="AU342" s="1">
        <f t="shared" si="451"/>
        <v>5945.5384493766751</v>
      </c>
      <c r="AV342" s="1">
        <f t="shared" si="452"/>
        <v>8846.5398865416264</v>
      </c>
      <c r="AW342" s="1">
        <f t="shared" si="453"/>
        <v>4923.9015104254195</v>
      </c>
      <c r="AX342" s="1">
        <f t="shared" si="518"/>
        <v>20406.758386948579</v>
      </c>
      <c r="AY342" s="1">
        <f t="shared" si="499"/>
        <v>11937.964242901124</v>
      </c>
      <c r="AZ342" s="1">
        <f t="shared" si="500"/>
        <v>4507.0473500753997</v>
      </c>
      <c r="BA342" s="1">
        <f t="shared" si="519"/>
        <v>11565.045575911832</v>
      </c>
      <c r="BB342" s="1">
        <f t="shared" si="520"/>
        <v>27826.086457842761</v>
      </c>
      <c r="BC342" s="1">
        <f t="shared" si="521"/>
        <v>36766.190883576892</v>
      </c>
      <c r="BD342" s="1">
        <f t="shared" si="522"/>
        <v>18.812717204622864</v>
      </c>
      <c r="BE342" s="2">
        <f t="shared" si="532"/>
        <v>0.42640676327742005</v>
      </c>
      <c r="BF342" s="2">
        <f t="shared" si="533"/>
        <v>0.3180625638800178</v>
      </c>
      <c r="BG342" s="2">
        <f t="shared" si="534"/>
        <v>-5.0634047993166097E-7</v>
      </c>
      <c r="BH342" s="2">
        <f t="shared" si="501"/>
        <v>1.4728218835363788E-2</v>
      </c>
      <c r="BI342" s="2">
        <f t="shared" si="523"/>
        <v>1.8182272776872576E-2</v>
      </c>
      <c r="BJ342" s="2">
        <f t="shared" si="502"/>
        <v>1.0116379454193041E-2</v>
      </c>
      <c r="BK342" s="2">
        <f t="shared" si="503"/>
        <v>2.5638068161742476E-14</v>
      </c>
      <c r="BL342" s="2">
        <f t="shared" si="504"/>
        <v>540.51700945975347</v>
      </c>
      <c r="BM342" s="2">
        <f t="shared" si="505"/>
        <v>447.47477174454474</v>
      </c>
      <c r="BN342" s="2">
        <f t="shared" si="506"/>
        <v>6.3119661272996811E-10</v>
      </c>
      <c r="BO342" s="2">
        <f t="shared" si="524"/>
        <v>30812.689367138013</v>
      </c>
      <c r="BP342" s="2">
        <f t="shared" si="525"/>
        <v>1624.8316494179267</v>
      </c>
      <c r="BQ342" s="2">
        <f t="shared" si="526"/>
        <v>-6.5671850838403396E-5</v>
      </c>
      <c r="BR342" s="11">
        <f t="shared" si="527"/>
        <v>1.9274478652092947E-2</v>
      </c>
      <c r="BS342" s="17">
        <f t="shared" si="497"/>
        <v>1.6109000039716645E-4</v>
      </c>
      <c r="BT342" s="17">
        <f t="shared" si="498"/>
        <v>2.4702440269656022E-4</v>
      </c>
      <c r="BU342" s="12">
        <f>BU$3*temperature!$I452+BU$4*temperature!$I452^2</f>
        <v>-87.728507226522169</v>
      </c>
      <c r="BV342" s="12">
        <f>BV$3*temperature!$I452+BV$4*temperature!$I452^2</f>
        <v>-70.617912446118851</v>
      </c>
      <c r="BW342" s="12">
        <f>BW$3*temperature!$I452+BW$4*temperature!$I452^2</f>
        <v>-57.418645015217109</v>
      </c>
      <c r="BX342" s="12">
        <f>BX$4*temperature!$I452^2</f>
        <v>-64.855541202341001</v>
      </c>
      <c r="BY342" s="12">
        <f>BY$4*temperature!$I452^2</f>
        <v>-56.708125545750917</v>
      </c>
      <c r="BZ342" s="12">
        <f>BZ$4*temperature!$I452^2</f>
        <v>-49.784851231787762</v>
      </c>
      <c r="CA342" s="12">
        <f>CA$3*temperature!$I452</f>
        <v>-41.357189634012173</v>
      </c>
      <c r="CB342" s="12">
        <f>CB$3*temperature!$I452</f>
        <v>-38.224740109121178</v>
      </c>
      <c r="CC342" s="12">
        <f>CC$3*temperature!$I452</f>
        <v>-33.558030258816807</v>
      </c>
      <c r="CD342" s="12">
        <f t="shared" si="528"/>
        <v>-29.824567664959385</v>
      </c>
      <c r="CE342" s="12">
        <f t="shared" si="507"/>
        <v>-19.890952865890931</v>
      </c>
      <c r="CF342" s="12">
        <f t="shared" si="508"/>
        <v>-17.462543793489075</v>
      </c>
      <c r="CG342" s="19">
        <f t="shared" si="529"/>
        <v>0.27885410181663683</v>
      </c>
      <c r="CH342" s="19">
        <f t="shared" si="509"/>
        <v>0.4796314426440127</v>
      </c>
      <c r="CI342" s="19">
        <f t="shared" si="510"/>
        <v>0.47963144264401258</v>
      </c>
      <c r="CJ342" s="12">
        <f t="shared" si="530"/>
        <v>5.7663109845263945</v>
      </c>
      <c r="CK342" s="12">
        <f t="shared" si="511"/>
        <v>9.1668936216151238</v>
      </c>
      <c r="CL342" s="12">
        <f t="shared" si="512"/>
        <v>8.0477432326638656</v>
      </c>
      <c r="CM342" s="17">
        <f t="shared" si="531"/>
        <v>-35.590878649485781</v>
      </c>
      <c r="CN342" s="17">
        <f t="shared" si="513"/>
        <v>-29.057846487506055</v>
      </c>
      <c r="CO342" s="17">
        <f t="shared" si="514"/>
        <v>-25.510287026152941</v>
      </c>
      <c r="CP342" s="12">
        <f t="shared" si="515"/>
        <v>856.42047433248661</v>
      </c>
      <c r="CQ342" s="12">
        <f t="shared" si="516"/>
        <v>764.53793199881443</v>
      </c>
      <c r="CR342" s="12">
        <f t="shared" si="517"/>
        <v>589.25446737348727</v>
      </c>
      <c r="CS342" s="17">
        <f>CS$3*temperature!$I452+CS$4*temperature!$I452^2</f>
        <v>-35.590878649485781</v>
      </c>
      <c r="CT342" s="17">
        <f>CT$3*temperature!$I452+CT$4*temperature!$I452^2</f>
        <v>-29.057886890639853</v>
      </c>
      <c r="CU342" s="17">
        <f>CU$3*temperature!$I452+CU$4*temperature!$I452^2</f>
        <v>-25.510307649137811</v>
      </c>
      <c r="CV342" s="17"/>
      <c r="CW342" s="17"/>
      <c r="CX342" s="17"/>
    </row>
    <row r="343" spans="1:102">
      <c r="A343" s="2">
        <f t="shared" si="454"/>
        <v>2297</v>
      </c>
      <c r="B343" s="5">
        <f t="shared" si="455"/>
        <v>1165.4057634265405</v>
      </c>
      <c r="C343" s="5">
        <f t="shared" si="456"/>
        <v>2964.1703511538331</v>
      </c>
      <c r="D343" s="5">
        <f t="shared" si="457"/>
        <v>4369.9576781511742</v>
      </c>
      <c r="E343" s="15">
        <f t="shared" si="458"/>
        <v>1.6607439919497635E-9</v>
      </c>
      <c r="F343" s="15">
        <f t="shared" si="459"/>
        <v>3.2717770261276618E-9</v>
      </c>
      <c r="G343" s="15">
        <f t="shared" si="460"/>
        <v>6.6792164147346991E-9</v>
      </c>
      <c r="H343" s="5">
        <f t="shared" si="461"/>
        <v>28987.902958286133</v>
      </c>
      <c r="I343" s="5">
        <f t="shared" si="462"/>
        <v>43969.32954330455</v>
      </c>
      <c r="J343" s="5">
        <f t="shared" si="463"/>
        <v>24561.218417632666</v>
      </c>
      <c r="K343" s="5">
        <f t="shared" si="464"/>
        <v>24873.656770887712</v>
      </c>
      <c r="L343" s="5">
        <f t="shared" si="465"/>
        <v>14833.60412338955</v>
      </c>
      <c r="M343" s="5">
        <f t="shared" si="466"/>
        <v>5620.4705460726427</v>
      </c>
      <c r="N343" s="15">
        <f t="shared" si="467"/>
        <v>-2.488552863757143E-2</v>
      </c>
      <c r="O343" s="15">
        <f t="shared" si="468"/>
        <v>-5.954193088805293E-3</v>
      </c>
      <c r="P343" s="15">
        <f t="shared" si="469"/>
        <v>-2.3676061928008529E-3</v>
      </c>
      <c r="Q343" s="5">
        <f t="shared" si="470"/>
        <v>184.15658841316298</v>
      </c>
      <c r="R343" s="5">
        <f t="shared" si="471"/>
        <v>782.26243525783127</v>
      </c>
      <c r="S343" s="5">
        <f t="shared" si="472"/>
        <v>971.95311676007736</v>
      </c>
      <c r="T343" s="5">
        <f t="shared" si="473"/>
        <v>6.3528772218592717</v>
      </c>
      <c r="U343" s="5">
        <f t="shared" si="474"/>
        <v>17.791093095640587</v>
      </c>
      <c r="V343" s="5">
        <f t="shared" si="475"/>
        <v>39.572675110543607</v>
      </c>
      <c r="W343" s="15">
        <f t="shared" si="476"/>
        <v>-1.0734613539272964E-2</v>
      </c>
      <c r="X343" s="15">
        <f t="shared" si="477"/>
        <v>-1.217998157191269E-2</v>
      </c>
      <c r="Y343" s="15">
        <f t="shared" si="478"/>
        <v>-9.7425357312937999E-3</v>
      </c>
      <c r="Z343" s="5">
        <f t="shared" si="493"/>
        <v>79.080311724539186</v>
      </c>
      <c r="AA343" s="5">
        <f t="shared" si="494"/>
        <v>1700.9755011771497</v>
      </c>
      <c r="AB343" s="5">
        <f t="shared" si="495"/>
        <v>37872.64663594497</v>
      </c>
      <c r="AC343" s="16">
        <f t="shared" si="479"/>
        <v>0.72218008161992731</v>
      </c>
      <c r="AD343" s="16">
        <f t="shared" si="480"/>
        <v>3.1310158969678246</v>
      </c>
      <c r="AE343" s="16">
        <f t="shared" si="481"/>
        <v>38.494509415282359</v>
      </c>
      <c r="AF343" s="15">
        <f t="shared" si="482"/>
        <v>-4.0504037456468023E-3</v>
      </c>
      <c r="AG343" s="15">
        <f t="shared" si="483"/>
        <v>2.9673830763510267E-4</v>
      </c>
      <c r="AH343" s="15">
        <f t="shared" si="484"/>
        <v>9.7937136394747881E-3</v>
      </c>
      <c r="AI343" s="1">
        <f t="shared" si="448"/>
        <v>73898.309793145381</v>
      </c>
      <c r="AJ343" s="1">
        <f t="shared" si="449"/>
        <v>93331.401170692712</v>
      </c>
      <c r="AK343" s="1">
        <f t="shared" si="450"/>
        <v>50289.48791748743</v>
      </c>
      <c r="AL343" s="14">
        <f t="shared" si="485"/>
        <v>103.76626565131961</v>
      </c>
      <c r="AM343" s="14">
        <f t="shared" si="486"/>
        <v>26.227418165577401</v>
      </c>
      <c r="AN343" s="14">
        <f t="shared" si="487"/>
        <v>8.0975418780171999</v>
      </c>
      <c r="AO343" s="11">
        <f t="shared" si="488"/>
        <v>1.1524261890546318E-3</v>
      </c>
      <c r="AP343" s="11">
        <f t="shared" si="489"/>
        <v>1.45175304979673E-3</v>
      </c>
      <c r="AQ343" s="11">
        <f t="shared" si="490"/>
        <v>1.3169231900700868E-3</v>
      </c>
      <c r="AR343" s="1">
        <f t="shared" si="496"/>
        <v>28987.902958286133</v>
      </c>
      <c r="AS343" s="1">
        <f t="shared" si="491"/>
        <v>43969.32954330455</v>
      </c>
      <c r="AT343" s="1">
        <f t="shared" si="492"/>
        <v>24561.218417632666</v>
      </c>
      <c r="AU343" s="1">
        <f t="shared" si="451"/>
        <v>5797.5805916572272</v>
      </c>
      <c r="AV343" s="1">
        <f t="shared" si="452"/>
        <v>8793.8659086609096</v>
      </c>
      <c r="AW343" s="1">
        <f t="shared" si="453"/>
        <v>4912.2436835265335</v>
      </c>
      <c r="AX343" s="1">
        <f t="shared" si="518"/>
        <v>19898.925416710172</v>
      </c>
      <c r="AY343" s="1">
        <f t="shared" si="499"/>
        <v>11866.88329871164</v>
      </c>
      <c r="AZ343" s="1">
        <f t="shared" si="500"/>
        <v>4496.3764368581142</v>
      </c>
      <c r="BA343" s="1">
        <f t="shared" si="519"/>
        <v>11535.676893986236</v>
      </c>
      <c r="BB343" s="1">
        <f t="shared" si="520"/>
        <v>27808.384553260137</v>
      </c>
      <c r="BC343" s="1">
        <f t="shared" si="521"/>
        <v>36755.832522890458</v>
      </c>
      <c r="BD343" s="1">
        <f t="shared" si="522"/>
        <v>18.251000828392829</v>
      </c>
      <c r="BE343" s="2">
        <f t="shared" si="532"/>
        <v>0.42640676327742005</v>
      </c>
      <c r="BF343" s="2">
        <f t="shared" si="533"/>
        <v>0.3180625638800178</v>
      </c>
      <c r="BG343" s="2">
        <f t="shared" si="534"/>
        <v>-5.0634047993166097E-7</v>
      </c>
      <c r="BH343" s="2">
        <f t="shared" si="501"/>
        <v>1.4493787228002037E-2</v>
      </c>
      <c r="BI343" s="2">
        <f t="shared" si="523"/>
        <v>1.8182272776872576E-2</v>
      </c>
      <c r="BJ343" s="2">
        <f t="shared" si="502"/>
        <v>1.0116379454193041E-2</v>
      </c>
      <c r="BK343" s="2">
        <f t="shared" si="503"/>
        <v>2.5638068161742476E-14</v>
      </c>
      <c r="BL343" s="2">
        <f t="shared" si="504"/>
        <v>527.06595881706994</v>
      </c>
      <c r="BM343" s="2">
        <f t="shared" si="505"/>
        <v>444.81042200652922</v>
      </c>
      <c r="BN343" s="2">
        <f t="shared" si="506"/>
        <v>6.29702191926711E-10</v>
      </c>
      <c r="BO343" s="2">
        <f t="shared" si="524"/>
        <v>31260.974078348623</v>
      </c>
      <c r="BP343" s="2">
        <f t="shared" si="525"/>
        <v>1644.3502774673268</v>
      </c>
      <c r="BQ343" s="2">
        <f t="shared" si="526"/>
        <v>-6.5674518291980875E-5</v>
      </c>
      <c r="BR343" s="11">
        <f t="shared" si="527"/>
        <v>1.9232604322708208E-2</v>
      </c>
      <c r="BS343" s="17">
        <f t="shared" si="497"/>
        <v>1.5804378876452867E-4</v>
      </c>
      <c r="BT343" s="17">
        <f t="shared" si="498"/>
        <v>2.3982951718112643E-4</v>
      </c>
      <c r="BU343" s="12">
        <f>BU$3*temperature!$I453+BU$4*temperature!$I453^2</f>
        <v>-87.960122426551834</v>
      </c>
      <c r="BV343" s="12">
        <f>BV$3*temperature!$I453+BV$4*temperature!$I453^2</f>
        <v>-70.795126999677962</v>
      </c>
      <c r="BW343" s="12">
        <f>BW$3*temperature!$I453+BW$4*temperature!$I453^2</f>
        <v>-57.555202502565265</v>
      </c>
      <c r="BX343" s="12">
        <f>BX$4*temperature!$I453^2</f>
        <v>-64.992114899359663</v>
      </c>
      <c r="BY343" s="12">
        <f>BY$4*temperature!$I453^2</f>
        <v>-56.827542302024973</v>
      </c>
      <c r="BZ343" s="12">
        <f>BZ$4*temperature!$I453^2</f>
        <v>-49.889688861112866</v>
      </c>
      <c r="CA343" s="12">
        <f>CA$3*temperature!$I453</f>
        <v>-41.400712004956794</v>
      </c>
      <c r="CB343" s="12">
        <f>CB$3*temperature!$I453</f>
        <v>-38.264966036777608</v>
      </c>
      <c r="CC343" s="12">
        <f>CC$3*temperature!$I453</f>
        <v>-33.593345159418611</v>
      </c>
      <c r="CD343" s="12">
        <f t="shared" si="528"/>
        <v>-29.843804480815997</v>
      </c>
      <c r="CE343" s="12">
        <f t="shared" si="507"/>
        <v>-19.892571250417781</v>
      </c>
      <c r="CF343" s="12">
        <f t="shared" si="508"/>
        <v>-17.463964595743512</v>
      </c>
      <c r="CG343" s="19">
        <f t="shared" si="529"/>
        <v>0.2791475548236253</v>
      </c>
      <c r="CH343" s="19">
        <f t="shared" si="509"/>
        <v>0.48013618432854654</v>
      </c>
      <c r="CI343" s="19">
        <f t="shared" si="510"/>
        <v>0.48013618432854643</v>
      </c>
      <c r="CJ343" s="12">
        <f t="shared" si="530"/>
        <v>5.7784537620703995</v>
      </c>
      <c r="CK343" s="12">
        <f t="shared" si="511"/>
        <v>9.1861973931799135</v>
      </c>
      <c r="CL343" s="12">
        <f t="shared" si="512"/>
        <v>8.0646902818375477</v>
      </c>
      <c r="CM343" s="17">
        <f t="shared" si="531"/>
        <v>-35.622258242886396</v>
      </c>
      <c r="CN343" s="17">
        <f t="shared" si="513"/>
        <v>-29.078768643597694</v>
      </c>
      <c r="CO343" s="17">
        <f t="shared" si="514"/>
        <v>-25.528654877581062</v>
      </c>
      <c r="CP343" s="12">
        <f t="shared" si="515"/>
        <v>862.58848002178706</v>
      </c>
      <c r="CQ343" s="12">
        <f t="shared" si="516"/>
        <v>769.99443954662763</v>
      </c>
      <c r="CR343" s="12">
        <f t="shared" si="517"/>
        <v>593.45997674679143</v>
      </c>
      <c r="CS343" s="17">
        <f>CS$3*temperature!$I453+CS$4*temperature!$I453^2</f>
        <v>-35.622258242886396</v>
      </c>
      <c r="CT343" s="17">
        <f>CT$3*temperature!$I453+CT$4*temperature!$I453^2</f>
        <v>-29.078809050018727</v>
      </c>
      <c r="CU343" s="17">
        <f>CU$3*temperature!$I453+CU$4*temperature!$I453^2</f>
        <v>-25.52867550224385</v>
      </c>
      <c r="CV343" s="17"/>
      <c r="CW343" s="17"/>
      <c r="CX343" s="17"/>
    </row>
    <row r="344" spans="1:102">
      <c r="A344" s="2">
        <f t="shared" si="454"/>
        <v>2298</v>
      </c>
      <c r="B344" s="5">
        <f t="shared" si="455"/>
        <v>1165.4057652652091</v>
      </c>
      <c r="C344" s="5">
        <f t="shared" si="456"/>
        <v>2964.1703603670321</v>
      </c>
      <c r="D344" s="5">
        <f t="shared" si="457"/>
        <v>4369.9577058796731</v>
      </c>
      <c r="E344" s="15">
        <f t="shared" si="458"/>
        <v>1.5777067923522753E-9</v>
      </c>
      <c r="F344" s="15">
        <f t="shared" si="459"/>
        <v>3.1081881748212786E-9</v>
      </c>
      <c r="G344" s="15">
        <f t="shared" si="460"/>
        <v>6.3452555939979637E-9</v>
      </c>
      <c r="H344" s="5">
        <f t="shared" si="461"/>
        <v>28254.594563225302</v>
      </c>
      <c r="I344" s="5">
        <f t="shared" si="462"/>
        <v>43706.793118250127</v>
      </c>
      <c r="J344" s="5">
        <f t="shared" si="463"/>
        <v>24502.981826748834</v>
      </c>
      <c r="K344" s="5">
        <f t="shared" si="464"/>
        <v>24244.426624056952</v>
      </c>
      <c r="L344" s="5">
        <f t="shared" si="465"/>
        <v>14745.034125784263</v>
      </c>
      <c r="M344" s="5">
        <f t="shared" si="466"/>
        <v>5607.1439304276701</v>
      </c>
      <c r="N344" s="15">
        <f t="shared" si="467"/>
        <v>-2.5297050314178726E-2</v>
      </c>
      <c r="O344" s="15">
        <f t="shared" si="468"/>
        <v>-5.9709020726548268E-3</v>
      </c>
      <c r="P344" s="15">
        <f t="shared" si="469"/>
        <v>-2.3710853985854374E-3</v>
      </c>
      <c r="Q344" s="5">
        <f t="shared" si="470"/>
        <v>177.57112887225611</v>
      </c>
      <c r="R344" s="5">
        <f t="shared" si="471"/>
        <v>768.12057361232314</v>
      </c>
      <c r="S344" s="5">
        <f t="shared" si="472"/>
        <v>960.20170353080459</v>
      </c>
      <c r="T344" s="5">
        <f t="shared" si="473"/>
        <v>6.2846815400201628</v>
      </c>
      <c r="U344" s="5">
        <f t="shared" si="474"/>
        <v>17.5743979095915</v>
      </c>
      <c r="V344" s="5">
        <f t="shared" si="475"/>
        <v>39.187136909296257</v>
      </c>
      <c r="W344" s="15">
        <f t="shared" si="476"/>
        <v>-1.0734613539272964E-2</v>
      </c>
      <c r="X344" s="15">
        <f t="shared" si="477"/>
        <v>-1.217998157191269E-2</v>
      </c>
      <c r="Y344" s="15">
        <f t="shared" si="478"/>
        <v>-9.7425357312937999E-3</v>
      </c>
      <c r="Z344" s="5">
        <f t="shared" si="493"/>
        <v>75.975601775081316</v>
      </c>
      <c r="AA344" s="5">
        <f t="shared" si="494"/>
        <v>1670.7487059623772</v>
      </c>
      <c r="AB344" s="5">
        <f t="shared" si="495"/>
        <v>37781.307943603286</v>
      </c>
      <c r="AC344" s="16">
        <f t="shared" si="479"/>
        <v>0.71925496071230244</v>
      </c>
      <c r="AD344" s="16">
        <f t="shared" si="480"/>
        <v>3.1319449893262692</v>
      </c>
      <c r="AE344" s="16">
        <f t="shared" si="481"/>
        <v>38.871513617187702</v>
      </c>
      <c r="AF344" s="15">
        <f t="shared" si="482"/>
        <v>-4.0504037456468023E-3</v>
      </c>
      <c r="AG344" s="15">
        <f t="shared" si="483"/>
        <v>2.9673830763510267E-4</v>
      </c>
      <c r="AH344" s="15">
        <f t="shared" si="484"/>
        <v>9.7937136394747881E-3</v>
      </c>
      <c r="AI344" s="1">
        <f t="shared" si="448"/>
        <v>72306.059405488078</v>
      </c>
      <c r="AJ344" s="1">
        <f t="shared" si="449"/>
        <v>92792.126962284354</v>
      </c>
      <c r="AK344" s="1">
        <f t="shared" si="450"/>
        <v>50172.78280926522</v>
      </c>
      <c r="AL344" s="14">
        <f t="shared" si="485"/>
        <v>103.88465278377582</v>
      </c>
      <c r="AM344" s="14">
        <f t="shared" si="486"/>
        <v>26.265113142544472</v>
      </c>
      <c r="AN344" s="14">
        <f t="shared" si="487"/>
        <v>8.1080990802921065</v>
      </c>
      <c r="AO344" s="11">
        <f t="shared" si="488"/>
        <v>1.1409019271640855E-3</v>
      </c>
      <c r="AP344" s="11">
        <f t="shared" si="489"/>
        <v>1.4372355192987627E-3</v>
      </c>
      <c r="AQ344" s="11">
        <f t="shared" si="490"/>
        <v>1.303753958169386E-3</v>
      </c>
      <c r="AR344" s="1">
        <f t="shared" si="496"/>
        <v>28254.594563225302</v>
      </c>
      <c r="AS344" s="1">
        <f t="shared" si="491"/>
        <v>43706.793118250127</v>
      </c>
      <c r="AT344" s="1">
        <f t="shared" si="492"/>
        <v>24502.981826748834</v>
      </c>
      <c r="AU344" s="1">
        <f t="shared" si="451"/>
        <v>5650.918912645061</v>
      </c>
      <c r="AV344" s="1">
        <f t="shared" si="452"/>
        <v>8741.358623650025</v>
      </c>
      <c r="AW344" s="1">
        <f t="shared" si="453"/>
        <v>4900.5963653497665</v>
      </c>
      <c r="AX344" s="1">
        <f t="shared" si="518"/>
        <v>19395.54129924556</v>
      </c>
      <c r="AY344" s="1">
        <f t="shared" si="499"/>
        <v>11796.027300627409</v>
      </c>
      <c r="AZ344" s="1">
        <f t="shared" si="500"/>
        <v>4485.7151443421353</v>
      </c>
      <c r="BA344" s="1">
        <f t="shared" si="519"/>
        <v>11505.816278033411</v>
      </c>
      <c r="BB344" s="1">
        <f t="shared" si="520"/>
        <v>27790.632818654667</v>
      </c>
      <c r="BC344" s="1">
        <f t="shared" si="521"/>
        <v>36745.458909702931</v>
      </c>
      <c r="BD344" s="1">
        <f t="shared" si="522"/>
        <v>17.70591658514989</v>
      </c>
      <c r="BE344" s="2">
        <f t="shared" si="532"/>
        <v>0.42640676327742005</v>
      </c>
      <c r="BF344" s="2">
        <f t="shared" si="533"/>
        <v>0.3180625638800178</v>
      </c>
      <c r="BG344" s="2">
        <f t="shared" si="534"/>
        <v>-5.0634047993166097E-7</v>
      </c>
      <c r="BH344" s="2">
        <f t="shared" si="501"/>
        <v>1.4262789345752544E-2</v>
      </c>
      <c r="BI344" s="2">
        <f t="shared" si="523"/>
        <v>1.8182272776872576E-2</v>
      </c>
      <c r="BJ344" s="2">
        <f t="shared" si="502"/>
        <v>1.0116379454193041E-2</v>
      </c>
      <c r="BK344" s="2">
        <f t="shared" si="503"/>
        <v>2.5638068161742476E-14</v>
      </c>
      <c r="BL344" s="2">
        <f t="shared" si="504"/>
        <v>513.73274554850332</v>
      </c>
      <c r="BM344" s="2">
        <f t="shared" si="505"/>
        <v>442.15450391013138</v>
      </c>
      <c r="BN344" s="2">
        <f t="shared" si="506"/>
        <v>6.2820911824012377E-10</v>
      </c>
      <c r="BO344" s="2">
        <f t="shared" si="524"/>
        <v>31715.313690012026</v>
      </c>
      <c r="BP344" s="2">
        <f t="shared" si="525"/>
        <v>1664.1035996082578</v>
      </c>
      <c r="BQ344" s="2">
        <f t="shared" si="526"/>
        <v>-6.5677194640443155E-5</v>
      </c>
      <c r="BR344" s="11">
        <f t="shared" si="527"/>
        <v>1.9190949597784196E-2</v>
      </c>
      <c r="BS344" s="17">
        <f t="shared" si="497"/>
        <v>1.550615513026593E-4</v>
      </c>
      <c r="BT344" s="17">
        <f t="shared" si="498"/>
        <v>2.3284419143798681E-4</v>
      </c>
      <c r="BU344" s="12">
        <f>BU$3*temperature!$I454+BU$4*temperature!$I454^2</f>
        <v>-88.190251420948272</v>
      </c>
      <c r="BV344" s="12">
        <f>BV$3*temperature!$I454+BV$4*temperature!$I454^2</f>
        <v>-70.971196776872688</v>
      </c>
      <c r="BW344" s="12">
        <f>BW$3*temperature!$I454+BW$4*temperature!$I454^2</f>
        <v>-57.690871285252513</v>
      </c>
      <c r="BX344" s="12">
        <f>BX$4*temperature!$I454^2</f>
        <v>-65.127783535252931</v>
      </c>
      <c r="BY344" s="12">
        <f>BY$4*temperature!$I454^2</f>
        <v>-56.946167694616378</v>
      </c>
      <c r="BZ344" s="12">
        <f>BZ$4*temperature!$I454^2</f>
        <v>-49.993831741266973</v>
      </c>
      <c r="CA344" s="12">
        <f>CA$3*temperature!$I454</f>
        <v>-41.443900705483586</v>
      </c>
      <c r="CB344" s="12">
        <f>CB$3*temperature!$I454</f>
        <v>-38.304883566665318</v>
      </c>
      <c r="CC344" s="12">
        <f>CC$3*temperature!$I454</f>
        <v>-33.628389313335816</v>
      </c>
      <c r="CD344" s="12">
        <f t="shared" si="528"/>
        <v>-29.862868564358518</v>
      </c>
      <c r="CE344" s="12">
        <f t="shared" si="507"/>
        <v>-19.894137085755808</v>
      </c>
      <c r="CF344" s="12">
        <f t="shared" si="508"/>
        <v>-17.465339264335213</v>
      </c>
      <c r="CG344" s="19">
        <f t="shared" si="529"/>
        <v>0.27943875803159479</v>
      </c>
      <c r="CH344" s="19">
        <f t="shared" si="509"/>
        <v>0.48063705633950521</v>
      </c>
      <c r="CI344" s="19">
        <f t="shared" si="510"/>
        <v>0.48063705633950521</v>
      </c>
      <c r="CJ344" s="12">
        <f t="shared" si="530"/>
        <v>5.7905160705625347</v>
      </c>
      <c r="CK344" s="12">
        <f t="shared" si="511"/>
        <v>9.2053732404547528</v>
      </c>
      <c r="CL344" s="12">
        <f t="shared" si="512"/>
        <v>8.0815250245002996</v>
      </c>
      <c r="CM344" s="17">
        <f t="shared" si="531"/>
        <v>-35.653384634921053</v>
      </c>
      <c r="CN344" s="17">
        <f t="shared" si="513"/>
        <v>-29.099510326210563</v>
      </c>
      <c r="CO344" s="17">
        <f t="shared" si="514"/>
        <v>-25.546864288835515</v>
      </c>
      <c r="CP344" s="12">
        <f t="shared" si="515"/>
        <v>868.74019053588495</v>
      </c>
      <c r="CQ344" s="12">
        <f t="shared" si="516"/>
        <v>775.43632659338982</v>
      </c>
      <c r="CR344" s="12">
        <f t="shared" si="517"/>
        <v>597.65421762024312</v>
      </c>
      <c r="CS344" s="17">
        <f>CS$3*temperature!$I454+CS$4*temperature!$I454^2</f>
        <v>-35.653384634921053</v>
      </c>
      <c r="CT344" s="17">
        <f>CT$3*temperature!$I454+CT$4*temperature!$I454^2</f>
        <v>-29.099550735812095</v>
      </c>
      <c r="CU344" s="17">
        <f>CU$3*temperature!$I454+CU$4*temperature!$I454^2</f>
        <v>-25.546884915121744</v>
      </c>
      <c r="CV344" s="17"/>
      <c r="CW344" s="17"/>
      <c r="CX344" s="17"/>
    </row>
    <row r="345" spans="1:102">
      <c r="A345" s="2">
        <f t="shared" si="454"/>
        <v>2299</v>
      </c>
      <c r="B345" s="5">
        <f t="shared" si="455"/>
        <v>1165.4057670119444</v>
      </c>
      <c r="C345" s="5">
        <f t="shared" si="456"/>
        <v>2964.1703691195712</v>
      </c>
      <c r="D345" s="5">
        <f t="shared" si="457"/>
        <v>4369.9577322217465</v>
      </c>
      <c r="E345" s="15">
        <f t="shared" si="458"/>
        <v>1.4988214527346614E-9</v>
      </c>
      <c r="F345" s="15">
        <f t="shared" si="459"/>
        <v>2.9527787660802143E-9</v>
      </c>
      <c r="G345" s="15">
        <f t="shared" si="460"/>
        <v>6.0279928142980655E-9</v>
      </c>
      <c r="H345" s="5">
        <f t="shared" si="461"/>
        <v>27527.785391636498</v>
      </c>
      <c r="I345" s="5">
        <f t="shared" si="462"/>
        <v>43445.099660951899</v>
      </c>
      <c r="J345" s="5">
        <f t="shared" si="463"/>
        <v>24444.801278909646</v>
      </c>
      <c r="K345" s="5">
        <f t="shared" si="464"/>
        <v>23620.773271284459</v>
      </c>
      <c r="L345" s="5">
        <f t="shared" si="465"/>
        <v>14656.748516737965</v>
      </c>
      <c r="M345" s="5">
        <f t="shared" si="466"/>
        <v>5593.8301413459149</v>
      </c>
      <c r="N345" s="15">
        <f t="shared" si="467"/>
        <v>-2.5723576079694221E-2</v>
      </c>
      <c r="O345" s="15">
        <f t="shared" si="468"/>
        <v>-5.9874808218933762E-3</v>
      </c>
      <c r="P345" s="15">
        <f t="shared" si="469"/>
        <v>-2.3744332670875279E-3</v>
      </c>
      <c r="Q345" s="5">
        <f t="shared" si="470"/>
        <v>171.14624042753013</v>
      </c>
      <c r="R345" s="5">
        <f t="shared" si="471"/>
        <v>754.22179124534728</v>
      </c>
      <c r="S345" s="5">
        <f t="shared" si="472"/>
        <v>948.58918732193399</v>
      </c>
      <c r="T345" s="5">
        <f t="shared" si="473"/>
        <v>6.2172179124706437</v>
      </c>
      <c r="U345" s="5">
        <f t="shared" si="474"/>
        <v>17.360342066915216</v>
      </c>
      <c r="V345" s="5">
        <f t="shared" si="475"/>
        <v>38.805354827750335</v>
      </c>
      <c r="W345" s="15">
        <f t="shared" si="476"/>
        <v>-1.0734613539272964E-2</v>
      </c>
      <c r="X345" s="15">
        <f t="shared" si="477"/>
        <v>-1.217998157191269E-2</v>
      </c>
      <c r="Y345" s="15">
        <f t="shared" si="478"/>
        <v>-9.7425357312937999E-3</v>
      </c>
      <c r="Z345" s="5">
        <f t="shared" si="493"/>
        <v>72.961978692167904</v>
      </c>
      <c r="AA345" s="5">
        <f t="shared" si="494"/>
        <v>1641.0314641407517</v>
      </c>
      <c r="AB345" s="5">
        <f t="shared" si="495"/>
        <v>37690.058080035415</v>
      </c>
      <c r="AC345" s="16">
        <f t="shared" si="479"/>
        <v>0.71634168772535833</v>
      </c>
      <c r="AD345" s="16">
        <f t="shared" si="480"/>
        <v>3.1328743573820081</v>
      </c>
      <c r="AE345" s="16">
        <f t="shared" si="481"/>
        <v>39.252210090287385</v>
      </c>
      <c r="AF345" s="15">
        <f t="shared" si="482"/>
        <v>-4.0504037456468023E-3</v>
      </c>
      <c r="AG345" s="15">
        <f t="shared" si="483"/>
        <v>2.9673830763510267E-4</v>
      </c>
      <c r="AH345" s="15">
        <f t="shared" si="484"/>
        <v>9.7937136394747881E-3</v>
      </c>
      <c r="AI345" s="1">
        <f t="shared" si="448"/>
        <v>70726.372377584339</v>
      </c>
      <c r="AJ345" s="1">
        <f t="shared" si="449"/>
        <v>92254.272889705942</v>
      </c>
      <c r="AK345" s="1">
        <f t="shared" si="450"/>
        <v>50056.100893688468</v>
      </c>
      <c r="AL345" s="14">
        <f t="shared" si="485"/>
        <v>104.00198976233396</v>
      </c>
      <c r="AM345" s="14">
        <f t="shared" si="486"/>
        <v>26.302484804536068</v>
      </c>
      <c r="AN345" s="14">
        <f t="shared" si="487"/>
        <v>8.1185643368985758</v>
      </c>
      <c r="AO345" s="11">
        <f t="shared" si="488"/>
        <v>1.1294929078924446E-3</v>
      </c>
      <c r="AP345" s="11">
        <f t="shared" si="489"/>
        <v>1.4228631641057751E-3</v>
      </c>
      <c r="AQ345" s="11">
        <f t="shared" si="490"/>
        <v>1.2907164185876922E-3</v>
      </c>
      <c r="AR345" s="1">
        <f t="shared" si="496"/>
        <v>27527.785391636498</v>
      </c>
      <c r="AS345" s="1">
        <f t="shared" si="491"/>
        <v>43445.099660951899</v>
      </c>
      <c r="AT345" s="1">
        <f t="shared" si="492"/>
        <v>24444.801278909646</v>
      </c>
      <c r="AU345" s="1">
        <f t="shared" si="451"/>
        <v>5505.5570783272997</v>
      </c>
      <c r="AV345" s="1">
        <f t="shared" si="452"/>
        <v>8689.0199321903801</v>
      </c>
      <c r="AW345" s="1">
        <f t="shared" si="453"/>
        <v>4888.9602557819298</v>
      </c>
      <c r="AX345" s="1">
        <f t="shared" si="518"/>
        <v>18896.618617027569</v>
      </c>
      <c r="AY345" s="1">
        <f t="shared" si="499"/>
        <v>11725.398813390371</v>
      </c>
      <c r="AZ345" s="1">
        <f t="shared" si="500"/>
        <v>4475.0641130767317</v>
      </c>
      <c r="BA345" s="1">
        <f t="shared" si="519"/>
        <v>11475.445572978992</v>
      </c>
      <c r="BB345" s="1">
        <f t="shared" si="520"/>
        <v>27772.831641787143</v>
      </c>
      <c r="BC345" s="1">
        <f t="shared" si="521"/>
        <v>36735.070619889091</v>
      </c>
      <c r="BD345" s="1">
        <f t="shared" si="522"/>
        <v>17.176972028457868</v>
      </c>
      <c r="BE345" s="2">
        <f t="shared" si="532"/>
        <v>0.42640676327742005</v>
      </c>
      <c r="BF345" s="2">
        <f t="shared" si="533"/>
        <v>0.3180625638800178</v>
      </c>
      <c r="BG345" s="2">
        <f t="shared" si="534"/>
        <v>-5.0634047993166097E-7</v>
      </c>
      <c r="BH345" s="2">
        <f t="shared" si="501"/>
        <v>1.4035182949290691E-2</v>
      </c>
      <c r="BI345" s="2">
        <f t="shared" si="523"/>
        <v>1.8182272776872576E-2</v>
      </c>
      <c r="BJ345" s="2">
        <f t="shared" si="502"/>
        <v>1.0116379454193041E-2</v>
      </c>
      <c r="BK345" s="2">
        <f t="shared" si="503"/>
        <v>2.5638068161742476E-14</v>
      </c>
      <c r="BL345" s="2">
        <f t="shared" si="504"/>
        <v>500.51770293394287</v>
      </c>
      <c r="BM345" s="2">
        <f t="shared" si="505"/>
        <v>439.50711359542282</v>
      </c>
      <c r="BN345" s="2">
        <f t="shared" si="506"/>
        <v>6.2671748138893512E-10</v>
      </c>
      <c r="BO345" s="2">
        <f t="shared" si="524"/>
        <v>32175.755316524017</v>
      </c>
      <c r="BP345" s="2">
        <f t="shared" si="525"/>
        <v>1684.0944354982894</v>
      </c>
      <c r="BQ345" s="2">
        <f t="shared" si="526"/>
        <v>-6.5679879745017157E-5</v>
      </c>
      <c r="BR345" s="11">
        <f t="shared" si="527"/>
        <v>1.9149531628605526E-2</v>
      </c>
      <c r="BS345" s="17">
        <f t="shared" si="497"/>
        <v>1.5214180558005655E-4</v>
      </c>
      <c r="BT345" s="17">
        <f t="shared" si="498"/>
        <v>2.2606232178445321E-4</v>
      </c>
      <c r="BU345" s="12">
        <f>BU$3*temperature!$I455+BU$4*temperature!$I455^2</f>
        <v>-88.418905705459466</v>
      </c>
      <c r="BV345" s="12">
        <f>BV$3*temperature!$I455+BV$4*temperature!$I455^2</f>
        <v>-71.146130748362424</v>
      </c>
      <c r="BW345" s="12">
        <f>BW$3*temperature!$I455+BW$4*temperature!$I455^2</f>
        <v>-57.825658426178585</v>
      </c>
      <c r="BX345" s="12">
        <f>BX$4*temperature!$I455^2</f>
        <v>-65.26255454578201</v>
      </c>
      <c r="BY345" s="12">
        <f>BY$4*temperature!$I455^2</f>
        <v>-57.06400822517594</v>
      </c>
      <c r="BZ345" s="12">
        <f>BZ$4*temperature!$I455^2</f>
        <v>-50.097285580139669</v>
      </c>
      <c r="CA345" s="12">
        <f>CA$3*temperature!$I455</f>
        <v>-41.486759141089017</v>
      </c>
      <c r="CB345" s="12">
        <f>CB$3*temperature!$I455</f>
        <v>-38.344495846343861</v>
      </c>
      <c r="CC345" s="12">
        <f>CC$3*temperature!$I455</f>
        <v>-33.663165483854662</v>
      </c>
      <c r="CD345" s="12">
        <f t="shared" si="528"/>
        <v>-29.881761998855254</v>
      </c>
      <c r="CE345" s="12">
        <f t="shared" si="507"/>
        <v>-19.895651417475115</v>
      </c>
      <c r="CF345" s="12">
        <f t="shared" si="508"/>
        <v>-17.466668717184682</v>
      </c>
      <c r="CG345" s="19">
        <f t="shared" si="529"/>
        <v>0.27972773440237286</v>
      </c>
      <c r="CH345" s="19">
        <f t="shared" si="509"/>
        <v>0.48113409817142871</v>
      </c>
      <c r="CI345" s="19">
        <f t="shared" si="510"/>
        <v>0.48113409817142877</v>
      </c>
      <c r="CJ345" s="12">
        <f t="shared" si="530"/>
        <v>5.8024985711168808</v>
      </c>
      <c r="CK345" s="12">
        <f t="shared" si="511"/>
        <v>9.224422214434373</v>
      </c>
      <c r="CL345" s="12">
        <f t="shared" si="512"/>
        <v>8.0982483833349903</v>
      </c>
      <c r="CM345" s="17">
        <f t="shared" si="531"/>
        <v>-35.684260569972132</v>
      </c>
      <c r="CN345" s="17">
        <f t="shared" si="513"/>
        <v>-29.120073631909488</v>
      </c>
      <c r="CO345" s="17">
        <f t="shared" si="514"/>
        <v>-25.564917100519672</v>
      </c>
      <c r="CP345" s="12">
        <f t="shared" si="515"/>
        <v>874.8754745194309</v>
      </c>
      <c r="CQ345" s="12">
        <f t="shared" si="516"/>
        <v>780.86348055275346</v>
      </c>
      <c r="CR345" s="12">
        <f t="shared" si="517"/>
        <v>601.83710321985279</v>
      </c>
      <c r="CS345" s="17">
        <f>CS$3*temperature!$I455+CS$4*temperature!$I455^2</f>
        <v>-35.684260569972132</v>
      </c>
      <c r="CT345" s="17">
        <f>CT$3*temperature!$I455+CT$4*temperature!$I455^2</f>
        <v>-29.120114044586899</v>
      </c>
      <c r="CU345" s="17">
        <f>CU$3*temperature!$I455+CU$4*temperature!$I455^2</f>
        <v>-25.564937728375941</v>
      </c>
      <c r="CV345" s="17"/>
      <c r="CW345" s="17"/>
      <c r="CX345" s="17"/>
    </row>
    <row r="346" spans="1:102">
      <c r="A346" s="2">
        <f t="shared" si="454"/>
        <v>2300</v>
      </c>
      <c r="B346" s="5">
        <f t="shared" si="455"/>
        <v>1165.4057686713427</v>
      </c>
      <c r="C346" s="5">
        <f t="shared" si="456"/>
        <v>2964.1703774344837</v>
      </c>
      <c r="D346" s="5">
        <f t="shared" si="457"/>
        <v>4369.9577572467169</v>
      </c>
      <c r="E346" s="15">
        <f t="shared" si="458"/>
        <v>1.4238803800979283E-9</v>
      </c>
      <c r="F346" s="15">
        <f t="shared" si="459"/>
        <v>2.8051398277762035E-9</v>
      </c>
      <c r="G346" s="15">
        <f t="shared" si="460"/>
        <v>5.7265931735831616E-9</v>
      </c>
      <c r="H346" s="5">
        <f t="shared" si="461"/>
        <v>26807.493950970958</v>
      </c>
      <c r="I346" s="5">
        <f t="shared" si="462"/>
        <v>43184.258347887575</v>
      </c>
      <c r="J346" s="5">
        <f t="shared" si="463"/>
        <v>24386.68019094611</v>
      </c>
      <c r="K346" s="5">
        <f t="shared" si="464"/>
        <v>23002.712592999844</v>
      </c>
      <c r="L346" s="5">
        <f t="shared" si="465"/>
        <v>14568.750391893445</v>
      </c>
      <c r="M346" s="5">
        <f t="shared" si="466"/>
        <v>5580.5299606170311</v>
      </c>
      <c r="N346" s="15">
        <f t="shared" si="467"/>
        <v>-2.6165979885001689E-2</v>
      </c>
      <c r="O346" s="15">
        <f t="shared" si="468"/>
        <v>-6.0039322325839972E-3</v>
      </c>
      <c r="P346" s="15">
        <f t="shared" si="469"/>
        <v>-2.3776518758725773E-3</v>
      </c>
      <c r="Q346" s="5">
        <f t="shared" si="470"/>
        <v>164.87891467205787</v>
      </c>
      <c r="R346" s="5">
        <f t="shared" si="471"/>
        <v>740.56224384945142</v>
      </c>
      <c r="S346" s="5">
        <f t="shared" si="472"/>
        <v>937.1140872358028</v>
      </c>
      <c r="T346" s="5">
        <f t="shared" si="473"/>
        <v>6.1504784808908264</v>
      </c>
      <c r="U346" s="5">
        <f t="shared" si="474"/>
        <v>17.148893420458087</v>
      </c>
      <c r="V346" s="5">
        <f t="shared" si="475"/>
        <v>38.427292271775443</v>
      </c>
      <c r="W346" s="15">
        <f t="shared" si="476"/>
        <v>-1.0734613539272964E-2</v>
      </c>
      <c r="X346" s="15">
        <f t="shared" si="477"/>
        <v>-1.217998157191269E-2</v>
      </c>
      <c r="Y346" s="15">
        <f t="shared" si="478"/>
        <v>-9.7425357312937999E-3</v>
      </c>
      <c r="Z346" s="5">
        <f t="shared" si="493"/>
        <v>70.037231575063231</v>
      </c>
      <c r="AA346" s="5">
        <f t="shared" si="494"/>
        <v>1611.815913297012</v>
      </c>
      <c r="AB346" s="5">
        <f t="shared" si="495"/>
        <v>37598.90241651571</v>
      </c>
      <c r="AC346" s="16">
        <f t="shared" si="479"/>
        <v>0.71344021467023255</v>
      </c>
      <c r="AD346" s="16">
        <f t="shared" si="480"/>
        <v>3.1338040012168511</v>
      </c>
      <c r="AE346" s="16">
        <f t="shared" si="481"/>
        <v>39.636634995628164</v>
      </c>
      <c r="AF346" s="15">
        <f t="shared" si="482"/>
        <v>-4.0504037456468023E-3</v>
      </c>
      <c r="AG346" s="15">
        <f t="shared" si="483"/>
        <v>2.9673830763510267E-4</v>
      </c>
      <c r="AH346" s="15">
        <f t="shared" si="484"/>
        <v>9.7937136394747881E-3</v>
      </c>
      <c r="AI346" s="1">
        <f t="shared" si="448"/>
        <v>69159.292218153205</v>
      </c>
      <c r="AJ346" s="1">
        <f t="shared" si="449"/>
        <v>91717.865532925731</v>
      </c>
      <c r="AK346" s="1">
        <f t="shared" si="450"/>
        <v>49939.45106010155</v>
      </c>
      <c r="AL346" s="14">
        <f t="shared" si="485"/>
        <v>104.11828457707878</v>
      </c>
      <c r="AM346" s="14">
        <f t="shared" si="486"/>
        <v>26.339535392921363</v>
      </c>
      <c r="AN346" s="14">
        <f t="shared" si="487"/>
        <v>8.128938313540722</v>
      </c>
      <c r="AO346" s="11">
        <f t="shared" si="488"/>
        <v>1.1181979788135201E-3</v>
      </c>
      <c r="AP346" s="11">
        <f t="shared" si="489"/>
        <v>1.4086345324647173E-3</v>
      </c>
      <c r="AQ346" s="11">
        <f t="shared" si="490"/>
        <v>1.2778092544018153E-3</v>
      </c>
      <c r="AR346" s="1">
        <f t="shared" si="496"/>
        <v>26807.493950970958</v>
      </c>
      <c r="AS346" s="1">
        <f t="shared" si="491"/>
        <v>43184.258347887575</v>
      </c>
      <c r="AT346" s="1">
        <f t="shared" si="492"/>
        <v>24386.68019094611</v>
      </c>
      <c r="AU346" s="1">
        <f t="shared" si="451"/>
        <v>5361.4987901941922</v>
      </c>
      <c r="AV346" s="1">
        <f t="shared" si="452"/>
        <v>8636.8516695775161</v>
      </c>
      <c r="AW346" s="1">
        <f t="shared" si="453"/>
        <v>4877.3360381892226</v>
      </c>
      <c r="AX346" s="1">
        <f t="shared" si="518"/>
        <v>18402.170074399874</v>
      </c>
      <c r="AY346" s="1">
        <f t="shared" si="499"/>
        <v>11655.000313514754</v>
      </c>
      <c r="AZ346" s="1">
        <f t="shared" si="500"/>
        <v>4464.4239684936238</v>
      </c>
      <c r="BA346" s="1">
        <f t="shared" si="519"/>
        <v>11444.54555411553</v>
      </c>
      <c r="BB346" s="1">
        <f t="shared" si="520"/>
        <v>27754.981401789606</v>
      </c>
      <c r="BC346" s="1">
        <f t="shared" si="521"/>
        <v>36724.668220197709</v>
      </c>
      <c r="BD346" s="1">
        <f t="shared" si="522"/>
        <v>16.663689166141545</v>
      </c>
      <c r="BE346" s="2">
        <f t="shared" si="532"/>
        <v>0.42640676327742005</v>
      </c>
      <c r="BF346" s="2">
        <f t="shared" si="533"/>
        <v>0.3180625638800178</v>
      </c>
      <c r="BG346" s="2">
        <f t="shared" si="534"/>
        <v>-5.0634047993166097E-7</v>
      </c>
      <c r="BH346" s="2">
        <f t="shared" si="501"/>
        <v>1.3810926126830157E-2</v>
      </c>
      <c r="BI346" s="2">
        <f t="shared" si="523"/>
        <v>1.8182272776872576E-2</v>
      </c>
      <c r="BJ346" s="2">
        <f t="shared" si="502"/>
        <v>1.0116379454193041E-2</v>
      </c>
      <c r="BK346" s="2">
        <f t="shared" si="503"/>
        <v>2.5638068161742476E-14</v>
      </c>
      <c r="BL346" s="2">
        <f t="shared" si="504"/>
        <v>487.42116748091553</v>
      </c>
      <c r="BM346" s="2">
        <f t="shared" si="505"/>
        <v>436.86834389513416</v>
      </c>
      <c r="BN346" s="2">
        <f t="shared" si="506"/>
        <v>6.2522736897409141E-10</v>
      </c>
      <c r="BO346" s="2">
        <f t="shared" si="524"/>
        <v>32642.343137053744</v>
      </c>
      <c r="BP346" s="2">
        <f t="shared" si="525"/>
        <v>1704.3256386878913</v>
      </c>
      <c r="BQ346" s="2">
        <f t="shared" si="526"/>
        <v>-6.5682573470014977E-5</v>
      </c>
      <c r="BR346" s="11">
        <f t="shared" si="527"/>
        <v>1.9108369000761044E-2</v>
      </c>
      <c r="BS346" s="17">
        <f t="shared" si="497"/>
        <v>1.4928310405729498E-4</v>
      </c>
      <c r="BT346" s="17">
        <f t="shared" si="498"/>
        <v>2.1947798231500312E-4</v>
      </c>
      <c r="BU346" s="12">
        <f>BU$3*temperature!$I456+BU$4*temperature!$I456^2</f>
        <v>-88.64609669395891</v>
      </c>
      <c r="BV346" s="12">
        <f>BV$3*temperature!$I456+BV$4*temperature!$I456^2</f>
        <v>-71.319937818459977</v>
      </c>
      <c r="BW346" s="12">
        <f>BW$3*temperature!$I456+BW$4*temperature!$I456^2</f>
        <v>-57.959570933937364</v>
      </c>
      <c r="BX346" s="12">
        <f>BX$4*temperature!$I456^2</f>
        <v>-65.396435304523877</v>
      </c>
      <c r="BY346" s="12">
        <f>BY$4*temperature!$I456^2</f>
        <v>-57.181070340982004</v>
      </c>
      <c r="BZ346" s="12">
        <f>BZ$4*temperature!$I456^2</f>
        <v>-50.200056037886178</v>
      </c>
      <c r="CA346" s="12">
        <f>CA$3*temperature!$I456</f>
        <v>-41.529290675533048</v>
      </c>
      <c r="CB346" s="12">
        <f>CB$3*temperature!$I456</f>
        <v>-38.383805984797476</v>
      </c>
      <c r="CC346" s="12">
        <f>CC$3*temperature!$I456</f>
        <v>-33.697676400395586</v>
      </c>
      <c r="CD346" s="12">
        <f t="shared" si="528"/>
        <v>-29.900486836895617</v>
      </c>
      <c r="CE346" s="12">
        <f t="shared" si="507"/>
        <v>-19.897115270149108</v>
      </c>
      <c r="CF346" s="12">
        <f t="shared" si="508"/>
        <v>-17.467953853779154</v>
      </c>
      <c r="CG346" s="19">
        <f t="shared" si="529"/>
        <v>0.28001450661637556</v>
      </c>
      <c r="CH346" s="19">
        <f t="shared" si="509"/>
        <v>0.48162734883482683</v>
      </c>
      <c r="CI346" s="19">
        <f t="shared" si="510"/>
        <v>0.48162734883482672</v>
      </c>
      <c r="CJ346" s="12">
        <f t="shared" si="530"/>
        <v>5.8144019193187173</v>
      </c>
      <c r="CK346" s="12">
        <f t="shared" si="511"/>
        <v>9.2433453573241842</v>
      </c>
      <c r="CL346" s="12">
        <f t="shared" si="512"/>
        <v>8.1148612733082164</v>
      </c>
      <c r="CM346" s="17">
        <f t="shared" si="531"/>
        <v>-35.714888756214336</v>
      </c>
      <c r="CN346" s="17">
        <f t="shared" si="513"/>
        <v>-29.140460627473292</v>
      </c>
      <c r="CO346" s="17">
        <f t="shared" si="514"/>
        <v>-25.582815127087372</v>
      </c>
      <c r="CP346" s="12">
        <f>(CM346-BX346)^2</f>
        <v>880.99420549946603</v>
      </c>
      <c r="CQ346" s="12">
        <f>(CN346-BY346)^2</f>
        <v>786.27579310531905</v>
      </c>
      <c r="CR346" s="12">
        <f>(CO346-BZ346)^2</f>
        <v>606.00855006030645</v>
      </c>
      <c r="CS346" s="17">
        <f>CS$3*temperature!$I456+CS$4*temperature!$I456^2</f>
        <v>-35.714888756214329</v>
      </c>
      <c r="CT346" s="17">
        <f>CT$3*temperature!$I456+CT$4*temperature!$I456^2</f>
        <v>-29.140501043124054</v>
      </c>
      <c r="CU346" s="17">
        <f>CU$3*temperature!$I456+CU$4*temperature!$I456^2</f>
        <v>-25.582835756461343</v>
      </c>
      <c r="CV346" s="17"/>
      <c r="CW346" s="17"/>
      <c r="CX346" s="17"/>
    </row>
    <row r="347" spans="1:102">
      <c r="A347" s="2"/>
    </row>
    <row r="348" spans="1:102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</row>
    <row r="349" spans="1:102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/>
      <c r="BV349" s="17"/>
      <c r="BW349" s="17"/>
      <c r="BX349" s="17"/>
      <c r="BY349" s="17"/>
      <c r="BZ349" s="17"/>
      <c r="CS349" s="17"/>
      <c r="CT349" s="17"/>
      <c r="CU349" s="17"/>
    </row>
    <row r="350" spans="1:102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/>
      <c r="BV350" s="17"/>
      <c r="BW350" s="17"/>
      <c r="BX350" s="17"/>
      <c r="BY350" s="17"/>
      <c r="BZ350" s="17"/>
      <c r="CS350" s="17"/>
      <c r="CT350" s="17"/>
      <c r="CU350" s="17"/>
    </row>
    <row r="351" spans="1:102">
      <c r="A351" s="2"/>
    </row>
    <row r="352" spans="1:102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C307"/>
  <sheetViews>
    <sheetView workbookViewId="0">
      <selection activeCell="D6" sqref="D6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2" spans="1:55"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E3" s="20"/>
      <c r="F3" s="3"/>
      <c r="G3" s="3"/>
      <c r="H3" s="3"/>
      <c r="U3" s="3"/>
      <c r="V3" s="3"/>
    </row>
    <row r="4" spans="1:55">
      <c r="E4" s="20"/>
      <c r="F4" s="3"/>
      <c r="G4" s="3"/>
      <c r="H4" s="3"/>
      <c r="I4" s="3"/>
      <c r="U4" s="3"/>
      <c r="V4" s="3"/>
    </row>
    <row r="5" spans="1:55">
      <c r="E5" s="12"/>
      <c r="F5" s="3"/>
      <c r="G5" s="3"/>
      <c r="H5" s="3"/>
      <c r="I5" s="3"/>
      <c r="O5" s="3"/>
      <c r="P5" s="3"/>
      <c r="Q5" s="3"/>
      <c r="R5" s="12"/>
      <c r="S5" s="3"/>
      <c r="T5" s="3"/>
      <c r="U5" s="3"/>
      <c r="V5" s="3"/>
    </row>
    <row r="6" spans="1:55">
      <c r="E6" s="1"/>
      <c r="F6" s="1"/>
      <c r="G6" s="3"/>
      <c r="H6" s="3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B7" s="1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B8" s="1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B11" s="1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B12" s="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>
      <c r="A307" s="1"/>
      <c r="B307" s="1"/>
      <c r="C307" s="12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2013-04-23T11:00:28Z</dcterms:modified>
</cp:coreProperties>
</file>