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20" windowWidth="18195" windowHeight="7995" activeTab="2"/>
  </bookViews>
  <sheets>
    <sheet name="carbondioxide" sheetId="7" r:id="rId1"/>
    <sheet name="temperature" sheetId="12" r:id="rId2"/>
    <sheet name="economy" sheetId="13" r:id="rId3"/>
    <sheet name="exercises" sheetId="14" r:id="rId4"/>
  </sheets>
  <definedNames>
    <definedName name="solver_adj" localSheetId="2" hidden="1">economy!$BF$1:$BH$2</definedName>
    <definedName name="solver_adj" localSheetId="1" hidden="1">temperature!$L$1:$L$4</definedName>
    <definedName name="solver_cvg" localSheetId="2" hidden="1">0.0001</definedName>
    <definedName name="solver_cvg" localSheetId="1" hidden="1">0.0001</definedName>
    <definedName name="solver_drv" localSheetId="2" hidden="1">1</definedName>
    <definedName name="solver_drv" localSheetId="1" hidden="1">1</definedName>
    <definedName name="solver_est" localSheetId="2" hidden="1">1</definedName>
    <definedName name="solver_est" localSheetId="1" hidden="1">1</definedName>
    <definedName name="solver_itr" localSheetId="2" hidden="1">100</definedName>
    <definedName name="solver_itr" localSheetId="1" hidden="1">100</definedName>
    <definedName name="solver_lhs1" localSheetId="2" hidden="1">economy!$BF$1</definedName>
    <definedName name="solver_lhs10" localSheetId="2" hidden="1">economy!$BH$1</definedName>
    <definedName name="solver_lhs11" localSheetId="2" hidden="1">economy!$BH$2</definedName>
    <definedName name="solver_lhs12" localSheetId="2" hidden="1">economy!$BH$2</definedName>
    <definedName name="solver_lhs13" localSheetId="2" hidden="1">economy!$BG$1</definedName>
    <definedName name="solver_lhs2" localSheetId="2" hidden="1">economy!$BF$1</definedName>
    <definedName name="solver_lhs3" localSheetId="2" hidden="1">economy!$BF$2</definedName>
    <definedName name="solver_lhs4" localSheetId="2" hidden="1">economy!$BF$2</definedName>
    <definedName name="solver_lhs5" localSheetId="2" hidden="1">economy!$BG$1</definedName>
    <definedName name="solver_lhs6" localSheetId="2" hidden="1">economy!$BG$1</definedName>
    <definedName name="solver_lhs7" localSheetId="2" hidden="1">economy!$BG$2</definedName>
    <definedName name="solver_lhs8" localSheetId="2" hidden="1">economy!$BG$2</definedName>
    <definedName name="solver_lhs9" localSheetId="2" hidden="1">economy!$BH$1</definedName>
    <definedName name="solver_lin" localSheetId="2" hidden="1">2</definedName>
    <definedName name="solver_lin" localSheetId="1" hidden="1">2</definedName>
    <definedName name="solver_neg" localSheetId="2" hidden="1">2</definedName>
    <definedName name="solver_neg" localSheetId="1" hidden="1">2</definedName>
    <definedName name="solver_num" localSheetId="2" hidden="1">12</definedName>
    <definedName name="solver_num" localSheetId="1" hidden="1">0</definedName>
    <definedName name="solver_nwt" localSheetId="2" hidden="1">1</definedName>
    <definedName name="solver_nwt" localSheetId="1" hidden="1">1</definedName>
    <definedName name="solver_opt" localSheetId="2" hidden="1">economy!$BD$3</definedName>
    <definedName name="solver_opt" localSheetId="1" hidden="1">temperature!$M$1</definedName>
    <definedName name="solver_pre" localSheetId="2" hidden="1">0.000001</definedName>
    <definedName name="solver_pre" localSheetId="1" hidden="1">0.000001</definedName>
    <definedName name="solver_rel1" localSheetId="2" hidden="1">1</definedName>
    <definedName name="solver_rel10" localSheetId="2" hidden="1">3</definedName>
    <definedName name="solver_rel11" localSheetId="2" hidden="1">1</definedName>
    <definedName name="solver_rel12" localSheetId="2" hidden="1">3</definedName>
    <definedName name="solver_rel13" localSheetId="2" hidden="1">1</definedName>
    <definedName name="solver_rel2" localSheetId="2" hidden="1">3</definedName>
    <definedName name="solver_rel3" localSheetId="2" hidden="1">1</definedName>
    <definedName name="solver_rel4" localSheetId="2" hidden="1">3</definedName>
    <definedName name="solver_rel5" localSheetId="2" hidden="1">1</definedName>
    <definedName name="solver_rel6" localSheetId="2" hidden="1">3</definedName>
    <definedName name="solver_rel7" localSheetId="2" hidden="1">1</definedName>
    <definedName name="solver_rel8" localSheetId="2" hidden="1">3</definedName>
    <definedName name="solver_rel9" localSheetId="2" hidden="1">1</definedName>
    <definedName name="solver_rhs1" localSheetId="2" hidden="1">0.99</definedName>
    <definedName name="solver_rhs10" localSheetId="2" hidden="1">0</definedName>
    <definedName name="solver_rhs11" localSheetId="2" hidden="1">0.99</definedName>
    <definedName name="solver_rhs12" localSheetId="2" hidden="1">0</definedName>
    <definedName name="solver_rhs13" localSheetId="2" hidden="1">0.99</definedName>
    <definedName name="solver_rhs2" localSheetId="2" hidden="1">0</definedName>
    <definedName name="solver_rhs3" localSheetId="2" hidden="1">0.99</definedName>
    <definedName name="solver_rhs4" localSheetId="2" hidden="1">0</definedName>
    <definedName name="solver_rhs5" localSheetId="2" hidden="1">0.99</definedName>
    <definedName name="solver_rhs6" localSheetId="2" hidden="1">0</definedName>
    <definedName name="solver_rhs7" localSheetId="2" hidden="1">0.99</definedName>
    <definedName name="solver_rhs8" localSheetId="2" hidden="1">0</definedName>
    <definedName name="solver_rhs9" localSheetId="2" hidden="1">0.99</definedName>
    <definedName name="solver_scl" localSheetId="2" hidden="1">2</definedName>
    <definedName name="solver_scl" localSheetId="1" hidden="1">2</definedName>
    <definedName name="solver_sho" localSheetId="2" hidden="1">2</definedName>
    <definedName name="solver_sho" localSheetId="1" hidden="1">2</definedName>
    <definedName name="solver_tim" localSheetId="2" hidden="1">100</definedName>
    <definedName name="solver_tim" localSheetId="1" hidden="1">100</definedName>
    <definedName name="solver_tol" localSheetId="2" hidden="1">0.05</definedName>
    <definedName name="solver_tol" localSheetId="1" hidden="1">0.05</definedName>
    <definedName name="solver_typ" localSheetId="2" hidden="1">1</definedName>
    <definedName name="solver_typ" localSheetId="1" hidden="1">2</definedName>
    <definedName name="solver_val" localSheetId="2" hidden="1">0</definedName>
    <definedName name="solver_val" localSheetId="1" hidden="1">0</definedName>
  </definedNames>
  <calcPr calcId="125725"/>
</workbook>
</file>

<file path=xl/calcChain.xml><?xml version="1.0" encoding="utf-8"?>
<calcChain xmlns="http://schemas.openxmlformats.org/spreadsheetml/2006/main">
  <c r="C4" i="12"/>
  <c r="F268" i="7"/>
  <c r="F269" s="1"/>
  <c r="F270" s="1"/>
  <c r="F271" s="1"/>
  <c r="F272" s="1"/>
  <c r="F273" s="1"/>
  <c r="F274" s="1"/>
  <c r="F275" s="1"/>
  <c r="F276" s="1"/>
  <c r="F277" s="1"/>
  <c r="F278" s="1"/>
  <c r="F279" s="1"/>
  <c r="F280" s="1"/>
  <c r="F281" s="1"/>
  <c r="F282" s="1"/>
  <c r="F283" s="1"/>
  <c r="F284" s="1"/>
  <c r="F285" s="1"/>
  <c r="F286" s="1"/>
  <c r="F287" s="1"/>
  <c r="F288" s="1"/>
  <c r="F289" s="1"/>
  <c r="F290" s="1"/>
  <c r="F291" s="1"/>
  <c r="F292" s="1"/>
  <c r="F293" s="1"/>
  <c r="F294" s="1"/>
  <c r="F295" s="1"/>
  <c r="F296" s="1"/>
  <c r="F297" s="1"/>
  <c r="F298" s="1"/>
  <c r="F299" s="1"/>
  <c r="F300" s="1"/>
  <c r="F301" s="1"/>
  <c r="F302" s="1"/>
  <c r="F303" s="1"/>
  <c r="F304" s="1"/>
  <c r="F305" s="1"/>
  <c r="F306" s="1"/>
  <c r="F307" s="1"/>
  <c r="F308" s="1"/>
  <c r="F309" s="1"/>
  <c r="F310" s="1"/>
  <c r="F311" s="1"/>
  <c r="F312" s="1"/>
  <c r="F313" s="1"/>
  <c r="F314" s="1"/>
  <c r="F315" s="1"/>
  <c r="F316" s="1"/>
  <c r="F317" s="1"/>
  <c r="F318" s="1"/>
  <c r="F319" s="1"/>
  <c r="F320" s="1"/>
  <c r="F321" s="1"/>
  <c r="F322" s="1"/>
  <c r="F323" s="1"/>
  <c r="F324" s="1"/>
  <c r="F325" s="1"/>
  <c r="F326" s="1"/>
  <c r="F327" s="1"/>
  <c r="F328" s="1"/>
  <c r="F329" s="1"/>
  <c r="F330" s="1"/>
  <c r="F331" s="1"/>
  <c r="F332" s="1"/>
  <c r="F333" s="1"/>
  <c r="F334" s="1"/>
  <c r="F335" s="1"/>
  <c r="F336" s="1"/>
  <c r="F337" s="1"/>
  <c r="F338" s="1"/>
  <c r="F339" s="1"/>
  <c r="F340" s="1"/>
  <c r="F341" s="1"/>
  <c r="F342" s="1"/>
  <c r="F343" s="1"/>
  <c r="F344" s="1"/>
  <c r="F345" s="1"/>
  <c r="F346" s="1"/>
  <c r="F347" s="1"/>
  <c r="F348" s="1"/>
  <c r="F349" s="1"/>
  <c r="F350" s="1"/>
  <c r="F351" s="1"/>
  <c r="F352" s="1"/>
  <c r="F353" s="1"/>
  <c r="F354" s="1"/>
  <c r="F355" s="1"/>
  <c r="F356" s="1"/>
  <c r="F357" s="1"/>
  <c r="F358" s="1"/>
  <c r="F359" s="1"/>
  <c r="F360" s="1"/>
  <c r="F361" s="1"/>
  <c r="F362" s="1"/>
  <c r="F363" s="1"/>
  <c r="F364" s="1"/>
  <c r="F365" s="1"/>
  <c r="F366" s="1"/>
  <c r="F367" s="1"/>
  <c r="F368" s="1"/>
  <c r="F369" s="1"/>
  <c r="F370" s="1"/>
  <c r="F371" s="1"/>
  <c r="F372" s="1"/>
  <c r="F373" s="1"/>
  <c r="F374" s="1"/>
  <c r="F375" s="1"/>
  <c r="F376" s="1"/>
  <c r="F377" s="1"/>
  <c r="F378" s="1"/>
  <c r="F379" s="1"/>
  <c r="F380" s="1"/>
  <c r="F381" s="1"/>
  <c r="F382" s="1"/>
  <c r="F383" s="1"/>
  <c r="F384" s="1"/>
  <c r="F385" s="1"/>
  <c r="F386" s="1"/>
  <c r="F387" s="1"/>
  <c r="F388" s="1"/>
  <c r="F389" s="1"/>
  <c r="F390" s="1"/>
  <c r="F391" s="1"/>
  <c r="F392" s="1"/>
  <c r="F393" s="1"/>
  <c r="F394" s="1"/>
  <c r="F395" s="1"/>
  <c r="F396" s="1"/>
  <c r="F397" s="1"/>
  <c r="F398" s="1"/>
  <c r="F399" s="1"/>
  <c r="F400" s="1"/>
  <c r="F401" s="1"/>
  <c r="F402" s="1"/>
  <c r="F403" s="1"/>
  <c r="F404" s="1"/>
  <c r="F405" s="1"/>
  <c r="F406" s="1"/>
  <c r="F407" s="1"/>
  <c r="F408" s="1"/>
  <c r="F409" s="1"/>
  <c r="F410" s="1"/>
  <c r="F411" s="1"/>
  <c r="F412" s="1"/>
  <c r="F413" s="1"/>
  <c r="F414" s="1"/>
  <c r="F415" s="1"/>
  <c r="F416" s="1"/>
  <c r="F417" s="1"/>
  <c r="F418" s="1"/>
  <c r="F419" s="1"/>
  <c r="F420" s="1"/>
  <c r="F421" s="1"/>
  <c r="F422" s="1"/>
  <c r="F423" s="1"/>
  <c r="F424" s="1"/>
  <c r="F425" s="1"/>
  <c r="F426" s="1"/>
  <c r="F427" s="1"/>
  <c r="F428" s="1"/>
  <c r="F429" s="1"/>
  <c r="F430" s="1"/>
  <c r="F431" s="1"/>
  <c r="F432" s="1"/>
  <c r="F433" s="1"/>
  <c r="F434" s="1"/>
  <c r="F435" s="1"/>
  <c r="F436" s="1"/>
  <c r="F437" s="1"/>
  <c r="F438" s="1"/>
  <c r="F439" s="1"/>
  <c r="F440" s="1"/>
  <c r="F441" s="1"/>
  <c r="F442" s="1"/>
  <c r="F443" s="1"/>
  <c r="F444" s="1"/>
  <c r="F445" s="1"/>
  <c r="F446" s="1"/>
  <c r="F447" s="1"/>
  <c r="F448" s="1"/>
  <c r="F449" s="1"/>
  <c r="F450" s="1"/>
  <c r="F451" s="1"/>
  <c r="F452" s="1"/>
  <c r="F453" s="1"/>
  <c r="F454" s="1"/>
  <c r="F455" s="1"/>
  <c r="F456" s="1"/>
  <c r="F457" s="1"/>
  <c r="F458" s="1"/>
  <c r="F459" s="1"/>
  <c r="F460" s="1"/>
  <c r="F461" s="1"/>
  <c r="F462" s="1"/>
  <c r="F463" s="1"/>
  <c r="F464" s="1"/>
  <c r="F465" s="1"/>
  <c r="F466" s="1"/>
  <c r="F467" s="1"/>
  <c r="F468" s="1"/>
  <c r="F469" s="1"/>
  <c r="F470" s="1"/>
  <c r="F471" s="1"/>
  <c r="F472" s="1"/>
  <c r="F473" s="1"/>
  <c r="F474" s="1"/>
  <c r="F475" s="1"/>
  <c r="F476" s="1"/>
  <c r="F477" s="1"/>
  <c r="F478" s="1"/>
  <c r="F479" s="1"/>
  <c r="F480" s="1"/>
  <c r="F481" s="1"/>
  <c r="F482" s="1"/>
  <c r="F483" s="1"/>
  <c r="F484" s="1"/>
  <c r="F485" s="1"/>
  <c r="F486" s="1"/>
  <c r="F487" s="1"/>
  <c r="F488" s="1"/>
  <c r="F489" s="1"/>
  <c r="F490" s="1"/>
  <c r="F491" s="1"/>
  <c r="F492" s="1"/>
  <c r="F493" s="1"/>
  <c r="F494" s="1"/>
  <c r="F495" s="1"/>
  <c r="F496" s="1"/>
  <c r="F497" s="1"/>
  <c r="F498" s="1"/>
  <c r="F499" s="1"/>
  <c r="F500" s="1"/>
  <c r="F501" s="1"/>
  <c r="F502" s="1"/>
  <c r="F503" s="1"/>
  <c r="F504" s="1"/>
  <c r="F505" s="1"/>
  <c r="F506" s="1"/>
  <c r="F507" s="1"/>
  <c r="F508" s="1"/>
  <c r="F509" s="1"/>
  <c r="F510" s="1"/>
  <c r="F511" s="1"/>
  <c r="F512" s="1"/>
  <c r="F513" s="1"/>
  <c r="F514" s="1"/>
  <c r="F515" s="1"/>
  <c r="F516" s="1"/>
  <c r="F517" s="1"/>
  <c r="F518" s="1"/>
  <c r="F519" s="1"/>
  <c r="F520" s="1"/>
  <c r="F521" s="1"/>
  <c r="F522" s="1"/>
  <c r="F523" s="1"/>
  <c r="F524" s="1"/>
  <c r="F525" s="1"/>
  <c r="F526" s="1"/>
  <c r="F527" s="1"/>
  <c r="F528" s="1"/>
  <c r="F529" s="1"/>
  <c r="F530" s="1"/>
  <c r="F531" s="1"/>
  <c r="F532" s="1"/>
  <c r="F533" s="1"/>
  <c r="F534" s="1"/>
  <c r="F535" s="1"/>
  <c r="F536" s="1"/>
  <c r="F537" s="1"/>
  <c r="F538" s="1"/>
  <c r="F539" s="1"/>
  <c r="F540" s="1"/>
  <c r="F541" s="1"/>
  <c r="F542" s="1"/>
  <c r="F543" s="1"/>
  <c r="F544" s="1"/>
  <c r="F545" s="1"/>
  <c r="F546" s="1"/>
  <c r="F547" s="1"/>
  <c r="F548" s="1"/>
  <c r="F549" s="1"/>
  <c r="F550" s="1"/>
  <c r="F551" s="1"/>
  <c r="F552" s="1"/>
  <c r="F553" s="1"/>
  <c r="F554" s="1"/>
  <c r="F555" s="1"/>
  <c r="F556" s="1"/>
  <c r="F267"/>
  <c r="F266"/>
  <c r="F265"/>
  <c r="CH3" i="13"/>
  <c r="BR62"/>
  <c r="BR63" s="1"/>
  <c r="BR64" s="1"/>
  <c r="BR65" s="1"/>
  <c r="BR66" s="1"/>
  <c r="BR67" s="1"/>
  <c r="BR68" s="1"/>
  <c r="BR69" s="1"/>
  <c r="BR70" s="1"/>
  <c r="BR71" s="1"/>
  <c r="BR72" s="1"/>
  <c r="BR73" s="1"/>
  <c r="BR74" s="1"/>
  <c r="BR75" s="1"/>
  <c r="BR76" s="1"/>
  <c r="BR77" s="1"/>
  <c r="BR78" s="1"/>
  <c r="BR79" s="1"/>
  <c r="BR80" s="1"/>
  <c r="BR81" s="1"/>
  <c r="BR82" s="1"/>
  <c r="BR83" s="1"/>
  <c r="BR84" s="1"/>
  <c r="BR85" s="1"/>
  <c r="BR86" s="1"/>
  <c r="BR87" s="1"/>
  <c r="BR88" s="1"/>
  <c r="BR89" s="1"/>
  <c r="BR90" s="1"/>
  <c r="BR91" s="1"/>
  <c r="BR92" s="1"/>
  <c r="BR93" s="1"/>
  <c r="BR94" s="1"/>
  <c r="BR95" s="1"/>
  <c r="BR96" s="1"/>
  <c r="BR97" s="1"/>
  <c r="BR98" s="1"/>
  <c r="BR99" s="1"/>
  <c r="BR100" s="1"/>
  <c r="BR101" s="1"/>
  <c r="BR102" s="1"/>
  <c r="BR103" s="1"/>
  <c r="BR104" s="1"/>
  <c r="BR105" s="1"/>
  <c r="BR106" s="1"/>
  <c r="BR107" s="1"/>
  <c r="BR108" s="1"/>
  <c r="BR109" s="1"/>
  <c r="BR110" s="1"/>
  <c r="BR111" s="1"/>
  <c r="BR112" s="1"/>
  <c r="BR113" s="1"/>
  <c r="BR114" s="1"/>
  <c r="BR115" s="1"/>
  <c r="BR116" s="1"/>
  <c r="BR117" s="1"/>
  <c r="BR118" s="1"/>
  <c r="BR119" s="1"/>
  <c r="BR120" s="1"/>
  <c r="BR121" s="1"/>
  <c r="BR122" s="1"/>
  <c r="BR123" s="1"/>
  <c r="BR124" s="1"/>
  <c r="BR125" s="1"/>
  <c r="BR126" s="1"/>
  <c r="BR127" s="1"/>
  <c r="BR128" s="1"/>
  <c r="BR129" s="1"/>
  <c r="BR130" s="1"/>
  <c r="BR131" s="1"/>
  <c r="BR132" s="1"/>
  <c r="BR133" s="1"/>
  <c r="BR134" s="1"/>
  <c r="BR135" s="1"/>
  <c r="BR136" s="1"/>
  <c r="BR137" s="1"/>
  <c r="BR138" s="1"/>
  <c r="BR139" s="1"/>
  <c r="BR140" s="1"/>
  <c r="BR141" s="1"/>
  <c r="BR142" s="1"/>
  <c r="BR143" s="1"/>
  <c r="BR144" s="1"/>
  <c r="BR145" s="1"/>
  <c r="BR146" s="1"/>
  <c r="BR147" s="1"/>
  <c r="BR148" s="1"/>
  <c r="BR149" s="1"/>
  <c r="BR150" s="1"/>
  <c r="BR151" s="1"/>
  <c r="BR152" s="1"/>
  <c r="BR153" s="1"/>
  <c r="BR154" s="1"/>
  <c r="BR155" s="1"/>
  <c r="BR156" s="1"/>
  <c r="BR157" s="1"/>
  <c r="BR158" s="1"/>
  <c r="BR159" s="1"/>
  <c r="BR160" s="1"/>
  <c r="BR161" s="1"/>
  <c r="BR162" s="1"/>
  <c r="BR163" s="1"/>
  <c r="BR164" s="1"/>
  <c r="BR165" s="1"/>
  <c r="BR166" s="1"/>
  <c r="BR167" s="1"/>
  <c r="BR168" s="1"/>
  <c r="BR169" s="1"/>
  <c r="BR170" s="1"/>
  <c r="BR171" s="1"/>
  <c r="BR172" s="1"/>
  <c r="BR173" s="1"/>
  <c r="BR174" s="1"/>
  <c r="BR175" s="1"/>
  <c r="BR176" s="1"/>
  <c r="BR177" s="1"/>
  <c r="BR178" s="1"/>
  <c r="BR179" s="1"/>
  <c r="BR180" s="1"/>
  <c r="BR181" s="1"/>
  <c r="BR182" s="1"/>
  <c r="BR183" s="1"/>
  <c r="BR184" s="1"/>
  <c r="BR185" s="1"/>
  <c r="BR186" s="1"/>
  <c r="BR187" s="1"/>
  <c r="BR188" s="1"/>
  <c r="BR189" s="1"/>
  <c r="BR190" s="1"/>
  <c r="BR191" s="1"/>
  <c r="BR192" s="1"/>
  <c r="BR193" s="1"/>
  <c r="BR194" s="1"/>
  <c r="BR195" s="1"/>
  <c r="BR196" s="1"/>
  <c r="BR197" s="1"/>
  <c r="BR198" s="1"/>
  <c r="BR199" s="1"/>
  <c r="BR200" s="1"/>
  <c r="BR201" s="1"/>
  <c r="BR202" s="1"/>
  <c r="BR203" s="1"/>
  <c r="BR204" s="1"/>
  <c r="BR205" s="1"/>
  <c r="BR206" s="1"/>
  <c r="BR207" s="1"/>
  <c r="BR208" s="1"/>
  <c r="BR209" s="1"/>
  <c r="BR210" s="1"/>
  <c r="BR211" s="1"/>
  <c r="BR212" s="1"/>
  <c r="BR213" s="1"/>
  <c r="BR214" s="1"/>
  <c r="BR215" s="1"/>
  <c r="BR216" s="1"/>
  <c r="BR217" s="1"/>
  <c r="BR218" s="1"/>
  <c r="BR219" s="1"/>
  <c r="BR220" s="1"/>
  <c r="BR221" s="1"/>
  <c r="BR222" s="1"/>
  <c r="BR223" s="1"/>
  <c r="BR224" s="1"/>
  <c r="BR225" s="1"/>
  <c r="BR226" s="1"/>
  <c r="BR227" s="1"/>
  <c r="BR228" s="1"/>
  <c r="BR229" s="1"/>
  <c r="BR230" s="1"/>
  <c r="BR231" s="1"/>
  <c r="BR232" s="1"/>
  <c r="BR233" s="1"/>
  <c r="BR234" s="1"/>
  <c r="BR235" s="1"/>
  <c r="BR236" s="1"/>
  <c r="BR237" s="1"/>
  <c r="BR238" s="1"/>
  <c r="BR239" s="1"/>
  <c r="BR240" s="1"/>
  <c r="BR241" s="1"/>
  <c r="BR242" s="1"/>
  <c r="BR243" s="1"/>
  <c r="BR244" s="1"/>
  <c r="BR245" s="1"/>
  <c r="BR246" s="1"/>
  <c r="BR247" s="1"/>
  <c r="BR248" s="1"/>
  <c r="BR249" s="1"/>
  <c r="BR250" s="1"/>
  <c r="BR251" s="1"/>
  <c r="BR252" s="1"/>
  <c r="BR253" s="1"/>
  <c r="BR254" s="1"/>
  <c r="BR255" s="1"/>
  <c r="BR256" s="1"/>
  <c r="BR257" s="1"/>
  <c r="BR258" s="1"/>
  <c r="BR259" s="1"/>
  <c r="BR260" s="1"/>
  <c r="BR261" s="1"/>
  <c r="BR262" s="1"/>
  <c r="BR263" s="1"/>
  <c r="BR264" s="1"/>
  <c r="BR265" s="1"/>
  <c r="BR266" s="1"/>
  <c r="BR267" s="1"/>
  <c r="BR268" s="1"/>
  <c r="BR269" s="1"/>
  <c r="BR270" s="1"/>
  <c r="BR271" s="1"/>
  <c r="BR272" s="1"/>
  <c r="BR273" s="1"/>
  <c r="BR274" s="1"/>
  <c r="BR275" s="1"/>
  <c r="BR276" s="1"/>
  <c r="BR277" s="1"/>
  <c r="BR278" s="1"/>
  <c r="BR279" s="1"/>
  <c r="BR280" s="1"/>
  <c r="BR281" s="1"/>
  <c r="BR282" s="1"/>
  <c r="BR283" s="1"/>
  <c r="BR284" s="1"/>
  <c r="BR285" s="1"/>
  <c r="BR286" s="1"/>
  <c r="BR287" s="1"/>
  <c r="BR288" s="1"/>
  <c r="BR289" s="1"/>
  <c r="BR290" s="1"/>
  <c r="BR291" s="1"/>
  <c r="BR292" s="1"/>
  <c r="BR293" s="1"/>
  <c r="BR294" s="1"/>
  <c r="BR295" s="1"/>
  <c r="BR296" s="1"/>
  <c r="BR297" s="1"/>
  <c r="BR298" s="1"/>
  <c r="BR299" s="1"/>
  <c r="BR300" s="1"/>
  <c r="BR301" s="1"/>
  <c r="BR302" s="1"/>
  <c r="BR303" s="1"/>
  <c r="BR304" s="1"/>
  <c r="BR305" s="1"/>
  <c r="BR306" s="1"/>
  <c r="BR307" s="1"/>
  <c r="BR308" s="1"/>
  <c r="BR309" s="1"/>
  <c r="BR310" s="1"/>
  <c r="BR311" s="1"/>
  <c r="BR312" s="1"/>
  <c r="BR313" s="1"/>
  <c r="BR314" s="1"/>
  <c r="BR315" s="1"/>
  <c r="BR316" s="1"/>
  <c r="BR317" s="1"/>
  <c r="BR318" s="1"/>
  <c r="BR319" s="1"/>
  <c r="BR320" s="1"/>
  <c r="BR321" s="1"/>
  <c r="BR322" s="1"/>
  <c r="BR323" s="1"/>
  <c r="BR324" s="1"/>
  <c r="BR325" s="1"/>
  <c r="BR326" s="1"/>
  <c r="BR327" s="1"/>
  <c r="BR328" s="1"/>
  <c r="BR329" s="1"/>
  <c r="BR330" s="1"/>
  <c r="BR331" s="1"/>
  <c r="BR332" s="1"/>
  <c r="BR333" s="1"/>
  <c r="BR334" s="1"/>
  <c r="BR335" s="1"/>
  <c r="BR336" s="1"/>
  <c r="BR337" s="1"/>
  <c r="BR338" s="1"/>
  <c r="BR339" s="1"/>
  <c r="BR340" s="1"/>
  <c r="BR341" s="1"/>
  <c r="BR342" s="1"/>
  <c r="BR343" s="1"/>
  <c r="BR344" s="1"/>
  <c r="BR345" s="1"/>
  <c r="BR346" s="1"/>
  <c r="BG71" l="1"/>
  <c r="BG72" s="1"/>
  <c r="BG73" s="1"/>
  <c r="BG74" s="1"/>
  <c r="BG75" s="1"/>
  <c r="BG76" s="1"/>
  <c r="BG77" s="1"/>
  <c r="BG78" s="1"/>
  <c r="BG79" s="1"/>
  <c r="BG80" s="1"/>
  <c r="BG81" s="1"/>
  <c r="BG82" s="1"/>
  <c r="BG83" s="1"/>
  <c r="BG84" s="1"/>
  <c r="BG85" s="1"/>
  <c r="BG86" s="1"/>
  <c r="BG87" s="1"/>
  <c r="BG88" s="1"/>
  <c r="BG89" s="1"/>
  <c r="BG90" s="1"/>
  <c r="BG91" s="1"/>
  <c r="BG92" s="1"/>
  <c r="BG93" s="1"/>
  <c r="BG94" s="1"/>
  <c r="BG95" s="1"/>
  <c r="BG96" s="1"/>
  <c r="BG97" s="1"/>
  <c r="BG98" s="1"/>
  <c r="BG99" s="1"/>
  <c r="BG100" s="1"/>
  <c r="BG101" s="1"/>
  <c r="BG102" s="1"/>
  <c r="BG103" s="1"/>
  <c r="BG104" s="1"/>
  <c r="BG105" s="1"/>
  <c r="BG106" s="1"/>
  <c r="BG107" s="1"/>
  <c r="BG108" s="1"/>
  <c r="BG109" s="1"/>
  <c r="BG110" s="1"/>
  <c r="BG111" s="1"/>
  <c r="BG112" s="1"/>
  <c r="BG113" s="1"/>
  <c r="BG114" s="1"/>
  <c r="BG115" s="1"/>
  <c r="BG116" s="1"/>
  <c r="BG117" s="1"/>
  <c r="BG118" s="1"/>
  <c r="BG119" s="1"/>
  <c r="BG120" s="1"/>
  <c r="BG121" s="1"/>
  <c r="BG122" s="1"/>
  <c r="BG123" s="1"/>
  <c r="BG124" s="1"/>
  <c r="BG125" s="1"/>
  <c r="BG126" s="1"/>
  <c r="BG127" s="1"/>
  <c r="BG128" s="1"/>
  <c r="BG129" s="1"/>
  <c r="BG130" s="1"/>
  <c r="BG131" s="1"/>
  <c r="BG132" s="1"/>
  <c r="BG133" s="1"/>
  <c r="BG134" s="1"/>
  <c r="BG135" s="1"/>
  <c r="BG136" s="1"/>
  <c r="BG137" s="1"/>
  <c r="BG138" s="1"/>
  <c r="BG139" s="1"/>
  <c r="BG140" s="1"/>
  <c r="BG141" s="1"/>
  <c r="BG142" s="1"/>
  <c r="BG143" s="1"/>
  <c r="BG144" s="1"/>
  <c r="BG145" s="1"/>
  <c r="BG146" s="1"/>
  <c r="BG147" s="1"/>
  <c r="BG148" s="1"/>
  <c r="BG149" s="1"/>
  <c r="BG150" s="1"/>
  <c r="BG151" s="1"/>
  <c r="BG152" s="1"/>
  <c r="BG153" s="1"/>
  <c r="BG154" s="1"/>
  <c r="BG155" s="1"/>
  <c r="BG156" s="1"/>
  <c r="BG157" s="1"/>
  <c r="BG158" s="1"/>
  <c r="BG159" s="1"/>
  <c r="BG160" s="1"/>
  <c r="BG161" s="1"/>
  <c r="BG162" s="1"/>
  <c r="BG163" s="1"/>
  <c r="BG164" s="1"/>
  <c r="BG165" s="1"/>
  <c r="BG166" s="1"/>
  <c r="BG167" s="1"/>
  <c r="BG168" s="1"/>
  <c r="BG169" s="1"/>
  <c r="BG170" s="1"/>
  <c r="BG171" s="1"/>
  <c r="BG172" s="1"/>
  <c r="BG173" s="1"/>
  <c r="BG174" s="1"/>
  <c r="BG175" s="1"/>
  <c r="BG176" s="1"/>
  <c r="BG177" s="1"/>
  <c r="BG178" s="1"/>
  <c r="BG179" s="1"/>
  <c r="BG180" s="1"/>
  <c r="BG181" s="1"/>
  <c r="BG182" s="1"/>
  <c r="BG183" s="1"/>
  <c r="BG184" s="1"/>
  <c r="BG185" s="1"/>
  <c r="BG186" s="1"/>
  <c r="BG187" s="1"/>
  <c r="BG188" s="1"/>
  <c r="BG189" s="1"/>
  <c r="BG190" s="1"/>
  <c r="BG191" s="1"/>
  <c r="BG192" s="1"/>
  <c r="BG193" s="1"/>
  <c r="BG194" s="1"/>
  <c r="BG195" s="1"/>
  <c r="BG196" s="1"/>
  <c r="BG197" s="1"/>
  <c r="BG198" s="1"/>
  <c r="BG199" s="1"/>
  <c r="BG200" s="1"/>
  <c r="BG201" s="1"/>
  <c r="BG202" s="1"/>
  <c r="BG203" s="1"/>
  <c r="BG204" s="1"/>
  <c r="BG205" s="1"/>
  <c r="BG206" s="1"/>
  <c r="BG207" s="1"/>
  <c r="BG208" s="1"/>
  <c r="BG209" s="1"/>
  <c r="BG210" s="1"/>
  <c r="BG211" s="1"/>
  <c r="BG212" s="1"/>
  <c r="BG213" s="1"/>
  <c r="BG214" s="1"/>
  <c r="BG215" s="1"/>
  <c r="BG216" s="1"/>
  <c r="BG217" s="1"/>
  <c r="BG218" s="1"/>
  <c r="BG219" s="1"/>
  <c r="BG220" s="1"/>
  <c r="BG221" s="1"/>
  <c r="BG222" s="1"/>
  <c r="BG223" s="1"/>
  <c r="BG224" s="1"/>
  <c r="BG225" s="1"/>
  <c r="BG226" s="1"/>
  <c r="BG227" s="1"/>
  <c r="BG228" s="1"/>
  <c r="BG229" s="1"/>
  <c r="BG230" s="1"/>
  <c r="BG231" s="1"/>
  <c r="BG232" s="1"/>
  <c r="BG233" s="1"/>
  <c r="BG234" s="1"/>
  <c r="BG235" s="1"/>
  <c r="BG236" s="1"/>
  <c r="BG237" s="1"/>
  <c r="BG238" s="1"/>
  <c r="BG239" s="1"/>
  <c r="BG240" s="1"/>
  <c r="BG241" s="1"/>
  <c r="BG242" s="1"/>
  <c r="BG243" s="1"/>
  <c r="BG244" s="1"/>
  <c r="BG245" s="1"/>
  <c r="BG246" s="1"/>
  <c r="BG247" s="1"/>
  <c r="BG248" s="1"/>
  <c r="BG249" s="1"/>
  <c r="BG250" s="1"/>
  <c r="BG251" s="1"/>
  <c r="BG252" s="1"/>
  <c r="BG253" s="1"/>
  <c r="BG254" s="1"/>
  <c r="BG255" s="1"/>
  <c r="BG256" s="1"/>
  <c r="BG257" s="1"/>
  <c r="BG258" s="1"/>
  <c r="BG259" s="1"/>
  <c r="BG260" s="1"/>
  <c r="BG261" s="1"/>
  <c r="BG262" s="1"/>
  <c r="BG263" s="1"/>
  <c r="BG264" s="1"/>
  <c r="BG265" s="1"/>
  <c r="BG266" s="1"/>
  <c r="BG267" s="1"/>
  <c r="BG268" s="1"/>
  <c r="BG269" s="1"/>
  <c r="BG270" s="1"/>
  <c r="BG271" s="1"/>
  <c r="BG272" s="1"/>
  <c r="BG273" s="1"/>
  <c r="BG274" s="1"/>
  <c r="BG275" s="1"/>
  <c r="BG276" s="1"/>
  <c r="BG277" s="1"/>
  <c r="BG278" s="1"/>
  <c r="BG279" s="1"/>
  <c r="BG280" s="1"/>
  <c r="BG281" s="1"/>
  <c r="BG282" s="1"/>
  <c r="BG283" s="1"/>
  <c r="BG284" s="1"/>
  <c r="BG285" s="1"/>
  <c r="BG286" s="1"/>
  <c r="BG287" s="1"/>
  <c r="BG288" s="1"/>
  <c r="BG289" s="1"/>
  <c r="BG290" s="1"/>
  <c r="BG291" s="1"/>
  <c r="BG292" s="1"/>
  <c r="BG293" s="1"/>
  <c r="BG294" s="1"/>
  <c r="BG295" s="1"/>
  <c r="BG296" s="1"/>
  <c r="BG297" s="1"/>
  <c r="BG298" s="1"/>
  <c r="BG299" s="1"/>
  <c r="BG300" s="1"/>
  <c r="BG301" s="1"/>
  <c r="BG302" s="1"/>
  <c r="BG303" s="1"/>
  <c r="BG304" s="1"/>
  <c r="BG305" s="1"/>
  <c r="BG306" s="1"/>
  <c r="BG307" s="1"/>
  <c r="BG308" s="1"/>
  <c r="BG309" s="1"/>
  <c r="BG310" s="1"/>
  <c r="BG311" s="1"/>
  <c r="BG312" s="1"/>
  <c r="BG313" s="1"/>
  <c r="BG314" s="1"/>
  <c r="BG315" s="1"/>
  <c r="BG316" s="1"/>
  <c r="BG317" s="1"/>
  <c r="BG318" s="1"/>
  <c r="BG319" s="1"/>
  <c r="BG320" s="1"/>
  <c r="BG321" s="1"/>
  <c r="BG322" s="1"/>
  <c r="BG323" s="1"/>
  <c r="BG324" s="1"/>
  <c r="BG325" s="1"/>
  <c r="BG326" s="1"/>
  <c r="BG327" s="1"/>
  <c r="BG328" s="1"/>
  <c r="BG329" s="1"/>
  <c r="BG330" s="1"/>
  <c r="BG331" s="1"/>
  <c r="BG332" s="1"/>
  <c r="BG333" s="1"/>
  <c r="BG334" s="1"/>
  <c r="BG335" s="1"/>
  <c r="BG336" s="1"/>
  <c r="BG337" s="1"/>
  <c r="BG338" s="1"/>
  <c r="BG339" s="1"/>
  <c r="BG340" s="1"/>
  <c r="BG341" s="1"/>
  <c r="BG342" s="1"/>
  <c r="BG343" s="1"/>
  <c r="BG344" s="1"/>
  <c r="BG345" s="1"/>
  <c r="BG346" s="1"/>
  <c r="BF71"/>
  <c r="BF72" s="1"/>
  <c r="BF73" s="1"/>
  <c r="BF74" s="1"/>
  <c r="BF75" s="1"/>
  <c r="BF76" s="1"/>
  <c r="BF77" s="1"/>
  <c r="BF78" s="1"/>
  <c r="BF79" s="1"/>
  <c r="BF80" s="1"/>
  <c r="BF81" s="1"/>
  <c r="BF82" s="1"/>
  <c r="BF83" s="1"/>
  <c r="BF84" s="1"/>
  <c r="BF85" s="1"/>
  <c r="BF86" s="1"/>
  <c r="BF87" s="1"/>
  <c r="BF88" s="1"/>
  <c r="BF89" s="1"/>
  <c r="BF90" s="1"/>
  <c r="BF91" s="1"/>
  <c r="BF92" s="1"/>
  <c r="BF93" s="1"/>
  <c r="BF94" s="1"/>
  <c r="BF95" s="1"/>
  <c r="BF96" s="1"/>
  <c r="BF97" s="1"/>
  <c r="BF98" s="1"/>
  <c r="BF99" s="1"/>
  <c r="BF100" s="1"/>
  <c r="BF101" s="1"/>
  <c r="BF102" s="1"/>
  <c r="BF103" s="1"/>
  <c r="BF104" s="1"/>
  <c r="BF105" s="1"/>
  <c r="BF106" s="1"/>
  <c r="BF107" s="1"/>
  <c r="BF108" s="1"/>
  <c r="BF109" s="1"/>
  <c r="BF110" s="1"/>
  <c r="BF111" s="1"/>
  <c r="BF112" s="1"/>
  <c r="BF113" s="1"/>
  <c r="BF114" s="1"/>
  <c r="BF115" s="1"/>
  <c r="BF116" s="1"/>
  <c r="BF117" s="1"/>
  <c r="BF118" s="1"/>
  <c r="BF119" s="1"/>
  <c r="BF120" s="1"/>
  <c r="BF121" s="1"/>
  <c r="BF122" s="1"/>
  <c r="BF123" s="1"/>
  <c r="BF124" s="1"/>
  <c r="BF125" s="1"/>
  <c r="BF126" s="1"/>
  <c r="BF127" s="1"/>
  <c r="BF128" s="1"/>
  <c r="BF129" s="1"/>
  <c r="BF130" s="1"/>
  <c r="BF131" s="1"/>
  <c r="BF132" s="1"/>
  <c r="BF133" s="1"/>
  <c r="BF134" s="1"/>
  <c r="BF135" s="1"/>
  <c r="BF136" s="1"/>
  <c r="BF137" s="1"/>
  <c r="BF138" s="1"/>
  <c r="BF139" s="1"/>
  <c r="BF140" s="1"/>
  <c r="BF141" s="1"/>
  <c r="BF142" s="1"/>
  <c r="BF143" s="1"/>
  <c r="BF144" s="1"/>
  <c r="BF145" s="1"/>
  <c r="BF146" s="1"/>
  <c r="BF147" s="1"/>
  <c r="BF148" s="1"/>
  <c r="BF149" s="1"/>
  <c r="BF150" s="1"/>
  <c r="BF151" s="1"/>
  <c r="BF152" s="1"/>
  <c r="BF153" s="1"/>
  <c r="BF154" s="1"/>
  <c r="BF155" s="1"/>
  <c r="BF156" s="1"/>
  <c r="BF157" s="1"/>
  <c r="BF158" s="1"/>
  <c r="BF159" s="1"/>
  <c r="BF160" s="1"/>
  <c r="BF161" s="1"/>
  <c r="BF162" s="1"/>
  <c r="BF163" s="1"/>
  <c r="BF164" s="1"/>
  <c r="BF165" s="1"/>
  <c r="BF166" s="1"/>
  <c r="BF167" s="1"/>
  <c r="BF168" s="1"/>
  <c r="BF169" s="1"/>
  <c r="BF170" s="1"/>
  <c r="BF171" s="1"/>
  <c r="BF172" s="1"/>
  <c r="BF173" s="1"/>
  <c r="BF174" s="1"/>
  <c r="BF175" s="1"/>
  <c r="BF176" s="1"/>
  <c r="BF177" s="1"/>
  <c r="BF178" s="1"/>
  <c r="BF179" s="1"/>
  <c r="BF180" s="1"/>
  <c r="BF181" s="1"/>
  <c r="BF182" s="1"/>
  <c r="BF183" s="1"/>
  <c r="BF184" s="1"/>
  <c r="BF185" s="1"/>
  <c r="BF186" s="1"/>
  <c r="BF187" s="1"/>
  <c r="BF188" s="1"/>
  <c r="BF189" s="1"/>
  <c r="BF190" s="1"/>
  <c r="BF191" s="1"/>
  <c r="BF192" s="1"/>
  <c r="BF193" s="1"/>
  <c r="BF194" s="1"/>
  <c r="BF195" s="1"/>
  <c r="BF196" s="1"/>
  <c r="BF197" s="1"/>
  <c r="BF198" s="1"/>
  <c r="BF199" s="1"/>
  <c r="BF200" s="1"/>
  <c r="BF201" s="1"/>
  <c r="BF202" s="1"/>
  <c r="BF203" s="1"/>
  <c r="BF204" s="1"/>
  <c r="BF205" s="1"/>
  <c r="BF206" s="1"/>
  <c r="BF207" s="1"/>
  <c r="BF208" s="1"/>
  <c r="BF209" s="1"/>
  <c r="BF210" s="1"/>
  <c r="BF211" s="1"/>
  <c r="BF212" s="1"/>
  <c r="BF213" s="1"/>
  <c r="BF214" s="1"/>
  <c r="BF215" s="1"/>
  <c r="BF216" s="1"/>
  <c r="BF217" s="1"/>
  <c r="BF218" s="1"/>
  <c r="BF219" s="1"/>
  <c r="BF220" s="1"/>
  <c r="BF221" s="1"/>
  <c r="BF222" s="1"/>
  <c r="BF223" s="1"/>
  <c r="BF224" s="1"/>
  <c r="BF225" s="1"/>
  <c r="BF226" s="1"/>
  <c r="BF227" s="1"/>
  <c r="BF228" s="1"/>
  <c r="BF229" s="1"/>
  <c r="BF230" s="1"/>
  <c r="BF231" s="1"/>
  <c r="BF232" s="1"/>
  <c r="BF233" s="1"/>
  <c r="BF234" s="1"/>
  <c r="BF235" s="1"/>
  <c r="BF236" s="1"/>
  <c r="BF237" s="1"/>
  <c r="BF238" s="1"/>
  <c r="BF239" s="1"/>
  <c r="BF240" s="1"/>
  <c r="BF241" s="1"/>
  <c r="BF242" s="1"/>
  <c r="BF243" s="1"/>
  <c r="BF244" s="1"/>
  <c r="BF245" s="1"/>
  <c r="BF246" s="1"/>
  <c r="BF247" s="1"/>
  <c r="BF248" s="1"/>
  <c r="BF249" s="1"/>
  <c r="BF250" s="1"/>
  <c r="BF251" s="1"/>
  <c r="BF252" s="1"/>
  <c r="BF253" s="1"/>
  <c r="BF254" s="1"/>
  <c r="BF255" s="1"/>
  <c r="BF256" s="1"/>
  <c r="BF257" s="1"/>
  <c r="BF258" s="1"/>
  <c r="BF259" s="1"/>
  <c r="BF260" s="1"/>
  <c r="BF261" s="1"/>
  <c r="BF262" s="1"/>
  <c r="BF263" s="1"/>
  <c r="BF264" s="1"/>
  <c r="BF265" s="1"/>
  <c r="BF266" s="1"/>
  <c r="BF267" s="1"/>
  <c r="BF268" s="1"/>
  <c r="BF269" s="1"/>
  <c r="BF270" s="1"/>
  <c r="BF271" s="1"/>
  <c r="BF272" s="1"/>
  <c r="BF273" s="1"/>
  <c r="BF274" s="1"/>
  <c r="BF275" s="1"/>
  <c r="BF276" s="1"/>
  <c r="BF277" s="1"/>
  <c r="BF278" s="1"/>
  <c r="BF279" s="1"/>
  <c r="BF280" s="1"/>
  <c r="BF281" s="1"/>
  <c r="BF282" s="1"/>
  <c r="BF283" s="1"/>
  <c r="BF284" s="1"/>
  <c r="BF285" s="1"/>
  <c r="BF286" s="1"/>
  <c r="BF287" s="1"/>
  <c r="BF288" s="1"/>
  <c r="BF289" s="1"/>
  <c r="BF290" s="1"/>
  <c r="BF291" s="1"/>
  <c r="BF292" s="1"/>
  <c r="BF293" s="1"/>
  <c r="BF294" s="1"/>
  <c r="BF295" s="1"/>
  <c r="BF296" s="1"/>
  <c r="BF297" s="1"/>
  <c r="BF298" s="1"/>
  <c r="BF299" s="1"/>
  <c r="BF300" s="1"/>
  <c r="BF301" s="1"/>
  <c r="BF302" s="1"/>
  <c r="BF303" s="1"/>
  <c r="BF304" s="1"/>
  <c r="BF305" s="1"/>
  <c r="BF306" s="1"/>
  <c r="BF307" s="1"/>
  <c r="BF308" s="1"/>
  <c r="BF309" s="1"/>
  <c r="BF310" s="1"/>
  <c r="BF311" s="1"/>
  <c r="BF312" s="1"/>
  <c r="BF313" s="1"/>
  <c r="BF314" s="1"/>
  <c r="BF315" s="1"/>
  <c r="BF316" s="1"/>
  <c r="BF317" s="1"/>
  <c r="BF318" s="1"/>
  <c r="BF319" s="1"/>
  <c r="BF320" s="1"/>
  <c r="BF321" s="1"/>
  <c r="BF322" s="1"/>
  <c r="BF323" s="1"/>
  <c r="BF324" s="1"/>
  <c r="BF325" s="1"/>
  <c r="BF326" s="1"/>
  <c r="BF327" s="1"/>
  <c r="BF328" s="1"/>
  <c r="BF329" s="1"/>
  <c r="BF330" s="1"/>
  <c r="BF331" s="1"/>
  <c r="BF332" s="1"/>
  <c r="BF333" s="1"/>
  <c r="BF334" s="1"/>
  <c r="BF335" s="1"/>
  <c r="BF336" s="1"/>
  <c r="BF337" s="1"/>
  <c r="BF338" s="1"/>
  <c r="BF339" s="1"/>
  <c r="BF340" s="1"/>
  <c r="BF341" s="1"/>
  <c r="BF342" s="1"/>
  <c r="BF343" s="1"/>
  <c r="BF344" s="1"/>
  <c r="BF345" s="1"/>
  <c r="BF346" s="1"/>
  <c r="BE71"/>
  <c r="BE72" s="1"/>
  <c r="BE73" s="1"/>
  <c r="BE74" s="1"/>
  <c r="BE75" s="1"/>
  <c r="BE76" s="1"/>
  <c r="BE77" s="1"/>
  <c r="BE78" s="1"/>
  <c r="BE79" s="1"/>
  <c r="BE80" s="1"/>
  <c r="BE81" s="1"/>
  <c r="BE82" s="1"/>
  <c r="BE83" s="1"/>
  <c r="BE84" s="1"/>
  <c r="BE85" s="1"/>
  <c r="BE86" s="1"/>
  <c r="BE87" s="1"/>
  <c r="BE88" s="1"/>
  <c r="BE89" s="1"/>
  <c r="BE90" s="1"/>
  <c r="BE91" s="1"/>
  <c r="BE92" s="1"/>
  <c r="BE93" s="1"/>
  <c r="BE94" s="1"/>
  <c r="BE95" s="1"/>
  <c r="BE96" s="1"/>
  <c r="BE97" s="1"/>
  <c r="BE98" s="1"/>
  <c r="BE99" s="1"/>
  <c r="BE100" s="1"/>
  <c r="BE101" s="1"/>
  <c r="BE102" s="1"/>
  <c r="BE103" s="1"/>
  <c r="BE104" s="1"/>
  <c r="BE105" s="1"/>
  <c r="BE106" s="1"/>
  <c r="BE107" s="1"/>
  <c r="BE108" s="1"/>
  <c r="BE109" s="1"/>
  <c r="BE110" s="1"/>
  <c r="BE111" s="1"/>
  <c r="BE112" s="1"/>
  <c r="BE113" s="1"/>
  <c r="BE114" s="1"/>
  <c r="BE115" s="1"/>
  <c r="BE116" s="1"/>
  <c r="BE117" s="1"/>
  <c r="BE118" s="1"/>
  <c r="BE119" s="1"/>
  <c r="BE120" s="1"/>
  <c r="BE121" s="1"/>
  <c r="BE122" s="1"/>
  <c r="BE123" s="1"/>
  <c r="BE124" s="1"/>
  <c r="BE125" s="1"/>
  <c r="BE126" s="1"/>
  <c r="BE127" s="1"/>
  <c r="BE128" s="1"/>
  <c r="BE129" s="1"/>
  <c r="BE130" s="1"/>
  <c r="BE131" s="1"/>
  <c r="BE132" s="1"/>
  <c r="BE133" s="1"/>
  <c r="BE134" s="1"/>
  <c r="BE135" s="1"/>
  <c r="BE136" s="1"/>
  <c r="BE137" s="1"/>
  <c r="BE138" s="1"/>
  <c r="BE139" s="1"/>
  <c r="BE140" s="1"/>
  <c r="BE141" s="1"/>
  <c r="BE142" s="1"/>
  <c r="BE143" s="1"/>
  <c r="BE144" s="1"/>
  <c r="BE145" s="1"/>
  <c r="BE146" s="1"/>
  <c r="BE147" s="1"/>
  <c r="BE148" s="1"/>
  <c r="BE149" s="1"/>
  <c r="BE150" s="1"/>
  <c r="BE151" s="1"/>
  <c r="BE152" s="1"/>
  <c r="BE153" s="1"/>
  <c r="BE154" s="1"/>
  <c r="BE155" s="1"/>
  <c r="BE156" s="1"/>
  <c r="BE157" s="1"/>
  <c r="BE158" s="1"/>
  <c r="BE159" s="1"/>
  <c r="BE160" s="1"/>
  <c r="BE161" s="1"/>
  <c r="BE162" s="1"/>
  <c r="BE163" s="1"/>
  <c r="BE164" s="1"/>
  <c r="BE165" s="1"/>
  <c r="BE166" s="1"/>
  <c r="BE167" s="1"/>
  <c r="BE168" s="1"/>
  <c r="BE169" s="1"/>
  <c r="BE170" s="1"/>
  <c r="BE171" s="1"/>
  <c r="BE172" s="1"/>
  <c r="BE173" s="1"/>
  <c r="BE174" s="1"/>
  <c r="BE175" s="1"/>
  <c r="BE176" s="1"/>
  <c r="BE177" s="1"/>
  <c r="BE178" s="1"/>
  <c r="BE179" s="1"/>
  <c r="BE180" s="1"/>
  <c r="BE181" s="1"/>
  <c r="BE182" s="1"/>
  <c r="BE183" s="1"/>
  <c r="BE184" s="1"/>
  <c r="BE185" s="1"/>
  <c r="BE186" s="1"/>
  <c r="BE187" s="1"/>
  <c r="BE188" s="1"/>
  <c r="BE189" s="1"/>
  <c r="BE190" s="1"/>
  <c r="BE191" s="1"/>
  <c r="BE192" s="1"/>
  <c r="BE193" s="1"/>
  <c r="BE194" s="1"/>
  <c r="BE195" s="1"/>
  <c r="BE196" s="1"/>
  <c r="BE197" s="1"/>
  <c r="BE198" s="1"/>
  <c r="BE199" s="1"/>
  <c r="BE200" s="1"/>
  <c r="BE201" s="1"/>
  <c r="BE202" s="1"/>
  <c r="BE203" s="1"/>
  <c r="BE204" s="1"/>
  <c r="BE205" s="1"/>
  <c r="BE206" s="1"/>
  <c r="BE207" s="1"/>
  <c r="BE208" s="1"/>
  <c r="BE209" s="1"/>
  <c r="BE210" s="1"/>
  <c r="BE211" s="1"/>
  <c r="BE212" s="1"/>
  <c r="BE213" s="1"/>
  <c r="BE214" s="1"/>
  <c r="BE215" s="1"/>
  <c r="BE216" s="1"/>
  <c r="BE217" s="1"/>
  <c r="BE218" s="1"/>
  <c r="BE219" s="1"/>
  <c r="BE220" s="1"/>
  <c r="BE221" s="1"/>
  <c r="BE222" s="1"/>
  <c r="BE223" s="1"/>
  <c r="BE224" s="1"/>
  <c r="BE225" s="1"/>
  <c r="BE226" s="1"/>
  <c r="BE227" s="1"/>
  <c r="BE228" s="1"/>
  <c r="BE229" s="1"/>
  <c r="BE230" s="1"/>
  <c r="BE231" s="1"/>
  <c r="BE232" s="1"/>
  <c r="BE233" s="1"/>
  <c r="BE234" s="1"/>
  <c r="BE235" s="1"/>
  <c r="BE236" s="1"/>
  <c r="BE237" s="1"/>
  <c r="BE238" s="1"/>
  <c r="BE239" s="1"/>
  <c r="BE240" s="1"/>
  <c r="BE241" s="1"/>
  <c r="BE242" s="1"/>
  <c r="BE243" s="1"/>
  <c r="BE244" s="1"/>
  <c r="BE245" s="1"/>
  <c r="BE246" s="1"/>
  <c r="BE247" s="1"/>
  <c r="BE248" s="1"/>
  <c r="BE249" s="1"/>
  <c r="BE250" s="1"/>
  <c r="BE251" s="1"/>
  <c r="BE252" s="1"/>
  <c r="BE253" s="1"/>
  <c r="BE254" s="1"/>
  <c r="BE255" s="1"/>
  <c r="BE256" s="1"/>
  <c r="BE257" s="1"/>
  <c r="BE258" s="1"/>
  <c r="BE259" s="1"/>
  <c r="BE260" s="1"/>
  <c r="BE261" s="1"/>
  <c r="BE262" s="1"/>
  <c r="BE263" s="1"/>
  <c r="BE264" s="1"/>
  <c r="BE265" s="1"/>
  <c r="BE266" s="1"/>
  <c r="BE267" s="1"/>
  <c r="BE268" s="1"/>
  <c r="BE269" s="1"/>
  <c r="BE270" s="1"/>
  <c r="BE271" s="1"/>
  <c r="BE272" s="1"/>
  <c r="BE273" s="1"/>
  <c r="BE274" s="1"/>
  <c r="BE275" s="1"/>
  <c r="BE276" s="1"/>
  <c r="BE277" s="1"/>
  <c r="BE278" s="1"/>
  <c r="BE279" s="1"/>
  <c r="BE280" s="1"/>
  <c r="BE281" s="1"/>
  <c r="BE282" s="1"/>
  <c r="BE283" s="1"/>
  <c r="BE284" s="1"/>
  <c r="BE285" s="1"/>
  <c r="BE286" s="1"/>
  <c r="BE287" s="1"/>
  <c r="BE288" s="1"/>
  <c r="BE289" s="1"/>
  <c r="BE290" s="1"/>
  <c r="BE291" s="1"/>
  <c r="BE292" s="1"/>
  <c r="BE293" s="1"/>
  <c r="BE294" s="1"/>
  <c r="BE295" s="1"/>
  <c r="BE296" s="1"/>
  <c r="BE297" s="1"/>
  <c r="BE298" s="1"/>
  <c r="BE299" s="1"/>
  <c r="BE300" s="1"/>
  <c r="BE301" s="1"/>
  <c r="BE302" s="1"/>
  <c r="BE303" s="1"/>
  <c r="BE304" s="1"/>
  <c r="BE305" s="1"/>
  <c r="BE306" s="1"/>
  <c r="BE307" s="1"/>
  <c r="BE308" s="1"/>
  <c r="BE309" s="1"/>
  <c r="BE310" s="1"/>
  <c r="BE311" s="1"/>
  <c r="BE312" s="1"/>
  <c r="BE313" s="1"/>
  <c r="BE314" s="1"/>
  <c r="BE315" s="1"/>
  <c r="BE316" s="1"/>
  <c r="BE317" s="1"/>
  <c r="BE318" s="1"/>
  <c r="BE319" s="1"/>
  <c r="BE320" s="1"/>
  <c r="BE321" s="1"/>
  <c r="BE322" s="1"/>
  <c r="BE323" s="1"/>
  <c r="BE324" s="1"/>
  <c r="BE325" s="1"/>
  <c r="BE326" s="1"/>
  <c r="BE327" s="1"/>
  <c r="BE328" s="1"/>
  <c r="BE329" s="1"/>
  <c r="BE330" s="1"/>
  <c r="BE331" s="1"/>
  <c r="BE332" s="1"/>
  <c r="BE333" s="1"/>
  <c r="BE334" s="1"/>
  <c r="BE335" s="1"/>
  <c r="BE336" s="1"/>
  <c r="BE337" s="1"/>
  <c r="BE338" s="1"/>
  <c r="BE339" s="1"/>
  <c r="BE340" s="1"/>
  <c r="BE341" s="1"/>
  <c r="BE342" s="1"/>
  <c r="BE343" s="1"/>
  <c r="BE344" s="1"/>
  <c r="BE345" s="1"/>
  <c r="BE346" s="1"/>
  <c r="BG61"/>
  <c r="BG62" s="1"/>
  <c r="BG63" s="1"/>
  <c r="BG64" s="1"/>
  <c r="BG65" s="1"/>
  <c r="BG66" s="1"/>
  <c r="BG67" s="1"/>
  <c r="BG68" s="1"/>
  <c r="BG69" s="1"/>
  <c r="BG70" s="1"/>
  <c r="BF61"/>
  <c r="BF62" s="1"/>
  <c r="BF63" s="1"/>
  <c r="BF64" s="1"/>
  <c r="BF65" s="1"/>
  <c r="BF66" s="1"/>
  <c r="BF67" s="1"/>
  <c r="BF68" s="1"/>
  <c r="BF69" s="1"/>
  <c r="BF70" s="1"/>
  <c r="BE61"/>
  <c r="BE62" s="1"/>
  <c r="BE63" s="1"/>
  <c r="BE64" s="1"/>
  <c r="BE65" s="1"/>
  <c r="BE66" s="1"/>
  <c r="BE67" s="1"/>
  <c r="BE68" s="1"/>
  <c r="BE69" s="1"/>
  <c r="BE70" s="1"/>
  <c r="I4" i="12"/>
  <c r="G3"/>
  <c r="BH54" i="13"/>
  <c r="BH53"/>
  <c r="BH52"/>
  <c r="BH51"/>
  <c r="BH50"/>
  <c r="BH49"/>
  <c r="BH48"/>
  <c r="BH47"/>
  <c r="BH46"/>
  <c r="BH45"/>
  <c r="BH44"/>
  <c r="BH43"/>
  <c r="BH42"/>
  <c r="BH41"/>
  <c r="BH40"/>
  <c r="BH39"/>
  <c r="BH38"/>
  <c r="BH37"/>
  <c r="BH36"/>
  <c r="BH35"/>
  <c r="BH34"/>
  <c r="BH33"/>
  <c r="BH32"/>
  <c r="BH31"/>
  <c r="BH30"/>
  <c r="BH29"/>
  <c r="BH28"/>
  <c r="BH27"/>
  <c r="BH26"/>
  <c r="BH25"/>
  <c r="BH24"/>
  <c r="BH23"/>
  <c r="BH22"/>
  <c r="BH21"/>
  <c r="BH20"/>
  <c r="BH19"/>
  <c r="BH18"/>
  <c r="BH17"/>
  <c r="BH16"/>
  <c r="BH15"/>
  <c r="BH14"/>
  <c r="BH13"/>
  <c r="BH12"/>
  <c r="BH11"/>
  <c r="BH10"/>
  <c r="BH9"/>
  <c r="BH8"/>
  <c r="BH7"/>
  <c r="BH6"/>
  <c r="BI61" l="1"/>
  <c r="BK60"/>
  <c r="BJ60"/>
  <c r="BI60"/>
  <c r="BK59"/>
  <c r="BJ59"/>
  <c r="BI59"/>
  <c r="BK58"/>
  <c r="BJ58"/>
  <c r="BI58"/>
  <c r="BK57"/>
  <c r="BJ57"/>
  <c r="BI57"/>
  <c r="BK56"/>
  <c r="BJ56"/>
  <c r="BI56"/>
  <c r="BK55"/>
  <c r="BJ55"/>
  <c r="BI55"/>
  <c r="BK54"/>
  <c r="BJ54"/>
  <c r="BI54"/>
  <c r="BK53"/>
  <c r="BJ53"/>
  <c r="BI53"/>
  <c r="BK52"/>
  <c r="BJ52"/>
  <c r="BI52"/>
  <c r="BK51"/>
  <c r="BJ51"/>
  <c r="BI51"/>
  <c r="BK50"/>
  <c r="BJ50"/>
  <c r="BI50"/>
  <c r="BK49"/>
  <c r="BJ49"/>
  <c r="BI49"/>
  <c r="BK48"/>
  <c r="BJ48"/>
  <c r="BI48"/>
  <c r="BK47"/>
  <c r="BJ47"/>
  <c r="BI47"/>
  <c r="BK46"/>
  <c r="BJ46"/>
  <c r="BI46"/>
  <c r="BK45"/>
  <c r="BJ45"/>
  <c r="BI45"/>
  <c r="BK44"/>
  <c r="BJ44"/>
  <c r="BI44"/>
  <c r="BK43"/>
  <c r="BJ43"/>
  <c r="BI43"/>
  <c r="BK42"/>
  <c r="BJ42"/>
  <c r="BI42"/>
  <c r="BK41"/>
  <c r="BJ41"/>
  <c r="BI41"/>
  <c r="BK40"/>
  <c r="BJ40"/>
  <c r="BI40"/>
  <c r="BK39"/>
  <c r="BJ39"/>
  <c r="BI39"/>
  <c r="BK38"/>
  <c r="BJ38"/>
  <c r="BI38"/>
  <c r="BK37"/>
  <c r="BJ37"/>
  <c r="BI37"/>
  <c r="BK36"/>
  <c r="BJ36"/>
  <c r="BI36"/>
  <c r="BK35"/>
  <c r="BJ35"/>
  <c r="BI35"/>
  <c r="BK34"/>
  <c r="BJ34"/>
  <c r="BI34"/>
  <c r="BK33"/>
  <c r="BJ33"/>
  <c r="BI33"/>
  <c r="BK32"/>
  <c r="BJ32"/>
  <c r="BI32"/>
  <c r="BK31"/>
  <c r="BJ31"/>
  <c r="BI31"/>
  <c r="BK30"/>
  <c r="BJ30"/>
  <c r="BI30"/>
  <c r="BK29"/>
  <c r="BJ29"/>
  <c r="BI29"/>
  <c r="BK28"/>
  <c r="BJ28"/>
  <c r="BI28"/>
  <c r="BK27"/>
  <c r="BJ27"/>
  <c r="BI27"/>
  <c r="BK26"/>
  <c r="BJ26"/>
  <c r="BI26"/>
  <c r="BK25"/>
  <c r="BJ25"/>
  <c r="BI25"/>
  <c r="BK24"/>
  <c r="BJ24"/>
  <c r="BI24"/>
  <c r="BK23"/>
  <c r="BJ23"/>
  <c r="BI23"/>
  <c r="BK22"/>
  <c r="BJ22"/>
  <c r="BI22"/>
  <c r="BK21"/>
  <c r="BJ21"/>
  <c r="BI21"/>
  <c r="BK20"/>
  <c r="BJ20"/>
  <c r="BI20"/>
  <c r="BK19"/>
  <c r="BJ19"/>
  <c r="BI19"/>
  <c r="BK18"/>
  <c r="BJ18"/>
  <c r="BI18"/>
  <c r="BK17"/>
  <c r="BJ17"/>
  <c r="BI17"/>
  <c r="BK16"/>
  <c r="BJ16"/>
  <c r="BI16"/>
  <c r="BK15"/>
  <c r="BJ15"/>
  <c r="BI15"/>
  <c r="BK14"/>
  <c r="BJ14"/>
  <c r="BI14"/>
  <c r="BK13"/>
  <c r="BJ13"/>
  <c r="BI13"/>
  <c r="BK12"/>
  <c r="BJ12"/>
  <c r="BI12"/>
  <c r="BK11"/>
  <c r="BJ11"/>
  <c r="BI11"/>
  <c r="BK10"/>
  <c r="BJ10"/>
  <c r="BI10"/>
  <c r="BK9"/>
  <c r="BJ9"/>
  <c r="BI9"/>
  <c r="BK8"/>
  <c r="BJ8"/>
  <c r="BI8"/>
  <c r="BK7"/>
  <c r="BJ7"/>
  <c r="BI7"/>
  <c r="BK6"/>
  <c r="BJ6"/>
  <c r="BI6"/>
  <c r="G162" i="12"/>
  <c r="G161"/>
  <c r="G160"/>
  <c r="G159"/>
  <c r="G158"/>
  <c r="G157"/>
  <c r="G156"/>
  <c r="G155"/>
  <c r="G154"/>
  <c r="G153"/>
  <c r="G152"/>
  <c r="G151"/>
  <c r="G150"/>
  <c r="G149"/>
  <c r="G148"/>
  <c r="G147"/>
  <c r="G146"/>
  <c r="G145"/>
  <c r="G144"/>
  <c r="G143"/>
  <c r="G142"/>
  <c r="G141"/>
  <c r="G140"/>
  <c r="G139"/>
  <c r="G138"/>
  <c r="G137"/>
  <c r="G136"/>
  <c r="G135"/>
  <c r="G134"/>
  <c r="G133"/>
  <c r="G132"/>
  <c r="G131"/>
  <c r="G130"/>
  <c r="G129"/>
  <c r="G128"/>
  <c r="G127"/>
  <c r="G126"/>
  <c r="G125"/>
  <c r="G124"/>
  <c r="G123"/>
  <c r="G122"/>
  <c r="G121"/>
  <c r="G120"/>
  <c r="G119"/>
  <c r="G118"/>
  <c r="G117"/>
  <c r="G116"/>
  <c r="G115"/>
  <c r="G114"/>
  <c r="G113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V55" i="13"/>
  <c r="U55"/>
  <c r="V54"/>
  <c r="U54"/>
  <c r="V53"/>
  <c r="U53"/>
  <c r="V52"/>
  <c r="U52"/>
  <c r="V51"/>
  <c r="U51"/>
  <c r="V50"/>
  <c r="U50"/>
  <c r="V49"/>
  <c r="U49"/>
  <c r="V48"/>
  <c r="U48"/>
  <c r="V47"/>
  <c r="U47"/>
  <c r="V46"/>
  <c r="U46"/>
  <c r="V45"/>
  <c r="U45"/>
  <c r="V44"/>
  <c r="U44"/>
  <c r="V43"/>
  <c r="U43"/>
  <c r="V42"/>
  <c r="U42"/>
  <c r="V41"/>
  <c r="U41"/>
  <c r="V40"/>
  <c r="U40"/>
  <c r="V39"/>
  <c r="U39"/>
  <c r="V38"/>
  <c r="U38"/>
  <c r="V37"/>
  <c r="U37"/>
  <c r="V36"/>
  <c r="U36"/>
  <c r="V35"/>
  <c r="U35"/>
  <c r="V34"/>
  <c r="U34"/>
  <c r="V33"/>
  <c r="U33"/>
  <c r="V32"/>
  <c r="U32"/>
  <c r="V31"/>
  <c r="U31"/>
  <c r="V30"/>
  <c r="U30"/>
  <c r="V29"/>
  <c r="U29"/>
  <c r="V28"/>
  <c r="U28"/>
  <c r="V27"/>
  <c r="U27"/>
  <c r="V26"/>
  <c r="U26"/>
  <c r="V25"/>
  <c r="U25"/>
  <c r="V24"/>
  <c r="U24"/>
  <c r="V23"/>
  <c r="U23"/>
  <c r="V22"/>
  <c r="U22"/>
  <c r="V21"/>
  <c r="U21"/>
  <c r="V20"/>
  <c r="U20"/>
  <c r="V19"/>
  <c r="U19"/>
  <c r="V18"/>
  <c r="U18"/>
  <c r="V17"/>
  <c r="U17"/>
  <c r="T56"/>
  <c r="T55"/>
  <c r="T54"/>
  <c r="T53"/>
  <c r="T52"/>
  <c r="T51"/>
  <c r="T50"/>
  <c r="T49"/>
  <c r="T48"/>
  <c r="T47"/>
  <c r="T46"/>
  <c r="T45"/>
  <c r="T44"/>
  <c r="T43"/>
  <c r="T42"/>
  <c r="T41"/>
  <c r="T40"/>
  <c r="T39"/>
  <c r="T38"/>
  <c r="T37"/>
  <c r="T36"/>
  <c r="T35"/>
  <c r="T34"/>
  <c r="T33"/>
  <c r="T32"/>
  <c r="T31"/>
  <c r="T30"/>
  <c r="T29"/>
  <c r="T28"/>
  <c r="T27"/>
  <c r="T26"/>
  <c r="T25"/>
  <c r="T24"/>
  <c r="T23"/>
  <c r="T22"/>
  <c r="T21"/>
  <c r="T20"/>
  <c r="T19"/>
  <c r="T18"/>
  <c r="T17"/>
  <c r="T16"/>
  <c r="T15"/>
  <c r="T14"/>
  <c r="T13"/>
  <c r="T12"/>
  <c r="T11"/>
  <c r="T10"/>
  <c r="T9"/>
  <c r="T8"/>
  <c r="T7"/>
  <c r="T6"/>
  <c r="AN7"/>
  <c r="AM7"/>
  <c r="AK6"/>
  <c r="AT6" s="1"/>
  <c r="AJ6"/>
  <c r="AS6" s="1"/>
  <c r="AI6"/>
  <c r="AR6" s="1"/>
  <c r="AU6" s="1"/>
  <c r="AI7" s="1"/>
  <c r="E265" i="7"/>
  <c r="E266" s="1"/>
  <c r="E267" s="1"/>
  <c r="E268" s="1"/>
  <c r="E269" s="1"/>
  <c r="E270" s="1"/>
  <c r="E271" s="1"/>
  <c r="E272" s="1"/>
  <c r="E273" s="1"/>
  <c r="E274" s="1"/>
  <c r="E275" s="1"/>
  <c r="E276" s="1"/>
  <c r="E277" s="1"/>
  <c r="E278" s="1"/>
  <c r="E279" s="1"/>
  <c r="E280" s="1"/>
  <c r="E281" s="1"/>
  <c r="E282" s="1"/>
  <c r="E283" s="1"/>
  <c r="E284" s="1"/>
  <c r="E285" s="1"/>
  <c r="E286" s="1"/>
  <c r="E287" s="1"/>
  <c r="E288" s="1"/>
  <c r="E289" s="1"/>
  <c r="E290" s="1"/>
  <c r="E291" s="1"/>
  <c r="E292" s="1"/>
  <c r="E293" s="1"/>
  <c r="E294" s="1"/>
  <c r="E295" s="1"/>
  <c r="E296" s="1"/>
  <c r="E297" s="1"/>
  <c r="E298" s="1"/>
  <c r="E299" s="1"/>
  <c r="E300" s="1"/>
  <c r="E301" s="1"/>
  <c r="E302" s="1"/>
  <c r="E303" s="1"/>
  <c r="E304" s="1"/>
  <c r="E305" s="1"/>
  <c r="E306" s="1"/>
  <c r="E307" s="1"/>
  <c r="E308" s="1"/>
  <c r="E309" s="1"/>
  <c r="E310" s="1"/>
  <c r="E311" s="1"/>
  <c r="E312" s="1"/>
  <c r="E313" s="1"/>
  <c r="E314" s="1"/>
  <c r="E315" s="1"/>
  <c r="E316" s="1"/>
  <c r="E317" s="1"/>
  <c r="E318" s="1"/>
  <c r="E319" s="1"/>
  <c r="E320" s="1"/>
  <c r="E321" s="1"/>
  <c r="E322" s="1"/>
  <c r="E323" s="1"/>
  <c r="E324" s="1"/>
  <c r="E325" s="1"/>
  <c r="E326" s="1"/>
  <c r="E327" s="1"/>
  <c r="E328" s="1"/>
  <c r="E329" s="1"/>
  <c r="E330" s="1"/>
  <c r="E331" s="1"/>
  <c r="E332" s="1"/>
  <c r="E333" s="1"/>
  <c r="E334" s="1"/>
  <c r="E335" s="1"/>
  <c r="E336" s="1"/>
  <c r="E337" s="1"/>
  <c r="E338" s="1"/>
  <c r="E339" s="1"/>
  <c r="E340" s="1"/>
  <c r="E341" s="1"/>
  <c r="E342" s="1"/>
  <c r="E343" s="1"/>
  <c r="E344" s="1"/>
  <c r="E345" s="1"/>
  <c r="E346" s="1"/>
  <c r="E347" s="1"/>
  <c r="E348" s="1"/>
  <c r="E349" s="1"/>
  <c r="E350" s="1"/>
  <c r="E351" s="1"/>
  <c r="E352" s="1"/>
  <c r="E353" s="1"/>
  <c r="E354" s="1"/>
  <c r="E355" s="1"/>
  <c r="E356" s="1"/>
  <c r="E357" s="1"/>
  <c r="E358" s="1"/>
  <c r="E359" s="1"/>
  <c r="E360" s="1"/>
  <c r="E361" s="1"/>
  <c r="E362" s="1"/>
  <c r="E363" s="1"/>
  <c r="E364" s="1"/>
  <c r="E365" s="1"/>
  <c r="E366" s="1"/>
  <c r="E367" s="1"/>
  <c r="E368" s="1"/>
  <c r="E369" s="1"/>
  <c r="E370" s="1"/>
  <c r="E371" s="1"/>
  <c r="E372" s="1"/>
  <c r="E373" s="1"/>
  <c r="E374" s="1"/>
  <c r="E375" s="1"/>
  <c r="E376" s="1"/>
  <c r="E377" s="1"/>
  <c r="E378" s="1"/>
  <c r="E379" s="1"/>
  <c r="E380" s="1"/>
  <c r="E381" s="1"/>
  <c r="E382" s="1"/>
  <c r="E383" s="1"/>
  <c r="E384" s="1"/>
  <c r="E385" s="1"/>
  <c r="E386" s="1"/>
  <c r="E387" s="1"/>
  <c r="E388" s="1"/>
  <c r="E389" s="1"/>
  <c r="E390" s="1"/>
  <c r="E391" s="1"/>
  <c r="E392" s="1"/>
  <c r="E393" s="1"/>
  <c r="E394" s="1"/>
  <c r="E395" s="1"/>
  <c r="E396" s="1"/>
  <c r="E397" s="1"/>
  <c r="E398" s="1"/>
  <c r="E399" s="1"/>
  <c r="E400" s="1"/>
  <c r="E401" s="1"/>
  <c r="E402" s="1"/>
  <c r="E403" s="1"/>
  <c r="E404" s="1"/>
  <c r="E405" s="1"/>
  <c r="E406" s="1"/>
  <c r="E407" s="1"/>
  <c r="E408" s="1"/>
  <c r="E409" s="1"/>
  <c r="E410" s="1"/>
  <c r="E411" s="1"/>
  <c r="E412" s="1"/>
  <c r="E413" s="1"/>
  <c r="E414" s="1"/>
  <c r="E415" s="1"/>
  <c r="E416" s="1"/>
  <c r="E417" s="1"/>
  <c r="E418" s="1"/>
  <c r="E419" s="1"/>
  <c r="E420" s="1"/>
  <c r="E421" s="1"/>
  <c r="E422" s="1"/>
  <c r="E423" s="1"/>
  <c r="E424" s="1"/>
  <c r="E425" s="1"/>
  <c r="E426" s="1"/>
  <c r="E427" s="1"/>
  <c r="E428" s="1"/>
  <c r="E429" s="1"/>
  <c r="E430" s="1"/>
  <c r="E431" s="1"/>
  <c r="E432" s="1"/>
  <c r="E433" s="1"/>
  <c r="E434" s="1"/>
  <c r="E435" s="1"/>
  <c r="E436" s="1"/>
  <c r="E437" s="1"/>
  <c r="E438" s="1"/>
  <c r="E439" s="1"/>
  <c r="E440" s="1"/>
  <c r="E441" s="1"/>
  <c r="E442" s="1"/>
  <c r="E443" s="1"/>
  <c r="E444" s="1"/>
  <c r="E445" s="1"/>
  <c r="E446" s="1"/>
  <c r="E447" s="1"/>
  <c r="E448" s="1"/>
  <c r="E449" s="1"/>
  <c r="E450" s="1"/>
  <c r="E451" s="1"/>
  <c r="E452" s="1"/>
  <c r="E453" s="1"/>
  <c r="E454" s="1"/>
  <c r="E455" s="1"/>
  <c r="E456" s="1"/>
  <c r="E457" s="1"/>
  <c r="E458" s="1"/>
  <c r="E459" s="1"/>
  <c r="E460" s="1"/>
  <c r="E461" s="1"/>
  <c r="E462" s="1"/>
  <c r="E463" s="1"/>
  <c r="E464" s="1"/>
  <c r="E465" s="1"/>
  <c r="E466" s="1"/>
  <c r="E467" s="1"/>
  <c r="E468" s="1"/>
  <c r="E469" s="1"/>
  <c r="E470" s="1"/>
  <c r="E471" s="1"/>
  <c r="E472" s="1"/>
  <c r="E473" s="1"/>
  <c r="E474" s="1"/>
  <c r="E475" s="1"/>
  <c r="E476" s="1"/>
  <c r="E477" s="1"/>
  <c r="E478" s="1"/>
  <c r="E479" s="1"/>
  <c r="E480" s="1"/>
  <c r="E481" s="1"/>
  <c r="E482" s="1"/>
  <c r="E483" s="1"/>
  <c r="E484" s="1"/>
  <c r="E485" s="1"/>
  <c r="E486" s="1"/>
  <c r="E487" s="1"/>
  <c r="E488" s="1"/>
  <c r="E489" s="1"/>
  <c r="E490" s="1"/>
  <c r="E491" s="1"/>
  <c r="E492" s="1"/>
  <c r="E493" s="1"/>
  <c r="E494" s="1"/>
  <c r="E495" s="1"/>
  <c r="E496" s="1"/>
  <c r="E497" s="1"/>
  <c r="E498" s="1"/>
  <c r="E499" s="1"/>
  <c r="E500" s="1"/>
  <c r="E501" s="1"/>
  <c r="E502" s="1"/>
  <c r="E503" s="1"/>
  <c r="E504" s="1"/>
  <c r="E505" s="1"/>
  <c r="E506" s="1"/>
  <c r="E507" s="1"/>
  <c r="E508" s="1"/>
  <c r="E509" s="1"/>
  <c r="E510" s="1"/>
  <c r="E511" s="1"/>
  <c r="E512" s="1"/>
  <c r="E513" s="1"/>
  <c r="E514" s="1"/>
  <c r="E515" s="1"/>
  <c r="E516" s="1"/>
  <c r="E517" s="1"/>
  <c r="E518" s="1"/>
  <c r="E519" s="1"/>
  <c r="E520" s="1"/>
  <c r="E521" s="1"/>
  <c r="E522" s="1"/>
  <c r="E523" s="1"/>
  <c r="E524" s="1"/>
  <c r="E525" s="1"/>
  <c r="E526" s="1"/>
  <c r="E527" s="1"/>
  <c r="E528" s="1"/>
  <c r="E529" s="1"/>
  <c r="E530" s="1"/>
  <c r="E531" s="1"/>
  <c r="E532" s="1"/>
  <c r="E533" s="1"/>
  <c r="E534" s="1"/>
  <c r="E535" s="1"/>
  <c r="E536" s="1"/>
  <c r="E537" s="1"/>
  <c r="E538" s="1"/>
  <c r="E539" s="1"/>
  <c r="E540" s="1"/>
  <c r="E541" s="1"/>
  <c r="E542" s="1"/>
  <c r="E543" s="1"/>
  <c r="E544" s="1"/>
  <c r="E545" s="1"/>
  <c r="E546" s="1"/>
  <c r="E547" s="1"/>
  <c r="E548" s="1"/>
  <c r="E549" s="1"/>
  <c r="E550" s="1"/>
  <c r="E551" s="1"/>
  <c r="E552" s="1"/>
  <c r="E553" s="1"/>
  <c r="E554" s="1"/>
  <c r="E555" s="1"/>
  <c r="E556" s="1"/>
  <c r="L6"/>
  <c r="K5"/>
  <c r="K7" s="1"/>
  <c r="K8" s="1"/>
  <c r="K9" s="1"/>
  <c r="K10" s="1"/>
  <c r="K11" s="1"/>
  <c r="K12" s="1"/>
  <c r="K13" s="1"/>
  <c r="K14" s="1"/>
  <c r="K15" s="1"/>
  <c r="K16" s="1"/>
  <c r="K17" s="1"/>
  <c r="K18" s="1"/>
  <c r="K19" s="1"/>
  <c r="K20" s="1"/>
  <c r="K21" s="1"/>
  <c r="K22" s="1"/>
  <c r="K23" s="1"/>
  <c r="K24" s="1"/>
  <c r="K25" s="1"/>
  <c r="K26" s="1"/>
  <c r="K27" s="1"/>
  <c r="K28" s="1"/>
  <c r="K29" s="1"/>
  <c r="K30" s="1"/>
  <c r="K31" s="1"/>
  <c r="K32" s="1"/>
  <c r="K33" s="1"/>
  <c r="K34" s="1"/>
  <c r="K35" s="1"/>
  <c r="K36" s="1"/>
  <c r="K37" s="1"/>
  <c r="K38" s="1"/>
  <c r="K39" s="1"/>
  <c r="K40" s="1"/>
  <c r="K41" s="1"/>
  <c r="K42" s="1"/>
  <c r="K43" s="1"/>
  <c r="K44" s="1"/>
  <c r="K45" s="1"/>
  <c r="K46" s="1"/>
  <c r="K47" s="1"/>
  <c r="K48" s="1"/>
  <c r="K49" s="1"/>
  <c r="K50" s="1"/>
  <c r="K51" s="1"/>
  <c r="K52" s="1"/>
  <c r="K53" s="1"/>
  <c r="K54" s="1"/>
  <c r="K55" s="1"/>
  <c r="K56" s="1"/>
  <c r="K57" s="1"/>
  <c r="K58" s="1"/>
  <c r="K59" s="1"/>
  <c r="K60" s="1"/>
  <c r="K61" s="1"/>
  <c r="K62" s="1"/>
  <c r="K63" s="1"/>
  <c r="K64" s="1"/>
  <c r="K65" s="1"/>
  <c r="K66" s="1"/>
  <c r="K67" s="1"/>
  <c r="K68" s="1"/>
  <c r="K69" s="1"/>
  <c r="K70" s="1"/>
  <c r="K71" s="1"/>
  <c r="K72" s="1"/>
  <c r="K73" s="1"/>
  <c r="K74" s="1"/>
  <c r="K75" s="1"/>
  <c r="K76" s="1"/>
  <c r="K77" s="1"/>
  <c r="K78" s="1"/>
  <c r="K79" s="1"/>
  <c r="K80" s="1"/>
  <c r="K81" s="1"/>
  <c r="K82" s="1"/>
  <c r="K83" s="1"/>
  <c r="K84" s="1"/>
  <c r="K85" s="1"/>
  <c r="K86" s="1"/>
  <c r="K87" s="1"/>
  <c r="K88" s="1"/>
  <c r="K89" s="1"/>
  <c r="K90" s="1"/>
  <c r="K91" s="1"/>
  <c r="K92" s="1"/>
  <c r="K93" s="1"/>
  <c r="K94" s="1"/>
  <c r="K95" s="1"/>
  <c r="K96" s="1"/>
  <c r="K97" s="1"/>
  <c r="K98" s="1"/>
  <c r="K99" s="1"/>
  <c r="K100" s="1"/>
  <c r="K101" s="1"/>
  <c r="K102" s="1"/>
  <c r="K103" s="1"/>
  <c r="K104" s="1"/>
  <c r="K105" s="1"/>
  <c r="K106" s="1"/>
  <c r="K107" s="1"/>
  <c r="K108" s="1"/>
  <c r="K109" s="1"/>
  <c r="K110" s="1"/>
  <c r="K111" s="1"/>
  <c r="K112" s="1"/>
  <c r="K113" s="1"/>
  <c r="K114" s="1"/>
  <c r="K115" s="1"/>
  <c r="K116" s="1"/>
  <c r="K117" s="1"/>
  <c r="K118" s="1"/>
  <c r="K119" s="1"/>
  <c r="K120" s="1"/>
  <c r="K121" s="1"/>
  <c r="K122" s="1"/>
  <c r="K123" s="1"/>
  <c r="K124" s="1"/>
  <c r="K125" s="1"/>
  <c r="K126" s="1"/>
  <c r="K127" s="1"/>
  <c r="K128" s="1"/>
  <c r="K129" s="1"/>
  <c r="K130" s="1"/>
  <c r="K131" s="1"/>
  <c r="K132" s="1"/>
  <c r="K133" s="1"/>
  <c r="K134" s="1"/>
  <c r="K135" s="1"/>
  <c r="K136" s="1"/>
  <c r="K137" s="1"/>
  <c r="K138" s="1"/>
  <c r="K139" s="1"/>
  <c r="K140" s="1"/>
  <c r="K141" s="1"/>
  <c r="K142" s="1"/>
  <c r="K143" s="1"/>
  <c r="K144" s="1"/>
  <c r="K145" s="1"/>
  <c r="K146" s="1"/>
  <c r="K147" s="1"/>
  <c r="K148" s="1"/>
  <c r="K149" s="1"/>
  <c r="K150" s="1"/>
  <c r="K151" s="1"/>
  <c r="K152" s="1"/>
  <c r="K153" s="1"/>
  <c r="K154" s="1"/>
  <c r="K155" s="1"/>
  <c r="K156" s="1"/>
  <c r="K157" s="1"/>
  <c r="K158" s="1"/>
  <c r="K159" s="1"/>
  <c r="K160" s="1"/>
  <c r="K161" s="1"/>
  <c r="K162" s="1"/>
  <c r="K163" s="1"/>
  <c r="K164" s="1"/>
  <c r="K165" s="1"/>
  <c r="K166" s="1"/>
  <c r="K167" s="1"/>
  <c r="K168" s="1"/>
  <c r="K169" s="1"/>
  <c r="K170" s="1"/>
  <c r="K171" s="1"/>
  <c r="K172" s="1"/>
  <c r="K173" s="1"/>
  <c r="K174" s="1"/>
  <c r="K175" s="1"/>
  <c r="K176" s="1"/>
  <c r="K177" s="1"/>
  <c r="K178" s="1"/>
  <c r="K179" s="1"/>
  <c r="K180" s="1"/>
  <c r="K181" s="1"/>
  <c r="K182" s="1"/>
  <c r="K183" s="1"/>
  <c r="K184" s="1"/>
  <c r="K185" s="1"/>
  <c r="K186" s="1"/>
  <c r="K187" s="1"/>
  <c r="K188" s="1"/>
  <c r="K189" s="1"/>
  <c r="K190" s="1"/>
  <c r="K191" s="1"/>
  <c r="K192" s="1"/>
  <c r="K193" s="1"/>
  <c r="K194" s="1"/>
  <c r="K195" s="1"/>
  <c r="K196" s="1"/>
  <c r="K197" s="1"/>
  <c r="K198" s="1"/>
  <c r="K199" s="1"/>
  <c r="K200" s="1"/>
  <c r="K201" s="1"/>
  <c r="K202" s="1"/>
  <c r="K203" s="1"/>
  <c r="K204" s="1"/>
  <c r="K205" s="1"/>
  <c r="K206" s="1"/>
  <c r="K207" s="1"/>
  <c r="K208" s="1"/>
  <c r="K209" s="1"/>
  <c r="K210" s="1"/>
  <c r="K211" s="1"/>
  <c r="K212" s="1"/>
  <c r="K213" s="1"/>
  <c r="K214" s="1"/>
  <c r="K215" s="1"/>
  <c r="K216" s="1"/>
  <c r="K217" s="1"/>
  <c r="K218" s="1"/>
  <c r="K219" s="1"/>
  <c r="K220" s="1"/>
  <c r="K221" s="1"/>
  <c r="K222" s="1"/>
  <c r="K223" s="1"/>
  <c r="K224" s="1"/>
  <c r="K225" s="1"/>
  <c r="K226" s="1"/>
  <c r="K227" s="1"/>
  <c r="K228" s="1"/>
  <c r="K229" s="1"/>
  <c r="K230" s="1"/>
  <c r="K231" s="1"/>
  <c r="K232" s="1"/>
  <c r="K233" s="1"/>
  <c r="K234" s="1"/>
  <c r="K235" s="1"/>
  <c r="K236" s="1"/>
  <c r="K237" s="1"/>
  <c r="K238" s="1"/>
  <c r="K239" s="1"/>
  <c r="K240" s="1"/>
  <c r="K241" s="1"/>
  <c r="K242" s="1"/>
  <c r="K243" s="1"/>
  <c r="K244" s="1"/>
  <c r="K245" s="1"/>
  <c r="K246" s="1"/>
  <c r="K247" s="1"/>
  <c r="K248" s="1"/>
  <c r="K249" s="1"/>
  <c r="K250" s="1"/>
  <c r="K251" s="1"/>
  <c r="K252" s="1"/>
  <c r="K253" s="1"/>
  <c r="K254" s="1"/>
  <c r="K255" s="1"/>
  <c r="K256" s="1"/>
  <c r="K257" s="1"/>
  <c r="K258" s="1"/>
  <c r="K259" s="1"/>
  <c r="K260" s="1"/>
  <c r="K261" s="1"/>
  <c r="K262" s="1"/>
  <c r="K263" s="1"/>
  <c r="K264" s="1"/>
  <c r="K265" s="1"/>
  <c r="J5"/>
  <c r="I5"/>
  <c r="H5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H35" s="1"/>
  <c r="H36" s="1"/>
  <c r="H37" s="1"/>
  <c r="H38" s="1"/>
  <c r="H39" s="1"/>
  <c r="H40" s="1"/>
  <c r="H41" s="1"/>
  <c r="H42" s="1"/>
  <c r="H43" s="1"/>
  <c r="H44" s="1"/>
  <c r="H45" s="1"/>
  <c r="H46" s="1"/>
  <c r="H47" s="1"/>
  <c r="H48" s="1"/>
  <c r="H49" s="1"/>
  <c r="H50" s="1"/>
  <c r="H51" s="1"/>
  <c r="H52" s="1"/>
  <c r="H53" s="1"/>
  <c r="H54" s="1"/>
  <c r="H55" s="1"/>
  <c r="H56" s="1"/>
  <c r="H57" s="1"/>
  <c r="H58" s="1"/>
  <c r="H59" s="1"/>
  <c r="H60" s="1"/>
  <c r="H61" s="1"/>
  <c r="H62" s="1"/>
  <c r="H63" s="1"/>
  <c r="H64" s="1"/>
  <c r="H65" s="1"/>
  <c r="H66" s="1"/>
  <c r="H67" s="1"/>
  <c r="H68" s="1"/>
  <c r="H69" s="1"/>
  <c r="H70" s="1"/>
  <c r="H71" s="1"/>
  <c r="H72" s="1"/>
  <c r="H73" s="1"/>
  <c r="H74" s="1"/>
  <c r="H75" s="1"/>
  <c r="H76" s="1"/>
  <c r="H77" s="1"/>
  <c r="H78" s="1"/>
  <c r="H79" s="1"/>
  <c r="H80" s="1"/>
  <c r="H81" s="1"/>
  <c r="H82" s="1"/>
  <c r="H83" s="1"/>
  <c r="H84" s="1"/>
  <c r="H85" s="1"/>
  <c r="H86" s="1"/>
  <c r="H87" s="1"/>
  <c r="H88" s="1"/>
  <c r="H89" s="1"/>
  <c r="H90" s="1"/>
  <c r="H91" s="1"/>
  <c r="H92" s="1"/>
  <c r="H93" s="1"/>
  <c r="H94" s="1"/>
  <c r="H95" s="1"/>
  <c r="H96" s="1"/>
  <c r="H97" s="1"/>
  <c r="H98" s="1"/>
  <c r="H99" s="1"/>
  <c r="H100" s="1"/>
  <c r="H101" s="1"/>
  <c r="H102" s="1"/>
  <c r="H103" s="1"/>
  <c r="H104" s="1"/>
  <c r="H105" s="1"/>
  <c r="H106" s="1"/>
  <c r="H107" s="1"/>
  <c r="H108" s="1"/>
  <c r="H109" s="1"/>
  <c r="H110" s="1"/>
  <c r="H111" s="1"/>
  <c r="H112" s="1"/>
  <c r="H113" s="1"/>
  <c r="H114" s="1"/>
  <c r="H115" s="1"/>
  <c r="H116" s="1"/>
  <c r="H117" s="1"/>
  <c r="H118" s="1"/>
  <c r="H119" s="1"/>
  <c r="H120" s="1"/>
  <c r="H121" s="1"/>
  <c r="H122" s="1"/>
  <c r="H123" s="1"/>
  <c r="H124" s="1"/>
  <c r="H125" s="1"/>
  <c r="H126" s="1"/>
  <c r="H127" s="1"/>
  <c r="H128" s="1"/>
  <c r="H129" s="1"/>
  <c r="H130" s="1"/>
  <c r="H131" s="1"/>
  <c r="H132" s="1"/>
  <c r="H133" s="1"/>
  <c r="H134" s="1"/>
  <c r="H135" s="1"/>
  <c r="H136" s="1"/>
  <c r="H137" s="1"/>
  <c r="H138" s="1"/>
  <c r="H139" s="1"/>
  <c r="H140" s="1"/>
  <c r="H141" s="1"/>
  <c r="H142" s="1"/>
  <c r="H143" s="1"/>
  <c r="H144" s="1"/>
  <c r="H145" s="1"/>
  <c r="H146" s="1"/>
  <c r="H147" s="1"/>
  <c r="H148" s="1"/>
  <c r="H149" s="1"/>
  <c r="H150" s="1"/>
  <c r="H151" s="1"/>
  <c r="H152" s="1"/>
  <c r="H153" s="1"/>
  <c r="H154" s="1"/>
  <c r="H155" s="1"/>
  <c r="H156" s="1"/>
  <c r="H157" s="1"/>
  <c r="H158" s="1"/>
  <c r="H159" s="1"/>
  <c r="H160" s="1"/>
  <c r="H161" s="1"/>
  <c r="H162" s="1"/>
  <c r="H163" s="1"/>
  <c r="H164" s="1"/>
  <c r="H165" s="1"/>
  <c r="H166" s="1"/>
  <c r="H167" s="1"/>
  <c r="H168" s="1"/>
  <c r="H169" s="1"/>
  <c r="H170" s="1"/>
  <c r="H171" s="1"/>
  <c r="H172" s="1"/>
  <c r="H173" s="1"/>
  <c r="H174" s="1"/>
  <c r="H175" s="1"/>
  <c r="H176" s="1"/>
  <c r="H177" s="1"/>
  <c r="H178" s="1"/>
  <c r="H179" s="1"/>
  <c r="H180" s="1"/>
  <c r="H181" s="1"/>
  <c r="H182" s="1"/>
  <c r="H183" s="1"/>
  <c r="H184" s="1"/>
  <c r="H185" s="1"/>
  <c r="H186" s="1"/>
  <c r="H187" s="1"/>
  <c r="H188" s="1"/>
  <c r="H189" s="1"/>
  <c r="H190" s="1"/>
  <c r="H191" s="1"/>
  <c r="H192" s="1"/>
  <c r="H193" s="1"/>
  <c r="H194" s="1"/>
  <c r="H195" s="1"/>
  <c r="H196" s="1"/>
  <c r="H197" s="1"/>
  <c r="H198" s="1"/>
  <c r="H199" s="1"/>
  <c r="H200" s="1"/>
  <c r="H201" s="1"/>
  <c r="H202" s="1"/>
  <c r="H203" s="1"/>
  <c r="H204" s="1"/>
  <c r="H205" s="1"/>
  <c r="H206" s="1"/>
  <c r="H207" s="1"/>
  <c r="H208" s="1"/>
  <c r="H209" s="1"/>
  <c r="H210" s="1"/>
  <c r="H211" s="1"/>
  <c r="H212" s="1"/>
  <c r="H213" s="1"/>
  <c r="H214" s="1"/>
  <c r="H215" s="1"/>
  <c r="H216" s="1"/>
  <c r="H217" s="1"/>
  <c r="H218" s="1"/>
  <c r="H219" s="1"/>
  <c r="H220" s="1"/>
  <c r="H221" s="1"/>
  <c r="H222" s="1"/>
  <c r="H223" s="1"/>
  <c r="H224" s="1"/>
  <c r="H225" s="1"/>
  <c r="H226" s="1"/>
  <c r="H227" s="1"/>
  <c r="H228" s="1"/>
  <c r="H229" s="1"/>
  <c r="H230" s="1"/>
  <c r="H231" s="1"/>
  <c r="H232" s="1"/>
  <c r="H233" s="1"/>
  <c r="H234" s="1"/>
  <c r="H235" s="1"/>
  <c r="H236" s="1"/>
  <c r="H237" s="1"/>
  <c r="H238" s="1"/>
  <c r="H239" s="1"/>
  <c r="H240" s="1"/>
  <c r="H241" s="1"/>
  <c r="H242" s="1"/>
  <c r="H243" s="1"/>
  <c r="H244" s="1"/>
  <c r="H245" s="1"/>
  <c r="H246" s="1"/>
  <c r="H247" s="1"/>
  <c r="H248" s="1"/>
  <c r="H249" s="1"/>
  <c r="H250" s="1"/>
  <c r="H251" s="1"/>
  <c r="H252" s="1"/>
  <c r="H253" s="1"/>
  <c r="H254" s="1"/>
  <c r="H255" s="1"/>
  <c r="H256" s="1"/>
  <c r="H257" s="1"/>
  <c r="H258" s="1"/>
  <c r="H259" s="1"/>
  <c r="H260" s="1"/>
  <c r="H261" s="1"/>
  <c r="H262" s="1"/>
  <c r="H263" s="1"/>
  <c r="H264" s="1"/>
  <c r="H265" s="1"/>
  <c r="L4"/>
  <c r="J7" s="1"/>
  <c r="J8" s="1"/>
  <c r="J9" s="1"/>
  <c r="J10" s="1"/>
  <c r="J11" s="1"/>
  <c r="J12" s="1"/>
  <c r="J13" s="1"/>
  <c r="J14" s="1"/>
  <c r="J15" s="1"/>
  <c r="J16" s="1"/>
  <c r="J17" s="1"/>
  <c r="J18" s="1"/>
  <c r="J19" s="1"/>
  <c r="J20" s="1"/>
  <c r="J21" s="1"/>
  <c r="J22" s="1"/>
  <c r="J23" s="1"/>
  <c r="J24" s="1"/>
  <c r="J25" s="1"/>
  <c r="J26" s="1"/>
  <c r="J27" s="1"/>
  <c r="J28" s="1"/>
  <c r="J29" s="1"/>
  <c r="J30" s="1"/>
  <c r="J31" s="1"/>
  <c r="J32" s="1"/>
  <c r="J33" s="1"/>
  <c r="J34" s="1"/>
  <c r="J35" s="1"/>
  <c r="J36" s="1"/>
  <c r="J37" s="1"/>
  <c r="J38" s="1"/>
  <c r="J39" s="1"/>
  <c r="J40" s="1"/>
  <c r="J41" s="1"/>
  <c r="J42" s="1"/>
  <c r="J43" s="1"/>
  <c r="J44" s="1"/>
  <c r="J45" s="1"/>
  <c r="J46" s="1"/>
  <c r="J47" s="1"/>
  <c r="J48" s="1"/>
  <c r="J49" s="1"/>
  <c r="J50" s="1"/>
  <c r="J51" s="1"/>
  <c r="J52" s="1"/>
  <c r="J53" s="1"/>
  <c r="J54" s="1"/>
  <c r="J55" s="1"/>
  <c r="J56" s="1"/>
  <c r="J57" s="1"/>
  <c r="J58" s="1"/>
  <c r="J59" s="1"/>
  <c r="J60" s="1"/>
  <c r="J61" s="1"/>
  <c r="J62" s="1"/>
  <c r="J63" s="1"/>
  <c r="J64" s="1"/>
  <c r="J65" s="1"/>
  <c r="J66" s="1"/>
  <c r="J67" s="1"/>
  <c r="J68" s="1"/>
  <c r="J69" s="1"/>
  <c r="J70" s="1"/>
  <c r="J71" s="1"/>
  <c r="J72" s="1"/>
  <c r="J73" s="1"/>
  <c r="J74" s="1"/>
  <c r="J75" s="1"/>
  <c r="J76" s="1"/>
  <c r="J77" s="1"/>
  <c r="J78" s="1"/>
  <c r="J79" s="1"/>
  <c r="J80" s="1"/>
  <c r="J81" s="1"/>
  <c r="J82" s="1"/>
  <c r="J83" s="1"/>
  <c r="J84" s="1"/>
  <c r="J85" s="1"/>
  <c r="J86" s="1"/>
  <c r="J87" s="1"/>
  <c r="J88" s="1"/>
  <c r="J89" s="1"/>
  <c r="J90" s="1"/>
  <c r="J91" s="1"/>
  <c r="J92" s="1"/>
  <c r="J93" s="1"/>
  <c r="J94" s="1"/>
  <c r="J95" s="1"/>
  <c r="J96" s="1"/>
  <c r="J97" s="1"/>
  <c r="J98" s="1"/>
  <c r="J99" s="1"/>
  <c r="J100" s="1"/>
  <c r="J101" s="1"/>
  <c r="J102" s="1"/>
  <c r="J103" s="1"/>
  <c r="J104" s="1"/>
  <c r="J105" s="1"/>
  <c r="J106" s="1"/>
  <c r="J107" s="1"/>
  <c r="J108" s="1"/>
  <c r="J109" s="1"/>
  <c r="J110" s="1"/>
  <c r="J111" s="1"/>
  <c r="J112" s="1"/>
  <c r="J113" s="1"/>
  <c r="J114" s="1"/>
  <c r="J115" s="1"/>
  <c r="J116" s="1"/>
  <c r="J117" s="1"/>
  <c r="J118" s="1"/>
  <c r="J119" s="1"/>
  <c r="J120" s="1"/>
  <c r="J121" s="1"/>
  <c r="J122" s="1"/>
  <c r="J123" s="1"/>
  <c r="J124" s="1"/>
  <c r="J125" s="1"/>
  <c r="J126" s="1"/>
  <c r="J127" s="1"/>
  <c r="J128" s="1"/>
  <c r="J129" s="1"/>
  <c r="J130" s="1"/>
  <c r="J131" s="1"/>
  <c r="J132" s="1"/>
  <c r="J133" s="1"/>
  <c r="J134" s="1"/>
  <c r="J135" s="1"/>
  <c r="J136" s="1"/>
  <c r="J137" s="1"/>
  <c r="J138" s="1"/>
  <c r="J139" s="1"/>
  <c r="J140" s="1"/>
  <c r="J141" s="1"/>
  <c r="J142" s="1"/>
  <c r="J143" s="1"/>
  <c r="J144" s="1"/>
  <c r="J145" s="1"/>
  <c r="J146" s="1"/>
  <c r="J147" s="1"/>
  <c r="J148" s="1"/>
  <c r="J149" s="1"/>
  <c r="J150" s="1"/>
  <c r="J151" s="1"/>
  <c r="J152" s="1"/>
  <c r="J153" s="1"/>
  <c r="J154" s="1"/>
  <c r="J155" s="1"/>
  <c r="J156" s="1"/>
  <c r="J157" s="1"/>
  <c r="J158" s="1"/>
  <c r="J159" s="1"/>
  <c r="J160" s="1"/>
  <c r="J161" s="1"/>
  <c r="J162" s="1"/>
  <c r="J163" s="1"/>
  <c r="J164" s="1"/>
  <c r="J165" s="1"/>
  <c r="J166" s="1"/>
  <c r="J167" s="1"/>
  <c r="J168" s="1"/>
  <c r="J169" s="1"/>
  <c r="J170" s="1"/>
  <c r="J171" s="1"/>
  <c r="J172" s="1"/>
  <c r="J173" s="1"/>
  <c r="J174" s="1"/>
  <c r="J175" s="1"/>
  <c r="J176" s="1"/>
  <c r="J177" s="1"/>
  <c r="J178" s="1"/>
  <c r="J179" s="1"/>
  <c r="J180" s="1"/>
  <c r="J181" s="1"/>
  <c r="J182" s="1"/>
  <c r="J183" s="1"/>
  <c r="J184" s="1"/>
  <c r="J185" s="1"/>
  <c r="J186" s="1"/>
  <c r="J187" s="1"/>
  <c r="J188" s="1"/>
  <c r="J189" s="1"/>
  <c r="J190" s="1"/>
  <c r="J191" s="1"/>
  <c r="J192" s="1"/>
  <c r="J193" s="1"/>
  <c r="J194" s="1"/>
  <c r="J195" s="1"/>
  <c r="J196" s="1"/>
  <c r="J197" s="1"/>
  <c r="J198" s="1"/>
  <c r="J199" s="1"/>
  <c r="J200" s="1"/>
  <c r="J201" s="1"/>
  <c r="J202" s="1"/>
  <c r="J203" s="1"/>
  <c r="J204" s="1"/>
  <c r="J205" s="1"/>
  <c r="J206" s="1"/>
  <c r="J207" s="1"/>
  <c r="J208" s="1"/>
  <c r="J209" s="1"/>
  <c r="J210" s="1"/>
  <c r="J211" s="1"/>
  <c r="J212" s="1"/>
  <c r="J213" s="1"/>
  <c r="J214" s="1"/>
  <c r="J215" s="1"/>
  <c r="J216" s="1"/>
  <c r="J217" s="1"/>
  <c r="J218" s="1"/>
  <c r="J219" s="1"/>
  <c r="J220" s="1"/>
  <c r="J221" s="1"/>
  <c r="J222" s="1"/>
  <c r="J223" s="1"/>
  <c r="J224" s="1"/>
  <c r="J225" s="1"/>
  <c r="J226" s="1"/>
  <c r="J227" s="1"/>
  <c r="J228" s="1"/>
  <c r="J229" s="1"/>
  <c r="J230" s="1"/>
  <c r="J231" s="1"/>
  <c r="J232" s="1"/>
  <c r="J233" s="1"/>
  <c r="J234" s="1"/>
  <c r="J235" s="1"/>
  <c r="J236" s="1"/>
  <c r="J237" s="1"/>
  <c r="J238" s="1"/>
  <c r="J239" s="1"/>
  <c r="J240" s="1"/>
  <c r="J241" s="1"/>
  <c r="J242" s="1"/>
  <c r="J243" s="1"/>
  <c r="J244" s="1"/>
  <c r="J245" s="1"/>
  <c r="J246" s="1"/>
  <c r="J247" s="1"/>
  <c r="J248" s="1"/>
  <c r="J249" s="1"/>
  <c r="J250" s="1"/>
  <c r="J251" s="1"/>
  <c r="J252" s="1"/>
  <c r="J253" s="1"/>
  <c r="J254" s="1"/>
  <c r="J255" s="1"/>
  <c r="J256" s="1"/>
  <c r="J257" s="1"/>
  <c r="J258" s="1"/>
  <c r="J259" s="1"/>
  <c r="J260" s="1"/>
  <c r="J261" s="1"/>
  <c r="J262" s="1"/>
  <c r="J263" s="1"/>
  <c r="J264" s="1"/>
  <c r="J265" s="1"/>
  <c r="A170" i="12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233" s="1"/>
  <c r="A234" s="1"/>
  <c r="A235" s="1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53" s="1"/>
  <c r="A254" s="1"/>
  <c r="A255" s="1"/>
  <c r="A256" s="1"/>
  <c r="A257" s="1"/>
  <c r="A258" s="1"/>
  <c r="A259" s="1"/>
  <c r="A260" s="1"/>
  <c r="A261" s="1"/>
  <c r="A262" s="1"/>
  <c r="A263" s="1"/>
  <c r="A264" s="1"/>
  <c r="A265" s="1"/>
  <c r="A266" s="1"/>
  <c r="A267" s="1"/>
  <c r="A268" s="1"/>
  <c r="A269" s="1"/>
  <c r="A270" s="1"/>
  <c r="A271" s="1"/>
  <c r="A272" s="1"/>
  <c r="A273" s="1"/>
  <c r="A274" s="1"/>
  <c r="A275" s="1"/>
  <c r="A276" s="1"/>
  <c r="A277" s="1"/>
  <c r="A278" s="1"/>
  <c r="A279" s="1"/>
  <c r="A280" s="1"/>
  <c r="A281" s="1"/>
  <c r="A282" s="1"/>
  <c r="A283" s="1"/>
  <c r="A284" s="1"/>
  <c r="A285" s="1"/>
  <c r="A286" s="1"/>
  <c r="A287" s="1"/>
  <c r="A288" s="1"/>
  <c r="A289" s="1"/>
  <c r="A290" s="1"/>
  <c r="A291" s="1"/>
  <c r="A292" s="1"/>
  <c r="A293" s="1"/>
  <c r="A294" s="1"/>
  <c r="A295" s="1"/>
  <c r="A296" s="1"/>
  <c r="A297" s="1"/>
  <c r="A298" s="1"/>
  <c r="A299" s="1"/>
  <c r="A300" s="1"/>
  <c r="A301" s="1"/>
  <c r="A302" s="1"/>
  <c r="A303" s="1"/>
  <c r="A304" s="1"/>
  <c r="A305" s="1"/>
  <c r="A306" s="1"/>
  <c r="A307" s="1"/>
  <c r="A308" s="1"/>
  <c r="A309" s="1"/>
  <c r="A310" s="1"/>
  <c r="A311" s="1"/>
  <c r="A312" s="1"/>
  <c r="A313" s="1"/>
  <c r="A314" s="1"/>
  <c r="A315" s="1"/>
  <c r="A316" s="1"/>
  <c r="A317" s="1"/>
  <c r="A318" s="1"/>
  <c r="A319" s="1"/>
  <c r="A320" s="1"/>
  <c r="A321" s="1"/>
  <c r="A322" s="1"/>
  <c r="A323" s="1"/>
  <c r="A324" s="1"/>
  <c r="A325" s="1"/>
  <c r="A326" s="1"/>
  <c r="A327" s="1"/>
  <c r="A328" s="1"/>
  <c r="A329" s="1"/>
  <c r="A330" s="1"/>
  <c r="A331" s="1"/>
  <c r="A332" s="1"/>
  <c r="A333" s="1"/>
  <c r="A334" s="1"/>
  <c r="A335" s="1"/>
  <c r="A336" s="1"/>
  <c r="A337" s="1"/>
  <c r="A338" s="1"/>
  <c r="A339" s="1"/>
  <c r="A340" s="1"/>
  <c r="A341" s="1"/>
  <c r="A342" s="1"/>
  <c r="A343" s="1"/>
  <c r="A344" s="1"/>
  <c r="A345" s="1"/>
  <c r="A346" s="1"/>
  <c r="A347" s="1"/>
  <c r="A348" s="1"/>
  <c r="A349" s="1"/>
  <c r="A350" s="1"/>
  <c r="A351" s="1"/>
  <c r="A352" s="1"/>
  <c r="A353" s="1"/>
  <c r="A354" s="1"/>
  <c r="A355" s="1"/>
  <c r="A356" s="1"/>
  <c r="A357" s="1"/>
  <c r="A358" s="1"/>
  <c r="A359" s="1"/>
  <c r="A360" s="1"/>
  <c r="A361" s="1"/>
  <c r="A362" s="1"/>
  <c r="A363" s="1"/>
  <c r="A364" s="1"/>
  <c r="A365" s="1"/>
  <c r="A366" s="1"/>
  <c r="A367" s="1"/>
  <c r="A368" s="1"/>
  <c r="A369" s="1"/>
  <c r="A370" s="1"/>
  <c r="A371" s="1"/>
  <c r="A372" s="1"/>
  <c r="A373" s="1"/>
  <c r="A374" s="1"/>
  <c r="A375" s="1"/>
  <c r="A376" s="1"/>
  <c r="A377" s="1"/>
  <c r="A378" s="1"/>
  <c r="A379" s="1"/>
  <c r="A380" s="1"/>
  <c r="A381" s="1"/>
  <c r="A382" s="1"/>
  <c r="A383" s="1"/>
  <c r="A384" s="1"/>
  <c r="A385" s="1"/>
  <c r="A386" s="1"/>
  <c r="A387" s="1"/>
  <c r="A388" s="1"/>
  <c r="A389" s="1"/>
  <c r="A390" s="1"/>
  <c r="A391" s="1"/>
  <c r="A392" s="1"/>
  <c r="A393" s="1"/>
  <c r="A394" s="1"/>
  <c r="A395" s="1"/>
  <c r="A396" s="1"/>
  <c r="A397" s="1"/>
  <c r="A398" s="1"/>
  <c r="A399" s="1"/>
  <c r="A400" s="1"/>
  <c r="A401" s="1"/>
  <c r="A402" s="1"/>
  <c r="A403" s="1"/>
  <c r="A404" s="1"/>
  <c r="A405" s="1"/>
  <c r="A406" s="1"/>
  <c r="A407" s="1"/>
  <c r="A408" s="1"/>
  <c r="A409" s="1"/>
  <c r="A410" s="1"/>
  <c r="A411" s="1"/>
  <c r="A412" s="1"/>
  <c r="A413" s="1"/>
  <c r="A414" s="1"/>
  <c r="A415" s="1"/>
  <c r="A416" s="1"/>
  <c r="A417" s="1"/>
  <c r="A418" s="1"/>
  <c r="A419" s="1"/>
  <c r="A420" s="1"/>
  <c r="A421" s="1"/>
  <c r="A422" s="1"/>
  <c r="A423" s="1"/>
  <c r="A424" s="1"/>
  <c r="A425" s="1"/>
  <c r="A426" s="1"/>
  <c r="A427" s="1"/>
  <c r="A428" s="1"/>
  <c r="A429" s="1"/>
  <c r="A430" s="1"/>
  <c r="A431" s="1"/>
  <c r="A432" s="1"/>
  <c r="A433" s="1"/>
  <c r="A434" s="1"/>
  <c r="A435" s="1"/>
  <c r="A436" s="1"/>
  <c r="A437" s="1"/>
  <c r="A438" s="1"/>
  <c r="A439" s="1"/>
  <c r="A440" s="1"/>
  <c r="A441" s="1"/>
  <c r="A442" s="1"/>
  <c r="A443" s="1"/>
  <c r="A444" s="1"/>
  <c r="A445" s="1"/>
  <c r="A446" s="1"/>
  <c r="A447" s="1"/>
  <c r="A448" s="1"/>
  <c r="A449" s="1"/>
  <c r="A450" s="1"/>
  <c r="A451" s="1"/>
  <c r="A452" s="1"/>
  <c r="A453" s="1"/>
  <c r="A454" s="1"/>
  <c r="A455" s="1"/>
  <c r="A456" s="1"/>
  <c r="A169"/>
  <c r="J7"/>
  <c r="BP6" i="13" l="1"/>
  <c r="BO6"/>
  <c r="AX6"/>
  <c r="BA6" s="1"/>
  <c r="BQ6"/>
  <c r="H162" i="12"/>
  <c r="AM8" i="13"/>
  <c r="AP8" s="1"/>
  <c r="AW6"/>
  <c r="AZ6" s="1"/>
  <c r="BC6" s="1"/>
  <c r="BM6"/>
  <c r="AN8"/>
  <c r="AQ8" s="1"/>
  <c r="AV6"/>
  <c r="AJ7" s="1"/>
  <c r="AS7" s="1"/>
  <c r="AK7"/>
  <c r="AT7" s="1"/>
  <c r="BL6"/>
  <c r="BN6"/>
  <c r="H13" i="12"/>
  <c r="H29"/>
  <c r="H45"/>
  <c r="H61"/>
  <c r="H75"/>
  <c r="H81"/>
  <c r="H87"/>
  <c r="H93"/>
  <c r="H100"/>
  <c r="H107"/>
  <c r="H117"/>
  <c r="H133"/>
  <c r="H149"/>
  <c r="H10"/>
  <c r="H14"/>
  <c r="H18"/>
  <c r="H22"/>
  <c r="H26"/>
  <c r="H30"/>
  <c r="H34"/>
  <c r="H38"/>
  <c r="H42"/>
  <c r="H46"/>
  <c r="H50"/>
  <c r="H54"/>
  <c r="H58"/>
  <c r="H62"/>
  <c r="H66"/>
  <c r="H70"/>
  <c r="H158"/>
  <c r="H17"/>
  <c r="H33"/>
  <c r="H49"/>
  <c r="H65"/>
  <c r="H76"/>
  <c r="H83"/>
  <c r="H89"/>
  <c r="H95"/>
  <c r="H101"/>
  <c r="H108"/>
  <c r="H121"/>
  <c r="H137"/>
  <c r="H154"/>
  <c r="H9"/>
  <c r="H25"/>
  <c r="H41"/>
  <c r="H57"/>
  <c r="H73"/>
  <c r="H79"/>
  <c r="H85"/>
  <c r="H92"/>
  <c r="H99"/>
  <c r="H105"/>
  <c r="H113"/>
  <c r="H129"/>
  <c r="H145"/>
  <c r="H21"/>
  <c r="H37"/>
  <c r="H53"/>
  <c r="H69"/>
  <c r="H77"/>
  <c r="H84"/>
  <c r="H91"/>
  <c r="H97"/>
  <c r="H103"/>
  <c r="H109"/>
  <c r="H125"/>
  <c r="H141"/>
  <c r="H80"/>
  <c r="H88"/>
  <c r="H96"/>
  <c r="H104"/>
  <c r="AQ7" i="13"/>
  <c r="AP7"/>
  <c r="V5"/>
  <c r="U5"/>
  <c r="T5"/>
  <c r="I7" i="7"/>
  <c r="I8" s="1"/>
  <c r="I9" s="1"/>
  <c r="I10" s="1"/>
  <c r="I11" s="1"/>
  <c r="I12" s="1"/>
  <c r="I13" s="1"/>
  <c r="I14" s="1"/>
  <c r="I15" s="1"/>
  <c r="I16" s="1"/>
  <c r="I17" s="1"/>
  <c r="I18" s="1"/>
  <c r="I19" s="1"/>
  <c r="I20" s="1"/>
  <c r="I21" s="1"/>
  <c r="I22" s="1"/>
  <c r="I23" s="1"/>
  <c r="I24" s="1"/>
  <c r="I25" s="1"/>
  <c r="I26" s="1"/>
  <c r="I27" s="1"/>
  <c r="I28" s="1"/>
  <c r="I29" s="1"/>
  <c r="I30" s="1"/>
  <c r="I31" s="1"/>
  <c r="I32" s="1"/>
  <c r="I33" s="1"/>
  <c r="I34" s="1"/>
  <c r="I35" s="1"/>
  <c r="I36" s="1"/>
  <c r="I37" s="1"/>
  <c r="I38" s="1"/>
  <c r="I39" s="1"/>
  <c r="I40" s="1"/>
  <c r="I41" s="1"/>
  <c r="I42" s="1"/>
  <c r="I43" s="1"/>
  <c r="I44" s="1"/>
  <c r="I45" s="1"/>
  <c r="I46" s="1"/>
  <c r="I47" s="1"/>
  <c r="I48" s="1"/>
  <c r="I49" s="1"/>
  <c r="I50" s="1"/>
  <c r="I51" s="1"/>
  <c r="I52" s="1"/>
  <c r="I53" s="1"/>
  <c r="I54" s="1"/>
  <c r="I55" s="1"/>
  <c r="I56" s="1"/>
  <c r="I57" s="1"/>
  <c r="I58" s="1"/>
  <c r="I59" s="1"/>
  <c r="I60" s="1"/>
  <c r="I61" s="1"/>
  <c r="I62" s="1"/>
  <c r="I63" s="1"/>
  <c r="I64" s="1"/>
  <c r="I65" s="1"/>
  <c r="I66" s="1"/>
  <c r="I67" s="1"/>
  <c r="I68" s="1"/>
  <c r="I69" s="1"/>
  <c r="I70" s="1"/>
  <c r="I71" s="1"/>
  <c r="I72" s="1"/>
  <c r="I73" s="1"/>
  <c r="I74" s="1"/>
  <c r="I75" s="1"/>
  <c r="I76" s="1"/>
  <c r="I77" s="1"/>
  <c r="I78" s="1"/>
  <c r="I79" s="1"/>
  <c r="I80" s="1"/>
  <c r="I81" s="1"/>
  <c r="I82" s="1"/>
  <c r="I83" s="1"/>
  <c r="I84" s="1"/>
  <c r="I85" s="1"/>
  <c r="I86" s="1"/>
  <c r="I87" s="1"/>
  <c r="I88" s="1"/>
  <c r="I89" s="1"/>
  <c r="I90" s="1"/>
  <c r="I91" s="1"/>
  <c r="I92" s="1"/>
  <c r="I93" s="1"/>
  <c r="I94" s="1"/>
  <c r="I95" s="1"/>
  <c r="I96" s="1"/>
  <c r="I97" s="1"/>
  <c r="I98" s="1"/>
  <c r="I99" s="1"/>
  <c r="I100" s="1"/>
  <c r="I101" s="1"/>
  <c r="I102" s="1"/>
  <c r="I103" s="1"/>
  <c r="I104" s="1"/>
  <c r="I105" s="1"/>
  <c r="I106" s="1"/>
  <c r="I107" s="1"/>
  <c r="I108" s="1"/>
  <c r="I109" s="1"/>
  <c r="I110" s="1"/>
  <c r="I111" s="1"/>
  <c r="I112" s="1"/>
  <c r="I113" s="1"/>
  <c r="I114" s="1"/>
  <c r="I115" s="1"/>
  <c r="I116" s="1"/>
  <c r="I117" s="1"/>
  <c r="I118" s="1"/>
  <c r="I119" s="1"/>
  <c r="I120" s="1"/>
  <c r="I121" s="1"/>
  <c r="I122" s="1"/>
  <c r="I123" s="1"/>
  <c r="I124" s="1"/>
  <c r="I125" s="1"/>
  <c r="I126" s="1"/>
  <c r="I127" s="1"/>
  <c r="I128" s="1"/>
  <c r="I129" s="1"/>
  <c r="I130" s="1"/>
  <c r="I131" s="1"/>
  <c r="I132" s="1"/>
  <c r="I133" s="1"/>
  <c r="I134" s="1"/>
  <c r="I135" s="1"/>
  <c r="I136" s="1"/>
  <c r="I137" s="1"/>
  <c r="I138" s="1"/>
  <c r="I139" s="1"/>
  <c r="I140" s="1"/>
  <c r="I141" s="1"/>
  <c r="I142" s="1"/>
  <c r="I143" s="1"/>
  <c r="I144" s="1"/>
  <c r="I145" s="1"/>
  <c r="I146" s="1"/>
  <c r="I147" s="1"/>
  <c r="I148" s="1"/>
  <c r="I149" s="1"/>
  <c r="I150" s="1"/>
  <c r="I151" s="1"/>
  <c r="I152" s="1"/>
  <c r="I153" s="1"/>
  <c r="I154" s="1"/>
  <c r="I155" s="1"/>
  <c r="I156" s="1"/>
  <c r="I157" s="1"/>
  <c r="I158" s="1"/>
  <c r="I159" s="1"/>
  <c r="I160" s="1"/>
  <c r="I161" s="1"/>
  <c r="I162" s="1"/>
  <c r="I163" s="1"/>
  <c r="I164" s="1"/>
  <c r="I165" s="1"/>
  <c r="I166" s="1"/>
  <c r="I167" s="1"/>
  <c r="I168" s="1"/>
  <c r="I169" s="1"/>
  <c r="I170" s="1"/>
  <c r="I171" s="1"/>
  <c r="I172" s="1"/>
  <c r="I173" s="1"/>
  <c r="I174" s="1"/>
  <c r="I175" s="1"/>
  <c r="I176" s="1"/>
  <c r="I177" s="1"/>
  <c r="I178" s="1"/>
  <c r="I179" s="1"/>
  <c r="I180" s="1"/>
  <c r="I181" s="1"/>
  <c r="I182" s="1"/>
  <c r="I183" s="1"/>
  <c r="I184" s="1"/>
  <c r="I185" s="1"/>
  <c r="I186" s="1"/>
  <c r="I187" s="1"/>
  <c r="I188" s="1"/>
  <c r="I189" s="1"/>
  <c r="I190" s="1"/>
  <c r="I191" s="1"/>
  <c r="I192" s="1"/>
  <c r="I193" s="1"/>
  <c r="I194" s="1"/>
  <c r="I195" s="1"/>
  <c r="I196" s="1"/>
  <c r="I197" s="1"/>
  <c r="I198" s="1"/>
  <c r="I199" s="1"/>
  <c r="I200" s="1"/>
  <c r="I201" s="1"/>
  <c r="I202" s="1"/>
  <c r="I203" s="1"/>
  <c r="I204" s="1"/>
  <c r="I205" s="1"/>
  <c r="I206" s="1"/>
  <c r="I207" s="1"/>
  <c r="I208" s="1"/>
  <c r="I209" s="1"/>
  <c r="I210" s="1"/>
  <c r="I211" s="1"/>
  <c r="I212" s="1"/>
  <c r="I213" s="1"/>
  <c r="I214" s="1"/>
  <c r="I215" s="1"/>
  <c r="I216" s="1"/>
  <c r="I217" s="1"/>
  <c r="I218" s="1"/>
  <c r="I219" s="1"/>
  <c r="I220" s="1"/>
  <c r="I221" s="1"/>
  <c r="I222" s="1"/>
  <c r="I223" s="1"/>
  <c r="I224" s="1"/>
  <c r="I225" s="1"/>
  <c r="I226" s="1"/>
  <c r="I227" s="1"/>
  <c r="I228" s="1"/>
  <c r="I229" s="1"/>
  <c r="I230" s="1"/>
  <c r="I231" s="1"/>
  <c r="I232" s="1"/>
  <c r="I233" s="1"/>
  <c r="I234" s="1"/>
  <c r="I235" s="1"/>
  <c r="I236" s="1"/>
  <c r="I237" s="1"/>
  <c r="I238" s="1"/>
  <c r="I239" s="1"/>
  <c r="I240" s="1"/>
  <c r="I241" s="1"/>
  <c r="I242" s="1"/>
  <c r="I243" s="1"/>
  <c r="I244" s="1"/>
  <c r="I245" s="1"/>
  <c r="I246" s="1"/>
  <c r="I247" s="1"/>
  <c r="I248" s="1"/>
  <c r="I249" s="1"/>
  <c r="I250" s="1"/>
  <c r="I251" s="1"/>
  <c r="I252" s="1"/>
  <c r="I253" s="1"/>
  <c r="I254" s="1"/>
  <c r="I255" s="1"/>
  <c r="I256" s="1"/>
  <c r="I257" s="1"/>
  <c r="I258" s="1"/>
  <c r="I259" s="1"/>
  <c r="I260" s="1"/>
  <c r="I261" s="1"/>
  <c r="I262" s="1"/>
  <c r="I263" s="1"/>
  <c r="I264" s="1"/>
  <c r="I265" s="1"/>
  <c r="G7"/>
  <c r="C165" i="12"/>
  <c r="C161"/>
  <c r="C157"/>
  <c r="C153"/>
  <c r="C167"/>
  <c r="C163"/>
  <c r="C159"/>
  <c r="C155"/>
  <c r="C151"/>
  <c r="C147"/>
  <c r="C143"/>
  <c r="C139"/>
  <c r="C135"/>
  <c r="C131"/>
  <c r="C127"/>
  <c r="C123"/>
  <c r="C119"/>
  <c r="C115"/>
  <c r="C111"/>
  <c r="C168"/>
  <c r="C164"/>
  <c r="C160"/>
  <c r="C156"/>
  <c r="C152"/>
  <c r="C148"/>
  <c r="C144"/>
  <c r="C140"/>
  <c r="C136"/>
  <c r="C132"/>
  <c r="C128"/>
  <c r="C124"/>
  <c r="C120"/>
  <c r="C116"/>
  <c r="C112"/>
  <c r="C108"/>
  <c r="C104"/>
  <c r="C100"/>
  <c r="C96"/>
  <c r="C92"/>
  <c r="C88"/>
  <c r="C84"/>
  <c r="C80"/>
  <c r="C76"/>
  <c r="C31"/>
  <c r="C51"/>
  <c r="C55"/>
  <c r="C71"/>
  <c r="H7"/>
  <c r="I7" s="1"/>
  <c r="C9"/>
  <c r="H11"/>
  <c r="C13"/>
  <c r="H15"/>
  <c r="C17"/>
  <c r="H19"/>
  <c r="C21"/>
  <c r="H23"/>
  <c r="C25"/>
  <c r="H27"/>
  <c r="C29"/>
  <c r="H31"/>
  <c r="C33"/>
  <c r="H35"/>
  <c r="C37"/>
  <c r="H39"/>
  <c r="C41"/>
  <c r="H43"/>
  <c r="C45"/>
  <c r="H47"/>
  <c r="C49"/>
  <c r="H51"/>
  <c r="C53"/>
  <c r="H55"/>
  <c r="C57"/>
  <c r="H59"/>
  <c r="C61"/>
  <c r="H63"/>
  <c r="C65"/>
  <c r="H67"/>
  <c r="C69"/>
  <c r="H71"/>
  <c r="C73"/>
  <c r="C74"/>
  <c r="C75"/>
  <c r="C77"/>
  <c r="C78"/>
  <c r="C79"/>
  <c r="C81"/>
  <c r="C82"/>
  <c r="C83"/>
  <c r="C85"/>
  <c r="C86"/>
  <c r="C87"/>
  <c r="C89"/>
  <c r="C90"/>
  <c r="C91"/>
  <c r="C93"/>
  <c r="C94"/>
  <c r="C95"/>
  <c r="C97"/>
  <c r="C98"/>
  <c r="C99"/>
  <c r="C101"/>
  <c r="C102"/>
  <c r="C103"/>
  <c r="C105"/>
  <c r="C106"/>
  <c r="C107"/>
  <c r="C109"/>
  <c r="C110"/>
  <c r="H112"/>
  <c r="C114"/>
  <c r="H116"/>
  <c r="C118"/>
  <c r="H120"/>
  <c r="C122"/>
  <c r="H124"/>
  <c r="C126"/>
  <c r="H128"/>
  <c r="C130"/>
  <c r="H132"/>
  <c r="C134"/>
  <c r="H136"/>
  <c r="C138"/>
  <c r="H140"/>
  <c r="C142"/>
  <c r="H144"/>
  <c r="C146"/>
  <c r="H148"/>
  <c r="C150"/>
  <c r="H153"/>
  <c r="H157"/>
  <c r="H161"/>
  <c r="C11"/>
  <c r="C19"/>
  <c r="C23"/>
  <c r="C27"/>
  <c r="C35"/>
  <c r="C39"/>
  <c r="C43"/>
  <c r="C47"/>
  <c r="C59"/>
  <c r="C63"/>
  <c r="C67"/>
  <c r="C6"/>
  <c r="C8"/>
  <c r="C12"/>
  <c r="C16"/>
  <c r="C20"/>
  <c r="C24"/>
  <c r="C28"/>
  <c r="C32"/>
  <c r="C36"/>
  <c r="C40"/>
  <c r="C44"/>
  <c r="C48"/>
  <c r="C52"/>
  <c r="C56"/>
  <c r="C60"/>
  <c r="C64"/>
  <c r="C68"/>
  <c r="C72"/>
  <c r="H152"/>
  <c r="H156"/>
  <c r="H160"/>
  <c r="H159"/>
  <c r="H155"/>
  <c r="H151"/>
  <c r="C7"/>
  <c r="C15"/>
  <c r="H6"/>
  <c r="H8"/>
  <c r="C10"/>
  <c r="H12"/>
  <c r="C14"/>
  <c r="H16"/>
  <c r="C18"/>
  <c r="H20"/>
  <c r="C22"/>
  <c r="H24"/>
  <c r="C26"/>
  <c r="H28"/>
  <c r="C30"/>
  <c r="H32"/>
  <c r="C34"/>
  <c r="H36"/>
  <c r="C38"/>
  <c r="H40"/>
  <c r="C42"/>
  <c r="H44"/>
  <c r="C46"/>
  <c r="H48"/>
  <c r="C50"/>
  <c r="H52"/>
  <c r="C54"/>
  <c r="H56"/>
  <c r="C58"/>
  <c r="H60"/>
  <c r="C62"/>
  <c r="H64"/>
  <c r="C66"/>
  <c r="H68"/>
  <c r="C70"/>
  <c r="H72"/>
  <c r="H74"/>
  <c r="H78"/>
  <c r="H82"/>
  <c r="H86"/>
  <c r="H90"/>
  <c r="H94"/>
  <c r="H98"/>
  <c r="H102"/>
  <c r="H106"/>
  <c r="H110"/>
  <c r="H111"/>
  <c r="C113"/>
  <c r="H114"/>
  <c r="H115"/>
  <c r="C117"/>
  <c r="H118"/>
  <c r="H119"/>
  <c r="C121"/>
  <c r="H122"/>
  <c r="H123"/>
  <c r="C125"/>
  <c r="H126"/>
  <c r="H127"/>
  <c r="C129"/>
  <c r="H130"/>
  <c r="H131"/>
  <c r="C133"/>
  <c r="H134"/>
  <c r="H135"/>
  <c r="C137"/>
  <c r="H138"/>
  <c r="H139"/>
  <c r="C141"/>
  <c r="H142"/>
  <c r="H143"/>
  <c r="C145"/>
  <c r="H146"/>
  <c r="H147"/>
  <c r="C149"/>
  <c r="H150"/>
  <c r="C154"/>
  <c r="C158"/>
  <c r="C162"/>
  <c r="C166"/>
  <c r="AN9" i="13" l="1"/>
  <c r="AQ9" s="1"/>
  <c r="BD6"/>
  <c r="AY6"/>
  <c r="BB6" s="1"/>
  <c r="BP7"/>
  <c r="BQ7"/>
  <c r="AW7"/>
  <c r="AK8" s="1"/>
  <c r="AT8" s="1"/>
  <c r="BN7"/>
  <c r="Y346"/>
  <c r="Y344"/>
  <c r="Y342"/>
  <c r="Y340"/>
  <c r="Y338"/>
  <c r="Y336"/>
  <c r="Y334"/>
  <c r="Y332"/>
  <c r="Y330"/>
  <c r="Y328"/>
  <c r="Y326"/>
  <c r="Y324"/>
  <c r="Y322"/>
  <c r="Y320"/>
  <c r="Y318"/>
  <c r="Y316"/>
  <c r="Y314"/>
  <c r="Y312"/>
  <c r="Y310"/>
  <c r="Y308"/>
  <c r="Y306"/>
  <c r="Y304"/>
  <c r="Y302"/>
  <c r="Y300"/>
  <c r="Y298"/>
  <c r="Y296"/>
  <c r="Y294"/>
  <c r="Y292"/>
  <c r="Y290"/>
  <c r="Y288"/>
  <c r="Y286"/>
  <c r="Y284"/>
  <c r="Y282"/>
  <c r="Y280"/>
  <c r="Y278"/>
  <c r="Y276"/>
  <c r="Y274"/>
  <c r="Y272"/>
  <c r="Y270"/>
  <c r="Y268"/>
  <c r="Y266"/>
  <c r="Y264"/>
  <c r="Y262"/>
  <c r="Y260"/>
  <c r="Y258"/>
  <c r="Y256"/>
  <c r="Y254"/>
  <c r="Y252"/>
  <c r="Y250"/>
  <c r="Y248"/>
  <c r="Y246"/>
  <c r="Y244"/>
  <c r="Y242"/>
  <c r="Y240"/>
  <c r="Y238"/>
  <c r="Y236"/>
  <c r="Y234"/>
  <c r="Y232"/>
  <c r="Y230"/>
  <c r="Y228"/>
  <c r="Y226"/>
  <c r="Y224"/>
  <c r="Y222"/>
  <c r="Y220"/>
  <c r="Y218"/>
  <c r="Y216"/>
  <c r="Y214"/>
  <c r="Y212"/>
  <c r="Y210"/>
  <c r="Y208"/>
  <c r="Y206"/>
  <c r="Y204"/>
  <c r="Y202"/>
  <c r="Y200"/>
  <c r="Y198"/>
  <c r="Y196"/>
  <c r="Y194"/>
  <c r="Y192"/>
  <c r="Y190"/>
  <c r="Y188"/>
  <c r="Y186"/>
  <c r="Y184"/>
  <c r="Y182"/>
  <c r="Y337"/>
  <c r="Y333"/>
  <c r="Y325"/>
  <c r="Y317"/>
  <c r="Y309"/>
  <c r="Y305"/>
  <c r="Y297"/>
  <c r="Y289"/>
  <c r="Y343"/>
  <c r="Y339"/>
  <c r="Y335"/>
  <c r="Y331"/>
  <c r="Y327"/>
  <c r="Y323"/>
  <c r="Y319"/>
  <c r="Y315"/>
  <c r="Y311"/>
  <c r="Y307"/>
  <c r="Y303"/>
  <c r="Y299"/>
  <c r="Y295"/>
  <c r="Y291"/>
  <c r="Y287"/>
  <c r="Y283"/>
  <c r="Y279"/>
  <c r="Y275"/>
  <c r="Y271"/>
  <c r="Y267"/>
  <c r="Y263"/>
  <c r="Y259"/>
  <c r="Y255"/>
  <c r="Y251"/>
  <c r="Y247"/>
  <c r="Y243"/>
  <c r="Y239"/>
  <c r="Y235"/>
  <c r="Y231"/>
  <c r="Y227"/>
  <c r="Y223"/>
  <c r="Y219"/>
  <c r="Y215"/>
  <c r="Y211"/>
  <c r="Y207"/>
  <c r="Y203"/>
  <c r="Y199"/>
  <c r="Y195"/>
  <c r="Y191"/>
  <c r="Y187"/>
  <c r="Y183"/>
  <c r="Y179"/>
  <c r="Y177"/>
  <c r="Y175"/>
  <c r="Y173"/>
  <c r="Y171"/>
  <c r="Y169"/>
  <c r="Y167"/>
  <c r="Y165"/>
  <c r="Y163"/>
  <c r="Y161"/>
  <c r="Y159"/>
  <c r="Y157"/>
  <c r="Y155"/>
  <c r="Y153"/>
  <c r="Y151"/>
  <c r="Y149"/>
  <c r="Y147"/>
  <c r="Y145"/>
  <c r="Y143"/>
  <c r="Y141"/>
  <c r="Y139"/>
  <c r="Y137"/>
  <c r="Y135"/>
  <c r="Y133"/>
  <c r="Y131"/>
  <c r="Y129"/>
  <c r="Y127"/>
  <c r="Y125"/>
  <c r="Y123"/>
  <c r="Y121"/>
  <c r="Y119"/>
  <c r="Y117"/>
  <c r="Y115"/>
  <c r="Y113"/>
  <c r="Y111"/>
  <c r="Y109"/>
  <c r="Y107"/>
  <c r="Y105"/>
  <c r="Y103"/>
  <c r="Y101"/>
  <c r="Y99"/>
  <c r="Y97"/>
  <c r="Y95"/>
  <c r="Y93"/>
  <c r="Y91"/>
  <c r="Y89"/>
  <c r="Y87"/>
  <c r="Y85"/>
  <c r="Y83"/>
  <c r="Y81"/>
  <c r="Y79"/>
  <c r="Y77"/>
  <c r="Y75"/>
  <c r="Y73"/>
  <c r="Y71"/>
  <c r="Y69"/>
  <c r="Y67"/>
  <c r="Y65"/>
  <c r="Y63"/>
  <c r="Y61"/>
  <c r="Y59"/>
  <c r="Y58"/>
  <c r="Y345"/>
  <c r="Y341"/>
  <c r="Y329"/>
  <c r="Y321"/>
  <c r="Y313"/>
  <c r="Y301"/>
  <c r="Y293"/>
  <c r="Y285"/>
  <c r="Y269"/>
  <c r="Y253"/>
  <c r="Y237"/>
  <c r="Y221"/>
  <c r="Y205"/>
  <c r="Y189"/>
  <c r="Y174"/>
  <c r="Y166"/>
  <c r="Y158"/>
  <c r="Y150"/>
  <c r="Y142"/>
  <c r="Y134"/>
  <c r="Y126"/>
  <c r="Y118"/>
  <c r="Y110"/>
  <c r="Y102"/>
  <c r="Y94"/>
  <c r="Y86"/>
  <c r="Y78"/>
  <c r="Y70"/>
  <c r="Y62"/>
  <c r="Y257"/>
  <c r="Y193"/>
  <c r="Y176"/>
  <c r="Y144"/>
  <c r="Y136"/>
  <c r="Y64"/>
  <c r="Y281"/>
  <c r="Y265"/>
  <c r="Y249"/>
  <c r="Y233"/>
  <c r="Y217"/>
  <c r="Y201"/>
  <c r="Y185"/>
  <c r="Y180"/>
  <c r="Y172"/>
  <c r="Y164"/>
  <c r="Y156"/>
  <c r="Y148"/>
  <c r="Y140"/>
  <c r="Y132"/>
  <c r="Y124"/>
  <c r="Y116"/>
  <c r="Y108"/>
  <c r="Y100"/>
  <c r="Y92"/>
  <c r="Y84"/>
  <c r="Y76"/>
  <c r="Y68"/>
  <c r="Y60"/>
  <c r="Y277"/>
  <c r="Y261"/>
  <c r="Y245"/>
  <c r="Y229"/>
  <c r="Y213"/>
  <c r="Y197"/>
  <c r="Y181"/>
  <c r="Y178"/>
  <c r="Y170"/>
  <c r="Y162"/>
  <c r="Y154"/>
  <c r="Y146"/>
  <c r="Y138"/>
  <c r="Y130"/>
  <c r="Y122"/>
  <c r="Y114"/>
  <c r="Y106"/>
  <c r="Y98"/>
  <c r="Y90"/>
  <c r="Y82"/>
  <c r="Y74"/>
  <c r="Y66"/>
  <c r="Y273"/>
  <c r="Y241"/>
  <c r="Y225"/>
  <c r="Y209"/>
  <c r="Y168"/>
  <c r="Y160"/>
  <c r="Y152"/>
  <c r="Y128"/>
  <c r="Y120"/>
  <c r="Y112"/>
  <c r="Y104"/>
  <c r="Y96"/>
  <c r="Y88"/>
  <c r="Y80"/>
  <c r="Y72"/>
  <c r="AV7"/>
  <c r="AJ8" s="1"/>
  <c r="AS8" s="1"/>
  <c r="AV8" s="1"/>
  <c r="AJ9" s="1"/>
  <c r="BM7"/>
  <c r="W57"/>
  <c r="T57" s="1"/>
  <c r="W345"/>
  <c r="W343"/>
  <c r="W341"/>
  <c r="W339"/>
  <c r="W337"/>
  <c r="W335"/>
  <c r="W333"/>
  <c r="W331"/>
  <c r="W329"/>
  <c r="W327"/>
  <c r="W325"/>
  <c r="W323"/>
  <c r="W321"/>
  <c r="W319"/>
  <c r="W317"/>
  <c r="W315"/>
  <c r="W313"/>
  <c r="W311"/>
  <c r="W309"/>
  <c r="W307"/>
  <c r="W305"/>
  <c r="W303"/>
  <c r="W301"/>
  <c r="W299"/>
  <c r="W297"/>
  <c r="W295"/>
  <c r="W293"/>
  <c r="W291"/>
  <c r="W289"/>
  <c r="W287"/>
  <c r="W285"/>
  <c r="W283"/>
  <c r="W281"/>
  <c r="W279"/>
  <c r="W277"/>
  <c r="W275"/>
  <c r="W273"/>
  <c r="W271"/>
  <c r="W269"/>
  <c r="W267"/>
  <c r="W265"/>
  <c r="W263"/>
  <c r="W261"/>
  <c r="W259"/>
  <c r="W257"/>
  <c r="W255"/>
  <c r="W253"/>
  <c r="W251"/>
  <c r="W249"/>
  <c r="W247"/>
  <c r="W245"/>
  <c r="W243"/>
  <c r="W241"/>
  <c r="W239"/>
  <c r="W237"/>
  <c r="W235"/>
  <c r="W233"/>
  <c r="W231"/>
  <c r="W229"/>
  <c r="W227"/>
  <c r="W225"/>
  <c r="W223"/>
  <c r="W221"/>
  <c r="W219"/>
  <c r="W217"/>
  <c r="W215"/>
  <c r="W213"/>
  <c r="W211"/>
  <c r="W209"/>
  <c r="W207"/>
  <c r="W205"/>
  <c r="W203"/>
  <c r="W201"/>
  <c r="W199"/>
  <c r="W197"/>
  <c r="W195"/>
  <c r="W193"/>
  <c r="W191"/>
  <c r="W189"/>
  <c r="W187"/>
  <c r="W185"/>
  <c r="W183"/>
  <c r="W181"/>
  <c r="W328"/>
  <c r="W320"/>
  <c r="W312"/>
  <c r="W300"/>
  <c r="W292"/>
  <c r="W284"/>
  <c r="W346"/>
  <c r="W342"/>
  <c r="W338"/>
  <c r="W334"/>
  <c r="W330"/>
  <c r="W326"/>
  <c r="W322"/>
  <c r="W318"/>
  <c r="W314"/>
  <c r="W310"/>
  <c r="W306"/>
  <c r="W302"/>
  <c r="W298"/>
  <c r="W294"/>
  <c r="W290"/>
  <c r="W286"/>
  <c r="W282"/>
  <c r="W278"/>
  <c r="W274"/>
  <c r="W270"/>
  <c r="W266"/>
  <c r="W262"/>
  <c r="W258"/>
  <c r="W254"/>
  <c r="W250"/>
  <c r="W246"/>
  <c r="W242"/>
  <c r="W238"/>
  <c r="W234"/>
  <c r="W230"/>
  <c r="W226"/>
  <c r="W222"/>
  <c r="W218"/>
  <c r="W214"/>
  <c r="W210"/>
  <c r="W206"/>
  <c r="W202"/>
  <c r="W198"/>
  <c r="W194"/>
  <c r="W190"/>
  <c r="W186"/>
  <c r="W182"/>
  <c r="W180"/>
  <c r="W178"/>
  <c r="W176"/>
  <c r="W174"/>
  <c r="W172"/>
  <c r="W170"/>
  <c r="W168"/>
  <c r="W166"/>
  <c r="W164"/>
  <c r="W162"/>
  <c r="W160"/>
  <c r="W158"/>
  <c r="W156"/>
  <c r="W154"/>
  <c r="W152"/>
  <c r="W150"/>
  <c r="W148"/>
  <c r="W146"/>
  <c r="W144"/>
  <c r="W142"/>
  <c r="W140"/>
  <c r="W138"/>
  <c r="W136"/>
  <c r="W134"/>
  <c r="W132"/>
  <c r="W130"/>
  <c r="W128"/>
  <c r="W126"/>
  <c r="W124"/>
  <c r="W122"/>
  <c r="W120"/>
  <c r="W118"/>
  <c r="W116"/>
  <c r="W114"/>
  <c r="W112"/>
  <c r="W110"/>
  <c r="W108"/>
  <c r="W106"/>
  <c r="W104"/>
  <c r="W102"/>
  <c r="W100"/>
  <c r="W98"/>
  <c r="W96"/>
  <c r="W94"/>
  <c r="W92"/>
  <c r="W90"/>
  <c r="W88"/>
  <c r="W86"/>
  <c r="W84"/>
  <c r="W82"/>
  <c r="W80"/>
  <c r="W78"/>
  <c r="W76"/>
  <c r="W74"/>
  <c r="W72"/>
  <c r="W70"/>
  <c r="W68"/>
  <c r="W66"/>
  <c r="W64"/>
  <c r="W62"/>
  <c r="W60"/>
  <c r="W344"/>
  <c r="W340"/>
  <c r="W336"/>
  <c r="W332"/>
  <c r="W324"/>
  <c r="W316"/>
  <c r="W308"/>
  <c r="W304"/>
  <c r="W296"/>
  <c r="W288"/>
  <c r="W280"/>
  <c r="W264"/>
  <c r="W248"/>
  <c r="W232"/>
  <c r="W216"/>
  <c r="W200"/>
  <c r="W184"/>
  <c r="W177"/>
  <c r="W169"/>
  <c r="W161"/>
  <c r="W153"/>
  <c r="W145"/>
  <c r="W137"/>
  <c r="W129"/>
  <c r="W121"/>
  <c r="W113"/>
  <c r="W105"/>
  <c r="W97"/>
  <c r="W89"/>
  <c r="W81"/>
  <c r="W73"/>
  <c r="W65"/>
  <c r="W220"/>
  <c r="W155"/>
  <c r="W75"/>
  <c r="W276"/>
  <c r="W260"/>
  <c r="W244"/>
  <c r="W228"/>
  <c r="W212"/>
  <c r="W196"/>
  <c r="W175"/>
  <c r="W167"/>
  <c r="W159"/>
  <c r="W151"/>
  <c r="W143"/>
  <c r="W135"/>
  <c r="W127"/>
  <c r="W119"/>
  <c r="W111"/>
  <c r="W103"/>
  <c r="W95"/>
  <c r="W87"/>
  <c r="W79"/>
  <c r="W71"/>
  <c r="W63"/>
  <c r="W58"/>
  <c r="W272"/>
  <c r="W256"/>
  <c r="W240"/>
  <c r="W224"/>
  <c r="W208"/>
  <c r="W192"/>
  <c r="W173"/>
  <c r="W165"/>
  <c r="W157"/>
  <c r="W149"/>
  <c r="W141"/>
  <c r="W133"/>
  <c r="W125"/>
  <c r="W117"/>
  <c r="W109"/>
  <c r="W101"/>
  <c r="W93"/>
  <c r="W85"/>
  <c r="W77"/>
  <c r="W69"/>
  <c r="W61"/>
  <c r="W268"/>
  <c r="W252"/>
  <c r="W236"/>
  <c r="W204"/>
  <c r="W188"/>
  <c r="W179"/>
  <c r="W171"/>
  <c r="W163"/>
  <c r="W147"/>
  <c r="W139"/>
  <c r="W131"/>
  <c r="W123"/>
  <c r="W115"/>
  <c r="W107"/>
  <c r="W99"/>
  <c r="W91"/>
  <c r="W83"/>
  <c r="W67"/>
  <c r="W59"/>
  <c r="X346"/>
  <c r="X344"/>
  <c r="X342"/>
  <c r="X340"/>
  <c r="X338"/>
  <c r="X336"/>
  <c r="X334"/>
  <c r="X332"/>
  <c r="X330"/>
  <c r="X328"/>
  <c r="X326"/>
  <c r="X324"/>
  <c r="X322"/>
  <c r="X320"/>
  <c r="X318"/>
  <c r="X316"/>
  <c r="X314"/>
  <c r="X312"/>
  <c r="X310"/>
  <c r="X308"/>
  <c r="X306"/>
  <c r="X304"/>
  <c r="X302"/>
  <c r="X300"/>
  <c r="X298"/>
  <c r="X296"/>
  <c r="X294"/>
  <c r="X292"/>
  <c r="X290"/>
  <c r="X288"/>
  <c r="X286"/>
  <c r="X284"/>
  <c r="X282"/>
  <c r="X280"/>
  <c r="X278"/>
  <c r="X276"/>
  <c r="X274"/>
  <c r="X272"/>
  <c r="X270"/>
  <c r="X268"/>
  <c r="X266"/>
  <c r="X264"/>
  <c r="X262"/>
  <c r="X260"/>
  <c r="X258"/>
  <c r="X256"/>
  <c r="X254"/>
  <c r="X252"/>
  <c r="X250"/>
  <c r="X248"/>
  <c r="X246"/>
  <c r="X244"/>
  <c r="X242"/>
  <c r="X240"/>
  <c r="X238"/>
  <c r="X236"/>
  <c r="X234"/>
  <c r="X232"/>
  <c r="X230"/>
  <c r="X228"/>
  <c r="X226"/>
  <c r="X224"/>
  <c r="X222"/>
  <c r="X220"/>
  <c r="X218"/>
  <c r="X216"/>
  <c r="X214"/>
  <c r="X212"/>
  <c r="X210"/>
  <c r="X208"/>
  <c r="X206"/>
  <c r="X204"/>
  <c r="X202"/>
  <c r="X200"/>
  <c r="X198"/>
  <c r="X196"/>
  <c r="X194"/>
  <c r="X192"/>
  <c r="X190"/>
  <c r="X188"/>
  <c r="X186"/>
  <c r="X184"/>
  <c r="X182"/>
  <c r="X343"/>
  <c r="X339"/>
  <c r="X335"/>
  <c r="X331"/>
  <c r="X327"/>
  <c r="X323"/>
  <c r="X319"/>
  <c r="X315"/>
  <c r="X311"/>
  <c r="X307"/>
  <c r="X303"/>
  <c r="X299"/>
  <c r="X295"/>
  <c r="X291"/>
  <c r="X287"/>
  <c r="X283"/>
  <c r="X279"/>
  <c r="X275"/>
  <c r="X271"/>
  <c r="X267"/>
  <c r="X263"/>
  <c r="X259"/>
  <c r="X255"/>
  <c r="X251"/>
  <c r="X247"/>
  <c r="X243"/>
  <c r="X239"/>
  <c r="X235"/>
  <c r="X231"/>
  <c r="X227"/>
  <c r="X223"/>
  <c r="X219"/>
  <c r="X215"/>
  <c r="X211"/>
  <c r="X207"/>
  <c r="X203"/>
  <c r="X199"/>
  <c r="X195"/>
  <c r="X191"/>
  <c r="X187"/>
  <c r="X183"/>
  <c r="X179"/>
  <c r="X177"/>
  <c r="X175"/>
  <c r="X173"/>
  <c r="X171"/>
  <c r="X169"/>
  <c r="X167"/>
  <c r="X165"/>
  <c r="X163"/>
  <c r="X161"/>
  <c r="X159"/>
  <c r="X157"/>
  <c r="X155"/>
  <c r="X153"/>
  <c r="X151"/>
  <c r="X149"/>
  <c r="X147"/>
  <c r="X145"/>
  <c r="X143"/>
  <c r="X141"/>
  <c r="X139"/>
  <c r="X137"/>
  <c r="X135"/>
  <c r="X133"/>
  <c r="X131"/>
  <c r="X129"/>
  <c r="X127"/>
  <c r="X125"/>
  <c r="X123"/>
  <c r="X121"/>
  <c r="X119"/>
  <c r="X117"/>
  <c r="X115"/>
  <c r="X113"/>
  <c r="X111"/>
  <c r="X109"/>
  <c r="X107"/>
  <c r="X105"/>
  <c r="X103"/>
  <c r="X101"/>
  <c r="X99"/>
  <c r="X97"/>
  <c r="X95"/>
  <c r="X93"/>
  <c r="X91"/>
  <c r="X89"/>
  <c r="X87"/>
  <c r="X85"/>
  <c r="X83"/>
  <c r="X81"/>
  <c r="X79"/>
  <c r="X77"/>
  <c r="X75"/>
  <c r="X73"/>
  <c r="X71"/>
  <c r="X69"/>
  <c r="X67"/>
  <c r="X65"/>
  <c r="X63"/>
  <c r="X61"/>
  <c r="X59"/>
  <c r="X58"/>
  <c r="X345"/>
  <c r="X337"/>
  <c r="X329"/>
  <c r="X321"/>
  <c r="X313"/>
  <c r="X305"/>
  <c r="X297"/>
  <c r="X289"/>
  <c r="X281"/>
  <c r="X273"/>
  <c r="X265"/>
  <c r="X253"/>
  <c r="X245"/>
  <c r="X233"/>
  <c r="X225"/>
  <c r="X217"/>
  <c r="X209"/>
  <c r="X201"/>
  <c r="X193"/>
  <c r="X185"/>
  <c r="X180"/>
  <c r="X176"/>
  <c r="X172"/>
  <c r="X168"/>
  <c r="X164"/>
  <c r="X160"/>
  <c r="X156"/>
  <c r="X152"/>
  <c r="X148"/>
  <c r="X144"/>
  <c r="X140"/>
  <c r="X136"/>
  <c r="X132"/>
  <c r="X128"/>
  <c r="X124"/>
  <c r="X120"/>
  <c r="X116"/>
  <c r="X112"/>
  <c r="X108"/>
  <c r="X104"/>
  <c r="X100"/>
  <c r="X96"/>
  <c r="X92"/>
  <c r="X88"/>
  <c r="X84"/>
  <c r="X80"/>
  <c r="X76"/>
  <c r="X72"/>
  <c r="X68"/>
  <c r="X64"/>
  <c r="X60"/>
  <c r="X341"/>
  <c r="X333"/>
  <c r="X325"/>
  <c r="X317"/>
  <c r="X309"/>
  <c r="X301"/>
  <c r="X293"/>
  <c r="X285"/>
  <c r="X277"/>
  <c r="X269"/>
  <c r="X261"/>
  <c r="X257"/>
  <c r="X249"/>
  <c r="X241"/>
  <c r="X237"/>
  <c r="X229"/>
  <c r="X221"/>
  <c r="X213"/>
  <c r="X205"/>
  <c r="X197"/>
  <c r="X189"/>
  <c r="X181"/>
  <c r="X178"/>
  <c r="X174"/>
  <c r="X170"/>
  <c r="X166"/>
  <c r="X162"/>
  <c r="X158"/>
  <c r="X154"/>
  <c r="X150"/>
  <c r="X146"/>
  <c r="X142"/>
  <c r="X138"/>
  <c r="X134"/>
  <c r="X130"/>
  <c r="X126"/>
  <c r="X122"/>
  <c r="X118"/>
  <c r="X114"/>
  <c r="X110"/>
  <c r="X106"/>
  <c r="X102"/>
  <c r="X98"/>
  <c r="X94"/>
  <c r="X90"/>
  <c r="X86"/>
  <c r="X82"/>
  <c r="X78"/>
  <c r="X74"/>
  <c r="X70"/>
  <c r="X66"/>
  <c r="X62"/>
  <c r="AM9"/>
  <c r="AM10" s="1"/>
  <c r="AP10" s="1"/>
  <c r="Y56"/>
  <c r="V56" s="1"/>
  <c r="Y57"/>
  <c r="X57"/>
  <c r="X56"/>
  <c r="U56" s="1"/>
  <c r="AN10"/>
  <c r="AQ10" s="1"/>
  <c r="G8" i="7"/>
  <c r="L7"/>
  <c r="I8" i="12"/>
  <c r="J8"/>
  <c r="AP9" i="13" l="1"/>
  <c r="AS9"/>
  <c r="BM9" s="1"/>
  <c r="AY7"/>
  <c r="BB7" s="1"/>
  <c r="BP8"/>
  <c r="AY8"/>
  <c r="BB8" s="1"/>
  <c r="T58"/>
  <c r="T59" s="1"/>
  <c r="T60" s="1"/>
  <c r="T61" s="1"/>
  <c r="AW8"/>
  <c r="AK9" s="1"/>
  <c r="AT9" s="1"/>
  <c r="AW9" s="1"/>
  <c r="AK10" s="1"/>
  <c r="BQ8"/>
  <c r="AZ7"/>
  <c r="BC7" s="1"/>
  <c r="AV9"/>
  <c r="AJ10" s="1"/>
  <c r="AS10" s="1"/>
  <c r="BN8"/>
  <c r="BM8"/>
  <c r="J9" i="12"/>
  <c r="AM11" i="13"/>
  <c r="AP11" s="1"/>
  <c r="V62"/>
  <c r="V57"/>
  <c r="V58" s="1"/>
  <c r="V59" s="1"/>
  <c r="V60" s="1"/>
  <c r="V61" s="1"/>
  <c r="S56"/>
  <c r="U57"/>
  <c r="U58" s="1"/>
  <c r="U59" s="1"/>
  <c r="U60" s="1"/>
  <c r="U61" s="1"/>
  <c r="R56"/>
  <c r="AN11"/>
  <c r="AQ11" s="1"/>
  <c r="L8" i="7"/>
  <c r="G9"/>
  <c r="I9" i="12"/>
  <c r="BP9" i="13" l="1"/>
  <c r="AM12"/>
  <c r="AP12" s="1"/>
  <c r="BP10"/>
  <c r="BQ9"/>
  <c r="AZ9"/>
  <c r="BC9" s="1"/>
  <c r="BN9"/>
  <c r="AZ8"/>
  <c r="BC8" s="1"/>
  <c r="AY9"/>
  <c r="BB9" s="1"/>
  <c r="I10" i="12"/>
  <c r="AT10" i="13"/>
  <c r="BM10"/>
  <c r="AV10"/>
  <c r="AJ11" s="1"/>
  <c r="AS11" s="1"/>
  <c r="J10" i="12"/>
  <c r="V63" i="13"/>
  <c r="U62"/>
  <c r="T62"/>
  <c r="AN12"/>
  <c r="AQ12" s="1"/>
  <c r="G10" i="7"/>
  <c r="L9"/>
  <c r="AM13" i="13" l="1"/>
  <c r="AP13" s="1"/>
  <c r="BQ10"/>
  <c r="BP11"/>
  <c r="AY10"/>
  <c r="BB10" s="1"/>
  <c r="J11" i="12"/>
  <c r="BN10" i="13"/>
  <c r="AW10"/>
  <c r="AK11" s="1"/>
  <c r="AT11" s="1"/>
  <c r="BM11"/>
  <c r="AV11"/>
  <c r="AJ12" s="1"/>
  <c r="AS12" s="1"/>
  <c r="I11" i="12"/>
  <c r="V64" i="13"/>
  <c r="T63"/>
  <c r="U63"/>
  <c r="AN13"/>
  <c r="AQ13" s="1"/>
  <c r="L10" i="7"/>
  <c r="G11"/>
  <c r="AM14" i="13" l="1"/>
  <c r="AP14" s="1"/>
  <c r="AZ10"/>
  <c r="BC10" s="1"/>
  <c r="BQ11"/>
  <c r="BP12"/>
  <c r="AY11"/>
  <c r="BB11" s="1"/>
  <c r="I12" i="12"/>
  <c r="BN11" i="13"/>
  <c r="AW11"/>
  <c r="AK12" s="1"/>
  <c r="AT12" s="1"/>
  <c r="BM12"/>
  <c r="AV12"/>
  <c r="AJ13" s="1"/>
  <c r="AS13" s="1"/>
  <c r="J12" i="12"/>
  <c r="U64" i="13"/>
  <c r="V65"/>
  <c r="T64"/>
  <c r="AN14"/>
  <c r="AQ14" s="1"/>
  <c r="L11" i="7"/>
  <c r="G12"/>
  <c r="AZ11" i="13" l="1"/>
  <c r="BC11" s="1"/>
  <c r="AM15"/>
  <c r="AP15" s="1"/>
  <c r="BQ12"/>
  <c r="AV13"/>
  <c r="AJ14" s="1"/>
  <c r="AS14" s="1"/>
  <c r="BM14" s="1"/>
  <c r="BP13"/>
  <c r="AY12"/>
  <c r="BB12" s="1"/>
  <c r="J13" i="12"/>
  <c r="I13"/>
  <c r="BN12" i="13"/>
  <c r="AW12"/>
  <c r="AK13" s="1"/>
  <c r="AT13" s="1"/>
  <c r="BM13"/>
  <c r="T65"/>
  <c r="U65"/>
  <c r="V66"/>
  <c r="AN15"/>
  <c r="AQ15" s="1"/>
  <c r="L12" i="7"/>
  <c r="G13"/>
  <c r="AV14" i="13" l="1"/>
  <c r="AJ15" s="1"/>
  <c r="AS15" s="1"/>
  <c r="BP15" s="1"/>
  <c r="AM16"/>
  <c r="AP16" s="1"/>
  <c r="AZ12"/>
  <c r="BC12" s="1"/>
  <c r="BP14"/>
  <c r="BQ13"/>
  <c r="AY13"/>
  <c r="BB13" s="1"/>
  <c r="I14" i="12"/>
  <c r="J14"/>
  <c r="BN13" i="13"/>
  <c r="AW13"/>
  <c r="AK14" s="1"/>
  <c r="AT14" s="1"/>
  <c r="T66"/>
  <c r="U66"/>
  <c r="V67"/>
  <c r="AN16"/>
  <c r="AQ16" s="1"/>
  <c r="L13" i="7"/>
  <c r="G14"/>
  <c r="AY14" i="13" l="1"/>
  <c r="BB14" s="1"/>
  <c r="AV15"/>
  <c r="AJ16" s="1"/>
  <c r="AS16" s="1"/>
  <c r="BP16" s="1"/>
  <c r="BM15"/>
  <c r="AM17"/>
  <c r="AP17" s="1"/>
  <c r="BQ14"/>
  <c r="AZ13"/>
  <c r="BC13" s="1"/>
  <c r="J15" i="12"/>
  <c r="I15"/>
  <c r="AW14" i="13"/>
  <c r="AK15" s="1"/>
  <c r="AT15" s="1"/>
  <c r="BN14"/>
  <c r="V68"/>
  <c r="T67"/>
  <c r="U67"/>
  <c r="AN17"/>
  <c r="AQ17" s="1"/>
  <c r="L14" i="7"/>
  <c r="G15"/>
  <c r="AZ14" i="13" l="1"/>
  <c r="BC14" s="1"/>
  <c r="AV16"/>
  <c r="AJ17" s="1"/>
  <c r="AS17" s="1"/>
  <c r="BP17" s="1"/>
  <c r="BM16"/>
  <c r="AY15"/>
  <c r="BB15" s="1"/>
  <c r="AM18"/>
  <c r="AP18" s="1"/>
  <c r="BQ15"/>
  <c r="I16" i="12"/>
  <c r="J16"/>
  <c r="AW15" i="13"/>
  <c r="AK16" s="1"/>
  <c r="AT16" s="1"/>
  <c r="BN15"/>
  <c r="U68"/>
  <c r="V69"/>
  <c r="T68"/>
  <c r="AN18"/>
  <c r="AQ18" s="1"/>
  <c r="L15" i="7"/>
  <c r="G16"/>
  <c r="AV17" i="13" l="1"/>
  <c r="AJ18" s="1"/>
  <c r="AS18" s="1"/>
  <c r="BM18" s="1"/>
  <c r="BM17"/>
  <c r="AY16"/>
  <c r="BB16" s="1"/>
  <c r="AM19"/>
  <c r="AP19" s="1"/>
  <c r="AY17"/>
  <c r="BB17" s="1"/>
  <c r="BQ16"/>
  <c r="AZ15"/>
  <c r="BC15" s="1"/>
  <c r="J17" i="12"/>
  <c r="I17"/>
  <c r="BN16" i="13"/>
  <c r="AW16"/>
  <c r="AK17" s="1"/>
  <c r="AT17" s="1"/>
  <c r="T69"/>
  <c r="U69"/>
  <c r="V70"/>
  <c r="AN19"/>
  <c r="AQ19" s="1"/>
  <c r="L16" i="7"/>
  <c r="G17"/>
  <c r="AM20" i="13" l="1"/>
  <c r="AP20" s="1"/>
  <c r="BP18"/>
  <c r="AV18"/>
  <c r="AJ19" s="1"/>
  <c r="AS19" s="1"/>
  <c r="BP19" s="1"/>
  <c r="AZ16"/>
  <c r="BC16" s="1"/>
  <c r="BQ17"/>
  <c r="AY18"/>
  <c r="BB18" s="1"/>
  <c r="I18" i="12"/>
  <c r="J18"/>
  <c r="AW17" i="13"/>
  <c r="AK18" s="1"/>
  <c r="AT18" s="1"/>
  <c r="BN17"/>
  <c r="BM19"/>
  <c r="T70"/>
  <c r="V71"/>
  <c r="U70"/>
  <c r="AV19"/>
  <c r="AJ20" s="1"/>
  <c r="AN20"/>
  <c r="AQ20" s="1"/>
  <c r="AM21"/>
  <c r="AP21" s="1"/>
  <c r="L17" i="7"/>
  <c r="G18"/>
  <c r="AS20" i="13" l="1"/>
  <c r="BM20" s="1"/>
  <c r="BQ18"/>
  <c r="AZ17"/>
  <c r="BC17" s="1"/>
  <c r="BP20"/>
  <c r="AY19"/>
  <c r="BB19" s="1"/>
  <c r="J19" i="12"/>
  <c r="I19"/>
  <c r="AW18" i="13"/>
  <c r="AK19" s="1"/>
  <c r="AT19" s="1"/>
  <c r="BN18"/>
  <c r="T71"/>
  <c r="V72"/>
  <c r="U71"/>
  <c r="AM22"/>
  <c r="AP22" s="1"/>
  <c r="AN21"/>
  <c r="AQ21" s="1"/>
  <c r="L18" i="7"/>
  <c r="G19"/>
  <c r="AV20" i="13" l="1"/>
  <c r="AJ21" s="1"/>
  <c r="AS21" s="1"/>
  <c r="AZ18"/>
  <c r="BC18" s="1"/>
  <c r="BP21"/>
  <c r="BQ19"/>
  <c r="AY20"/>
  <c r="BB20" s="1"/>
  <c r="I20" i="12"/>
  <c r="J20"/>
  <c r="BN19" i="13"/>
  <c r="AW19"/>
  <c r="AK20" s="1"/>
  <c r="AT20" s="1"/>
  <c r="BM21"/>
  <c r="U72"/>
  <c r="T72"/>
  <c r="V73"/>
  <c r="AN22"/>
  <c r="AQ22" s="1"/>
  <c r="AM23"/>
  <c r="AP23" s="1"/>
  <c r="AV21"/>
  <c r="AJ22" s="1"/>
  <c r="AS22" s="1"/>
  <c r="G20" i="7"/>
  <c r="L19"/>
  <c r="BQ20" i="13" l="1"/>
  <c r="AY21"/>
  <c r="BB21" s="1"/>
  <c r="BP22"/>
  <c r="AZ19"/>
  <c r="BC19" s="1"/>
  <c r="I21" i="12"/>
  <c r="J21"/>
  <c r="AW20" i="13"/>
  <c r="AK21" s="1"/>
  <c r="AT21" s="1"/>
  <c r="BN20"/>
  <c r="BM22"/>
  <c r="V74"/>
  <c r="U73"/>
  <c r="T73"/>
  <c r="AV22"/>
  <c r="AJ23" s="1"/>
  <c r="AS23" s="1"/>
  <c r="AN23"/>
  <c r="AQ23" s="1"/>
  <c r="AM24"/>
  <c r="AP24" s="1"/>
  <c r="L20" i="7"/>
  <c r="G21"/>
  <c r="BP23" i="13" l="1"/>
  <c r="AZ20"/>
  <c r="BC20" s="1"/>
  <c r="BQ21"/>
  <c r="AY22"/>
  <c r="BB22" s="1"/>
  <c r="J22" i="12"/>
  <c r="I22"/>
  <c r="BN21" i="13"/>
  <c r="AW21"/>
  <c r="AK22" s="1"/>
  <c r="AT22" s="1"/>
  <c r="BM23"/>
  <c r="V75"/>
  <c r="U74"/>
  <c r="T74"/>
  <c r="AN24"/>
  <c r="AQ24" s="1"/>
  <c r="AM25"/>
  <c r="AP25" s="1"/>
  <c r="AV23"/>
  <c r="AJ24" s="1"/>
  <c r="AS24" s="1"/>
  <c r="G22" i="7"/>
  <c r="L21"/>
  <c r="AZ21" i="13" l="1"/>
  <c r="BC21" s="1"/>
  <c r="AY23"/>
  <c r="BB23" s="1"/>
  <c r="BP24"/>
  <c r="BQ22"/>
  <c r="J23" i="12"/>
  <c r="I23"/>
  <c r="BN22" i="13"/>
  <c r="AW22"/>
  <c r="AK23" s="1"/>
  <c r="AT23" s="1"/>
  <c r="BM24"/>
  <c r="T75"/>
  <c r="U75"/>
  <c r="V76"/>
  <c r="AV24"/>
  <c r="AJ25" s="1"/>
  <c r="AS25" s="1"/>
  <c r="AN25"/>
  <c r="AQ25" s="1"/>
  <c r="AM26"/>
  <c r="AP26" s="1"/>
  <c r="L22" i="7"/>
  <c r="G23"/>
  <c r="J24" i="12" l="1"/>
  <c r="AY24" i="13"/>
  <c r="BB24" s="1"/>
  <c r="BP25"/>
  <c r="AZ22"/>
  <c r="BC22" s="1"/>
  <c r="BQ23"/>
  <c r="I24" i="12"/>
  <c r="AW23" i="13"/>
  <c r="AK24" s="1"/>
  <c r="AT24" s="1"/>
  <c r="BN23"/>
  <c r="BM25"/>
  <c r="V77"/>
  <c r="T76"/>
  <c r="U76"/>
  <c r="AN26"/>
  <c r="AQ26" s="1"/>
  <c r="AM27"/>
  <c r="AP27" s="1"/>
  <c r="AV25"/>
  <c r="AJ26" s="1"/>
  <c r="AS26" s="1"/>
  <c r="G24" i="7"/>
  <c r="L23"/>
  <c r="I25" i="12" l="1"/>
  <c r="BP26" i="13"/>
  <c r="BQ24"/>
  <c r="AY25"/>
  <c r="BB25" s="1"/>
  <c r="AZ23"/>
  <c r="BC23" s="1"/>
  <c r="J25" i="12"/>
  <c r="AW24" i="13"/>
  <c r="AK25" s="1"/>
  <c r="AT25" s="1"/>
  <c r="BN24"/>
  <c r="BM26"/>
  <c r="U77"/>
  <c r="V78"/>
  <c r="T77"/>
  <c r="AV26"/>
  <c r="AJ27" s="1"/>
  <c r="AS27" s="1"/>
  <c r="AN27"/>
  <c r="AQ27" s="1"/>
  <c r="AM28"/>
  <c r="AP28" s="1"/>
  <c r="L24" i="7"/>
  <c r="G25"/>
  <c r="AY26" i="13" l="1"/>
  <c r="BB26" s="1"/>
  <c r="I26" i="12"/>
  <c r="BQ25" i="13"/>
  <c r="BP27"/>
  <c r="AZ24"/>
  <c r="BC24" s="1"/>
  <c r="J26" i="12"/>
  <c r="AW25" i="13"/>
  <c r="AK26" s="1"/>
  <c r="AT26" s="1"/>
  <c r="BN25"/>
  <c r="BM27"/>
  <c r="T78"/>
  <c r="V79"/>
  <c r="U78"/>
  <c r="AN28"/>
  <c r="AQ28" s="1"/>
  <c r="AM29"/>
  <c r="AP29" s="1"/>
  <c r="AV27"/>
  <c r="AJ28" s="1"/>
  <c r="AS28" s="1"/>
  <c r="G26" i="7"/>
  <c r="L25"/>
  <c r="J27" i="12" l="1"/>
  <c r="BP28" i="13"/>
  <c r="AZ25"/>
  <c r="BC25" s="1"/>
  <c r="BQ26"/>
  <c r="AY27"/>
  <c r="BB27" s="1"/>
  <c r="I27" i="12"/>
  <c r="AW26" i="13"/>
  <c r="AK27" s="1"/>
  <c r="AT27" s="1"/>
  <c r="BN26"/>
  <c r="BM28"/>
  <c r="U79"/>
  <c r="T79"/>
  <c r="V80"/>
  <c r="AV28"/>
  <c r="AJ29" s="1"/>
  <c r="AS29" s="1"/>
  <c r="AN29"/>
  <c r="AQ29" s="1"/>
  <c r="AM30"/>
  <c r="AP30" s="1"/>
  <c r="L26" i="7"/>
  <c r="G27"/>
  <c r="AY28" i="13" l="1"/>
  <c r="BB28" s="1"/>
  <c r="I28" i="12"/>
  <c r="BQ27" i="13"/>
  <c r="BP29"/>
  <c r="AZ26"/>
  <c r="BC26" s="1"/>
  <c r="J28" i="12"/>
  <c r="AW27" i="13"/>
  <c r="AK28" s="1"/>
  <c r="AT28" s="1"/>
  <c r="BN27"/>
  <c r="AV29"/>
  <c r="AJ30" s="1"/>
  <c r="AS30" s="1"/>
  <c r="V81"/>
  <c r="U80"/>
  <c r="T80"/>
  <c r="AN30"/>
  <c r="AQ30" s="1"/>
  <c r="AM31"/>
  <c r="AP31" s="1"/>
  <c r="G28" i="7"/>
  <c r="L27"/>
  <c r="I29" i="12" l="1"/>
  <c r="BP30" i="13"/>
  <c r="AZ27"/>
  <c r="BC27" s="1"/>
  <c r="AY29"/>
  <c r="BB29" s="1"/>
  <c r="BQ28"/>
  <c r="J29" i="12"/>
  <c r="BN28" i="13"/>
  <c r="AW28"/>
  <c r="AK29" s="1"/>
  <c r="AT29" s="1"/>
  <c r="AV30"/>
  <c r="AY30" s="1"/>
  <c r="BB30" s="1"/>
  <c r="BM29"/>
  <c r="T81"/>
  <c r="V82"/>
  <c r="U81"/>
  <c r="AN31"/>
  <c r="AQ31" s="1"/>
  <c r="AM32"/>
  <c r="AP32" s="1"/>
  <c r="L28" i="7"/>
  <c r="G29"/>
  <c r="I30" i="12" l="1"/>
  <c r="AJ31" i="13"/>
  <c r="AS31" s="1"/>
  <c r="BP31" s="1"/>
  <c r="AZ28"/>
  <c r="BC28" s="1"/>
  <c r="BQ29"/>
  <c r="J30" i="12"/>
  <c r="AW29" i="13"/>
  <c r="AK30" s="1"/>
  <c r="AT30" s="1"/>
  <c r="BN29"/>
  <c r="BM30"/>
  <c r="T82"/>
  <c r="V83"/>
  <c r="U82"/>
  <c r="AM33"/>
  <c r="AP33" s="1"/>
  <c r="AN32"/>
  <c r="AQ32" s="1"/>
  <c r="G30" i="7"/>
  <c r="L29"/>
  <c r="J31" i="12" l="1"/>
  <c r="I31"/>
  <c r="AV31" i="13"/>
  <c r="AJ32" s="1"/>
  <c r="AS32" s="1"/>
  <c r="BP32" s="1"/>
  <c r="BM31"/>
  <c r="AZ29"/>
  <c r="BC29" s="1"/>
  <c r="BQ30"/>
  <c r="BN30"/>
  <c r="AW30"/>
  <c r="AK31" s="1"/>
  <c r="AT31" s="1"/>
  <c r="T83"/>
  <c r="U83"/>
  <c r="V84"/>
  <c r="AN33"/>
  <c r="AQ33" s="1"/>
  <c r="AM34"/>
  <c r="AP34" s="1"/>
  <c r="L30" i="7"/>
  <c r="G31"/>
  <c r="J32" i="12" l="1"/>
  <c r="I32"/>
  <c r="AY31" i="13"/>
  <c r="BB31" s="1"/>
  <c r="AV32"/>
  <c r="AJ33" s="1"/>
  <c r="AS33" s="1"/>
  <c r="BP33" s="1"/>
  <c r="BM32"/>
  <c r="BQ31"/>
  <c r="AZ30"/>
  <c r="BC30" s="1"/>
  <c r="AW31"/>
  <c r="AK32" s="1"/>
  <c r="AT32" s="1"/>
  <c r="BN31"/>
  <c r="V85"/>
  <c r="T84"/>
  <c r="U84"/>
  <c r="AN34"/>
  <c r="AQ34" s="1"/>
  <c r="AM35"/>
  <c r="AP35" s="1"/>
  <c r="G32" i="7"/>
  <c r="L31"/>
  <c r="AZ31" i="13" l="1"/>
  <c r="BC31" s="1"/>
  <c r="AV33"/>
  <c r="AJ34" s="1"/>
  <c r="AS34" s="1"/>
  <c r="BP34" s="1"/>
  <c r="BM33"/>
  <c r="J33" i="12"/>
  <c r="I33"/>
  <c r="AY32" i="13"/>
  <c r="BB32" s="1"/>
  <c r="BQ32"/>
  <c r="BN32"/>
  <c r="AW32"/>
  <c r="AK33" s="1"/>
  <c r="AT33" s="1"/>
  <c r="U85"/>
  <c r="V86"/>
  <c r="T85"/>
  <c r="AM36"/>
  <c r="AP36" s="1"/>
  <c r="AN35"/>
  <c r="AQ35" s="1"/>
  <c r="L32" i="7"/>
  <c r="G33"/>
  <c r="AY33" i="13" l="1"/>
  <c r="BB33" s="1"/>
  <c r="I34" i="12"/>
  <c r="J34"/>
  <c r="BQ33" i="13"/>
  <c r="AZ32"/>
  <c r="BC32" s="1"/>
  <c r="AW33"/>
  <c r="AK34" s="1"/>
  <c r="AT34" s="1"/>
  <c r="BN33"/>
  <c r="BM34"/>
  <c r="AV34"/>
  <c r="T86"/>
  <c r="U86"/>
  <c r="V87"/>
  <c r="AN36"/>
  <c r="AQ36" s="1"/>
  <c r="AM37"/>
  <c r="AP37" s="1"/>
  <c r="G34" i="7"/>
  <c r="L33"/>
  <c r="I35" i="12" l="1"/>
  <c r="AZ33" i="13"/>
  <c r="BC33" s="1"/>
  <c r="J35" i="12"/>
  <c r="AJ35" i="13"/>
  <c r="AS35" s="1"/>
  <c r="AY34"/>
  <c r="BB34" s="1"/>
  <c r="BQ34"/>
  <c r="BN34"/>
  <c r="AW34"/>
  <c r="AK35" s="1"/>
  <c r="AT35" s="1"/>
  <c r="V88"/>
  <c r="T87"/>
  <c r="U87"/>
  <c r="AM38"/>
  <c r="AP38" s="1"/>
  <c r="AN37"/>
  <c r="AQ37" s="1"/>
  <c r="L34" i="7"/>
  <c r="G35"/>
  <c r="J36" i="12" l="1"/>
  <c r="I36"/>
  <c r="BQ35" i="13"/>
  <c r="AZ34"/>
  <c r="BC34" s="1"/>
  <c r="BP35"/>
  <c r="AV35"/>
  <c r="AJ36" s="1"/>
  <c r="AS36" s="1"/>
  <c r="BN35"/>
  <c r="AW35"/>
  <c r="AK36" s="1"/>
  <c r="AT36" s="1"/>
  <c r="BM35"/>
  <c r="U88"/>
  <c r="V89"/>
  <c r="T88"/>
  <c r="AN38"/>
  <c r="AQ38" s="1"/>
  <c r="AM39"/>
  <c r="AP39" s="1"/>
  <c r="G36" i="7"/>
  <c r="L35"/>
  <c r="I37" i="12" l="1"/>
  <c r="J37"/>
  <c r="AY35" i="13"/>
  <c r="BB35" s="1"/>
  <c r="AZ35"/>
  <c r="BC35" s="1"/>
  <c r="BP36"/>
  <c r="BQ36"/>
  <c r="AW36"/>
  <c r="AK37" s="1"/>
  <c r="AT37" s="1"/>
  <c r="BN36"/>
  <c r="BM36"/>
  <c r="AV36"/>
  <c r="AJ37" s="1"/>
  <c r="AS37" s="1"/>
  <c r="T89"/>
  <c r="U89"/>
  <c r="V90"/>
  <c r="AM40"/>
  <c r="AP40" s="1"/>
  <c r="AN39"/>
  <c r="AQ39" s="1"/>
  <c r="L36" i="7"/>
  <c r="G37"/>
  <c r="J38" i="12" l="1"/>
  <c r="I38"/>
  <c r="AZ36" i="13"/>
  <c r="BC36" s="1"/>
  <c r="BP37"/>
  <c r="BQ37"/>
  <c r="AY36"/>
  <c r="BB36" s="1"/>
  <c r="AW37"/>
  <c r="AK38" s="1"/>
  <c r="AT38" s="1"/>
  <c r="BN37"/>
  <c r="AV37"/>
  <c r="AJ38" s="1"/>
  <c r="AS38" s="1"/>
  <c r="V91"/>
  <c r="T90"/>
  <c r="U90"/>
  <c r="AN40"/>
  <c r="AQ40" s="1"/>
  <c r="AM41"/>
  <c r="AP41" s="1"/>
  <c r="G38" i="7"/>
  <c r="L37"/>
  <c r="I39" i="12" l="1"/>
  <c r="I40" s="1"/>
  <c r="J39"/>
  <c r="AY37" i="13"/>
  <c r="BB37" s="1"/>
  <c r="BQ38"/>
  <c r="BP38"/>
  <c r="AZ37"/>
  <c r="BC37" s="1"/>
  <c r="BN38"/>
  <c r="AW38"/>
  <c r="AK39" s="1"/>
  <c r="AT39" s="1"/>
  <c r="AV38"/>
  <c r="AJ39" s="1"/>
  <c r="AS39" s="1"/>
  <c r="BM37"/>
  <c r="U91"/>
  <c r="V92"/>
  <c r="T91"/>
  <c r="AM42"/>
  <c r="AP42" s="1"/>
  <c r="AN41"/>
  <c r="AQ41" s="1"/>
  <c r="L38" i="7"/>
  <c r="G39"/>
  <c r="J40" i="12" l="1"/>
  <c r="J41" s="1"/>
  <c r="AY38" i="13"/>
  <c r="BB38" s="1"/>
  <c r="AZ38"/>
  <c r="BC38" s="1"/>
  <c r="BQ39"/>
  <c r="BP39"/>
  <c r="AW39"/>
  <c r="AK40" s="1"/>
  <c r="AT40" s="1"/>
  <c r="BN39"/>
  <c r="BM39"/>
  <c r="AV39"/>
  <c r="AJ40" s="1"/>
  <c r="AS40" s="1"/>
  <c r="BM38"/>
  <c r="T92"/>
  <c r="U92"/>
  <c r="V93"/>
  <c r="AN42"/>
  <c r="AQ42" s="1"/>
  <c r="AM43"/>
  <c r="AP43" s="1"/>
  <c r="G40" i="7"/>
  <c r="L39"/>
  <c r="I41" i="12" l="1"/>
  <c r="I42" s="1"/>
  <c r="AZ39" i="13"/>
  <c r="BC39" s="1"/>
  <c r="BP40"/>
  <c r="BQ40"/>
  <c r="AY39"/>
  <c r="BB39" s="1"/>
  <c r="BN40"/>
  <c r="AW40"/>
  <c r="AK41" s="1"/>
  <c r="AT41" s="1"/>
  <c r="BM40"/>
  <c r="AV40"/>
  <c r="AJ41" s="1"/>
  <c r="AS41" s="1"/>
  <c r="T93"/>
  <c r="V94"/>
  <c r="U93"/>
  <c r="AN43"/>
  <c r="AQ43" s="1"/>
  <c r="AM44"/>
  <c r="AP44" s="1"/>
  <c r="L40" i="7"/>
  <c r="G41"/>
  <c r="J42" i="12" l="1"/>
  <c r="J43" s="1"/>
  <c r="BP41" i="13"/>
  <c r="BQ41"/>
  <c r="AY40"/>
  <c r="BB40" s="1"/>
  <c r="AZ40"/>
  <c r="BC40" s="1"/>
  <c r="BN41"/>
  <c r="AW41"/>
  <c r="AK42" s="1"/>
  <c r="AT42" s="1"/>
  <c r="AV41"/>
  <c r="AJ42" s="1"/>
  <c r="AS42" s="1"/>
  <c r="T94"/>
  <c r="V95"/>
  <c r="U94"/>
  <c r="AM45"/>
  <c r="AP45" s="1"/>
  <c r="AN44"/>
  <c r="AQ44" s="1"/>
  <c r="L41" i="7"/>
  <c r="G42"/>
  <c r="I43" i="12" l="1"/>
  <c r="I44" s="1"/>
  <c r="BP42" i="13"/>
  <c r="AY41"/>
  <c r="BB41" s="1"/>
  <c r="BQ42"/>
  <c r="AZ41"/>
  <c r="BC41" s="1"/>
  <c r="AW42"/>
  <c r="AK43" s="1"/>
  <c r="AT43" s="1"/>
  <c r="BN42"/>
  <c r="AV42"/>
  <c r="AJ43" s="1"/>
  <c r="AS43" s="1"/>
  <c r="BM41"/>
  <c r="V96"/>
  <c r="U95"/>
  <c r="T95"/>
  <c r="AN45"/>
  <c r="AQ45" s="1"/>
  <c r="AM46"/>
  <c r="AP46" s="1"/>
  <c r="L42" i="7"/>
  <c r="G43"/>
  <c r="J44" i="12" l="1"/>
  <c r="J45" s="1"/>
  <c r="AY42" i="13"/>
  <c r="BB42" s="1"/>
  <c r="BQ43"/>
  <c r="BP43"/>
  <c r="AZ42"/>
  <c r="BC42" s="1"/>
  <c r="BN43"/>
  <c r="AW43"/>
  <c r="AK44" s="1"/>
  <c r="AT44" s="1"/>
  <c r="AV43"/>
  <c r="AJ44" s="1"/>
  <c r="AS44" s="1"/>
  <c r="BM42"/>
  <c r="T96"/>
  <c r="V97"/>
  <c r="U96"/>
  <c r="AN46"/>
  <c r="AQ46" s="1"/>
  <c r="AM47"/>
  <c r="AP47" s="1"/>
  <c r="G44" i="7"/>
  <c r="L43"/>
  <c r="I45" i="12" l="1"/>
  <c r="I46" s="1"/>
  <c r="AY43" i="13"/>
  <c r="BB43" s="1"/>
  <c r="BQ44"/>
  <c r="BP44"/>
  <c r="AZ43"/>
  <c r="BC43" s="1"/>
  <c r="BN44"/>
  <c r="AW44"/>
  <c r="AK45" s="1"/>
  <c r="AT45" s="1"/>
  <c r="BM44"/>
  <c r="AV44"/>
  <c r="AJ45" s="1"/>
  <c r="AS45" s="1"/>
  <c r="BM43"/>
  <c r="T97"/>
  <c r="U97"/>
  <c r="V98"/>
  <c r="AN47"/>
  <c r="AQ47" s="1"/>
  <c r="AM48"/>
  <c r="AP48" s="1"/>
  <c r="L44" i="7"/>
  <c r="G45"/>
  <c r="J46" i="12" l="1"/>
  <c r="I47" s="1"/>
  <c r="BQ45" i="13"/>
  <c r="AZ44"/>
  <c r="BC44" s="1"/>
  <c r="BP45"/>
  <c r="AY44"/>
  <c r="BB44" s="1"/>
  <c r="BN45"/>
  <c r="AW45"/>
  <c r="AK46" s="1"/>
  <c r="AT46" s="1"/>
  <c r="BM45"/>
  <c r="AV45"/>
  <c r="AJ46" s="1"/>
  <c r="AS46" s="1"/>
  <c r="V99"/>
  <c r="T98"/>
  <c r="U98"/>
  <c r="AN48"/>
  <c r="AQ48" s="1"/>
  <c r="AM49"/>
  <c r="AP49" s="1"/>
  <c r="G46" i="7"/>
  <c r="L45"/>
  <c r="J47" i="12" l="1"/>
  <c r="J48" s="1"/>
  <c r="AZ45" i="13"/>
  <c r="BC45" s="1"/>
  <c r="BP46"/>
  <c r="BQ46"/>
  <c r="AY45"/>
  <c r="BB45" s="1"/>
  <c r="BN46"/>
  <c r="AW46"/>
  <c r="AK47" s="1"/>
  <c r="AT47" s="1"/>
  <c r="BM46"/>
  <c r="AV46"/>
  <c r="AJ47" s="1"/>
  <c r="AS47" s="1"/>
  <c r="U99"/>
  <c r="V100"/>
  <c r="T99"/>
  <c r="AM50"/>
  <c r="AP50" s="1"/>
  <c r="AN49"/>
  <c r="AQ49" s="1"/>
  <c r="L46" i="7"/>
  <c r="G47"/>
  <c r="I48" i="12" l="1"/>
  <c r="J49" s="1"/>
  <c r="AZ46" i="13"/>
  <c r="BC46" s="1"/>
  <c r="AY46"/>
  <c r="BB46" s="1"/>
  <c r="BQ47"/>
  <c r="BP47"/>
  <c r="AW47"/>
  <c r="AK48" s="1"/>
  <c r="AT48" s="1"/>
  <c r="BN47"/>
  <c r="BM47"/>
  <c r="AV47"/>
  <c r="AJ48" s="1"/>
  <c r="AS48" s="1"/>
  <c r="T100"/>
  <c r="U100"/>
  <c r="V101"/>
  <c r="AN50"/>
  <c r="AQ50" s="1"/>
  <c r="AM51"/>
  <c r="AP51" s="1"/>
  <c r="G48" i="7"/>
  <c r="L47"/>
  <c r="I49" i="12" l="1"/>
  <c r="J50" s="1"/>
  <c r="BP48" i="13"/>
  <c r="AY47"/>
  <c r="BB47" s="1"/>
  <c r="BQ48"/>
  <c r="AZ47"/>
  <c r="BC47" s="1"/>
  <c r="BN48"/>
  <c r="AW48"/>
  <c r="AK49" s="1"/>
  <c r="AT49" s="1"/>
  <c r="AV48"/>
  <c r="AJ49" s="1"/>
  <c r="AS49" s="1"/>
  <c r="T101"/>
  <c r="V102"/>
  <c r="U101"/>
  <c r="AM52"/>
  <c r="AP52" s="1"/>
  <c r="AN51"/>
  <c r="AQ51" s="1"/>
  <c r="L48" i="7"/>
  <c r="G49"/>
  <c r="I50" i="12" l="1"/>
  <c r="J51" s="1"/>
  <c r="AY48" i="13"/>
  <c r="BB48" s="1"/>
  <c r="AZ48"/>
  <c r="BC48" s="1"/>
  <c r="BQ49"/>
  <c r="BP49"/>
  <c r="BN49"/>
  <c r="AW49"/>
  <c r="AK50" s="1"/>
  <c r="AT50" s="1"/>
  <c r="BM49"/>
  <c r="AV49"/>
  <c r="AJ50" s="1"/>
  <c r="AS50" s="1"/>
  <c r="BM48"/>
  <c r="U102"/>
  <c r="T102"/>
  <c r="V103"/>
  <c r="AN52"/>
  <c r="AQ52" s="1"/>
  <c r="AM53"/>
  <c r="L49" i="7"/>
  <c r="G50"/>
  <c r="I51" i="12" l="1"/>
  <c r="I52" s="1"/>
  <c r="BP50" i="13"/>
  <c r="BQ50"/>
  <c r="AZ49"/>
  <c r="BC49" s="1"/>
  <c r="AY49"/>
  <c r="BB49" s="1"/>
  <c r="AP53"/>
  <c r="BN50"/>
  <c r="AW50"/>
  <c r="AK51" s="1"/>
  <c r="AT51" s="1"/>
  <c r="BM50"/>
  <c r="AV50"/>
  <c r="AJ51" s="1"/>
  <c r="AS51" s="1"/>
  <c r="V104"/>
  <c r="U103"/>
  <c r="T103"/>
  <c r="AM54"/>
  <c r="AN53"/>
  <c r="L50" i="7"/>
  <c r="G51"/>
  <c r="J52" i="12" l="1"/>
  <c r="I53" s="1"/>
  <c r="AY50" i="13"/>
  <c r="BB50" s="1"/>
  <c r="BQ51"/>
  <c r="BP51"/>
  <c r="AZ50"/>
  <c r="BC50" s="1"/>
  <c r="AP54"/>
  <c r="AQ53"/>
  <c r="AW51"/>
  <c r="AK52" s="1"/>
  <c r="AT52" s="1"/>
  <c r="BN51"/>
  <c r="BM51"/>
  <c r="AV51"/>
  <c r="AJ52" s="1"/>
  <c r="AS52" s="1"/>
  <c r="T104"/>
  <c r="V105"/>
  <c r="U104"/>
  <c r="AN54"/>
  <c r="AM55"/>
  <c r="L51" i="7"/>
  <c r="G52"/>
  <c r="J53" i="12" l="1"/>
  <c r="J54" s="1"/>
  <c r="AZ51" i="13"/>
  <c r="BC51" s="1"/>
  <c r="I54" i="12"/>
  <c r="I55" s="1"/>
  <c r="BP52" i="13"/>
  <c r="BQ52"/>
  <c r="AY51"/>
  <c r="BB51" s="1"/>
  <c r="AP55"/>
  <c r="AQ54"/>
  <c r="BN52"/>
  <c r="AW52"/>
  <c r="AK53" s="1"/>
  <c r="AT53" s="1"/>
  <c r="BM52"/>
  <c r="AV52"/>
  <c r="AJ53" s="1"/>
  <c r="AS53" s="1"/>
  <c r="T105"/>
  <c r="U105"/>
  <c r="V106"/>
  <c r="AM56"/>
  <c r="AN55"/>
  <c r="L52" i="7"/>
  <c r="G53"/>
  <c r="J55" i="12" l="1"/>
  <c r="J56" s="1"/>
  <c r="AY52" i="13"/>
  <c r="BB52" s="1"/>
  <c r="BQ53"/>
  <c r="BP53"/>
  <c r="AZ52"/>
  <c r="BC52" s="1"/>
  <c r="AQ55"/>
  <c r="BN53"/>
  <c r="AW53"/>
  <c r="AK54" s="1"/>
  <c r="AT54" s="1"/>
  <c r="AV53"/>
  <c r="AJ54" s="1"/>
  <c r="AS54" s="1"/>
  <c r="AP56"/>
  <c r="AP57" s="1"/>
  <c r="T106"/>
  <c r="U106"/>
  <c r="V107"/>
  <c r="AN56"/>
  <c r="L53" i="7"/>
  <c r="G54"/>
  <c r="I56" i="12" l="1"/>
  <c r="I57" s="1"/>
  <c r="AZ53" i="13"/>
  <c r="BC53" s="1"/>
  <c r="AY53"/>
  <c r="BB53" s="1"/>
  <c r="BQ54"/>
  <c r="BP54"/>
  <c r="AM57"/>
  <c r="AP58"/>
  <c r="AP59" s="1"/>
  <c r="AP60" s="1"/>
  <c r="AP61" s="1"/>
  <c r="AP62" s="1"/>
  <c r="AP63" s="1"/>
  <c r="AP64" s="1"/>
  <c r="AP65" s="1"/>
  <c r="AP66" s="1"/>
  <c r="AP67" s="1"/>
  <c r="AP68" s="1"/>
  <c r="AP69" s="1"/>
  <c r="AP70" s="1"/>
  <c r="AP71" s="1"/>
  <c r="AP72" s="1"/>
  <c r="AP73" s="1"/>
  <c r="AP74" s="1"/>
  <c r="AP75" s="1"/>
  <c r="AP76" s="1"/>
  <c r="AP77" s="1"/>
  <c r="AP78" s="1"/>
  <c r="AP79" s="1"/>
  <c r="AP80" s="1"/>
  <c r="AP81" s="1"/>
  <c r="AP82" s="1"/>
  <c r="AP83" s="1"/>
  <c r="AP84" s="1"/>
  <c r="AP85" s="1"/>
  <c r="AP86" s="1"/>
  <c r="AP87" s="1"/>
  <c r="AP88" s="1"/>
  <c r="AP89" s="1"/>
  <c r="AP90" s="1"/>
  <c r="AP91" s="1"/>
  <c r="AP92" s="1"/>
  <c r="AP93" s="1"/>
  <c r="AP94" s="1"/>
  <c r="AP95" s="1"/>
  <c r="AP96" s="1"/>
  <c r="AP97" s="1"/>
  <c r="AP98" s="1"/>
  <c r="AP99" s="1"/>
  <c r="AP100" s="1"/>
  <c r="AP101" s="1"/>
  <c r="AP102" s="1"/>
  <c r="AP103" s="1"/>
  <c r="AP104" s="1"/>
  <c r="AP105" s="1"/>
  <c r="AP106" s="1"/>
  <c r="AP107" s="1"/>
  <c r="AP108" s="1"/>
  <c r="AP109" s="1"/>
  <c r="AP110" s="1"/>
  <c r="AP111" s="1"/>
  <c r="AP112" s="1"/>
  <c r="AP113" s="1"/>
  <c r="AP114" s="1"/>
  <c r="AP115" s="1"/>
  <c r="AP116" s="1"/>
  <c r="AP117" s="1"/>
  <c r="AP118" s="1"/>
  <c r="AP119" s="1"/>
  <c r="AP120" s="1"/>
  <c r="AP121" s="1"/>
  <c r="AP122" s="1"/>
  <c r="AP123" s="1"/>
  <c r="AP124" s="1"/>
  <c r="AP125" s="1"/>
  <c r="AP126" s="1"/>
  <c r="AP127" s="1"/>
  <c r="AP128" s="1"/>
  <c r="AP129" s="1"/>
  <c r="AP130" s="1"/>
  <c r="AP131" s="1"/>
  <c r="AP132" s="1"/>
  <c r="AP133" s="1"/>
  <c r="AP134" s="1"/>
  <c r="AP135" s="1"/>
  <c r="AP136" s="1"/>
  <c r="AP137" s="1"/>
  <c r="AP138" s="1"/>
  <c r="AP139" s="1"/>
  <c r="AP140" s="1"/>
  <c r="AP141" s="1"/>
  <c r="AP142" s="1"/>
  <c r="AP143" s="1"/>
  <c r="AP144" s="1"/>
  <c r="AP145" s="1"/>
  <c r="AP146" s="1"/>
  <c r="AP147" s="1"/>
  <c r="AP148" s="1"/>
  <c r="AP149" s="1"/>
  <c r="AP150" s="1"/>
  <c r="AP151" s="1"/>
  <c r="AP152" s="1"/>
  <c r="AP153" s="1"/>
  <c r="AP154" s="1"/>
  <c r="AP155" s="1"/>
  <c r="AP156" s="1"/>
  <c r="AP157" s="1"/>
  <c r="AP158" s="1"/>
  <c r="AP159" s="1"/>
  <c r="AP160" s="1"/>
  <c r="AP161" s="1"/>
  <c r="AP162" s="1"/>
  <c r="AP163" s="1"/>
  <c r="AP164" s="1"/>
  <c r="AP165" s="1"/>
  <c r="AP166" s="1"/>
  <c r="AP167" s="1"/>
  <c r="AP168" s="1"/>
  <c r="AP169" s="1"/>
  <c r="AP170" s="1"/>
  <c r="AP171" s="1"/>
  <c r="AP172" s="1"/>
  <c r="AP173" s="1"/>
  <c r="AP174" s="1"/>
  <c r="AP175" s="1"/>
  <c r="AP176" s="1"/>
  <c r="AP177" s="1"/>
  <c r="AP178" s="1"/>
  <c r="AP179" s="1"/>
  <c r="AP180" s="1"/>
  <c r="AP181" s="1"/>
  <c r="AP182" s="1"/>
  <c r="AP183" s="1"/>
  <c r="AP184" s="1"/>
  <c r="AP185" s="1"/>
  <c r="AP186" s="1"/>
  <c r="AP187" s="1"/>
  <c r="AP188" s="1"/>
  <c r="AP189" s="1"/>
  <c r="AP190" s="1"/>
  <c r="AP191" s="1"/>
  <c r="AP192" s="1"/>
  <c r="AP193" s="1"/>
  <c r="AP194" s="1"/>
  <c r="AP195" s="1"/>
  <c r="AP196" s="1"/>
  <c r="AP197" s="1"/>
  <c r="AP198" s="1"/>
  <c r="AP199" s="1"/>
  <c r="AP200" s="1"/>
  <c r="AP201" s="1"/>
  <c r="AP202" s="1"/>
  <c r="AP203" s="1"/>
  <c r="AP204" s="1"/>
  <c r="AP205" s="1"/>
  <c r="AP206" s="1"/>
  <c r="AP207" s="1"/>
  <c r="AP208" s="1"/>
  <c r="AP209" s="1"/>
  <c r="AP210" s="1"/>
  <c r="AP211" s="1"/>
  <c r="AP212" s="1"/>
  <c r="AP213" s="1"/>
  <c r="AP214" s="1"/>
  <c r="AP215" s="1"/>
  <c r="AP216" s="1"/>
  <c r="AP217" s="1"/>
  <c r="AP218" s="1"/>
  <c r="AP219" s="1"/>
  <c r="AP220" s="1"/>
  <c r="AP221" s="1"/>
  <c r="AP222" s="1"/>
  <c r="AP223" s="1"/>
  <c r="AP224" s="1"/>
  <c r="AP225" s="1"/>
  <c r="AP226" s="1"/>
  <c r="AP227" s="1"/>
  <c r="AP228" s="1"/>
  <c r="AP229" s="1"/>
  <c r="AP230" s="1"/>
  <c r="AP231" s="1"/>
  <c r="AP232" s="1"/>
  <c r="AP233" s="1"/>
  <c r="AP234" s="1"/>
  <c r="AP235" s="1"/>
  <c r="AP236" s="1"/>
  <c r="AP237" s="1"/>
  <c r="AP238" s="1"/>
  <c r="AP239" s="1"/>
  <c r="AP240" s="1"/>
  <c r="AP241" s="1"/>
  <c r="AP242" s="1"/>
  <c r="AP243" s="1"/>
  <c r="AP244" s="1"/>
  <c r="AP245" s="1"/>
  <c r="AP246" s="1"/>
  <c r="AP247" s="1"/>
  <c r="AP248" s="1"/>
  <c r="AP249" s="1"/>
  <c r="AP250" s="1"/>
  <c r="AP251" s="1"/>
  <c r="AP252" s="1"/>
  <c r="AP253" s="1"/>
  <c r="AP254" s="1"/>
  <c r="AP255" s="1"/>
  <c r="AP256" s="1"/>
  <c r="AP257" s="1"/>
  <c r="AP258" s="1"/>
  <c r="AP259" s="1"/>
  <c r="AP260" s="1"/>
  <c r="AP261" s="1"/>
  <c r="AP262" s="1"/>
  <c r="AP263" s="1"/>
  <c r="AP264" s="1"/>
  <c r="AP265" s="1"/>
  <c r="AP266" s="1"/>
  <c r="AP267" s="1"/>
  <c r="AP268" s="1"/>
  <c r="AP269" s="1"/>
  <c r="AP270" s="1"/>
  <c r="AP271" s="1"/>
  <c r="AP272" s="1"/>
  <c r="AP273" s="1"/>
  <c r="AP274" s="1"/>
  <c r="AP275" s="1"/>
  <c r="AP276" s="1"/>
  <c r="AP277" s="1"/>
  <c r="AP278" s="1"/>
  <c r="AP279" s="1"/>
  <c r="AP280" s="1"/>
  <c r="AP281" s="1"/>
  <c r="AP282" s="1"/>
  <c r="AP283" s="1"/>
  <c r="AP284" s="1"/>
  <c r="AP285" s="1"/>
  <c r="AP286" s="1"/>
  <c r="AP287" s="1"/>
  <c r="AP288" s="1"/>
  <c r="AP289" s="1"/>
  <c r="AP290" s="1"/>
  <c r="AP291" s="1"/>
  <c r="AP292" s="1"/>
  <c r="AP293" s="1"/>
  <c r="AP294" s="1"/>
  <c r="AP295" s="1"/>
  <c r="AP296" s="1"/>
  <c r="AP297" s="1"/>
  <c r="AP298" s="1"/>
  <c r="AP299" s="1"/>
  <c r="AP300" s="1"/>
  <c r="AP301" s="1"/>
  <c r="AP302" s="1"/>
  <c r="AP303" s="1"/>
  <c r="AP304" s="1"/>
  <c r="AP305" s="1"/>
  <c r="AP306" s="1"/>
  <c r="AP307" s="1"/>
  <c r="AP308" s="1"/>
  <c r="AP309" s="1"/>
  <c r="AP310" s="1"/>
  <c r="AP311" s="1"/>
  <c r="AP312" s="1"/>
  <c r="AP313" s="1"/>
  <c r="AP314" s="1"/>
  <c r="AP315" s="1"/>
  <c r="AP316" s="1"/>
  <c r="AP317" s="1"/>
  <c r="AP318" s="1"/>
  <c r="AP319" s="1"/>
  <c r="AP320" s="1"/>
  <c r="AP321" s="1"/>
  <c r="AP322" s="1"/>
  <c r="AP323" s="1"/>
  <c r="AP324" s="1"/>
  <c r="AP325" s="1"/>
  <c r="AP326" s="1"/>
  <c r="AP327" s="1"/>
  <c r="AP328" s="1"/>
  <c r="AP329" s="1"/>
  <c r="AP330" s="1"/>
  <c r="AP331" s="1"/>
  <c r="AP332" s="1"/>
  <c r="AP333" s="1"/>
  <c r="AP334" s="1"/>
  <c r="AP335" s="1"/>
  <c r="AP336" s="1"/>
  <c r="AP337" s="1"/>
  <c r="AP338" s="1"/>
  <c r="AP339" s="1"/>
  <c r="AP340" s="1"/>
  <c r="AP341" s="1"/>
  <c r="AP342" s="1"/>
  <c r="AP343" s="1"/>
  <c r="AP344" s="1"/>
  <c r="AP345" s="1"/>
  <c r="AP346" s="1"/>
  <c r="AW54"/>
  <c r="AK55" s="1"/>
  <c r="AT55" s="1"/>
  <c r="BN54"/>
  <c r="BM54"/>
  <c r="AV54"/>
  <c r="AJ55" s="1"/>
  <c r="AS55" s="1"/>
  <c r="BM53"/>
  <c r="AQ56"/>
  <c r="AQ57" s="1"/>
  <c r="U107"/>
  <c r="V108"/>
  <c r="T107"/>
  <c r="L54" i="7"/>
  <c r="G55"/>
  <c r="J57" i="12" l="1"/>
  <c r="J58" s="1"/>
  <c r="AZ54" i="13"/>
  <c r="BC54" s="1"/>
  <c r="AY54"/>
  <c r="BB54" s="1"/>
  <c r="AN57"/>
  <c r="AQ58"/>
  <c r="AQ59" s="1"/>
  <c r="AQ60" s="1"/>
  <c r="AQ61" s="1"/>
  <c r="AQ62" s="1"/>
  <c r="AQ63" s="1"/>
  <c r="AQ64" s="1"/>
  <c r="AQ65" s="1"/>
  <c r="AQ66" s="1"/>
  <c r="AQ67" s="1"/>
  <c r="AQ68" s="1"/>
  <c r="AQ69" s="1"/>
  <c r="AQ70" s="1"/>
  <c r="AQ71" s="1"/>
  <c r="AQ72" s="1"/>
  <c r="AQ73" s="1"/>
  <c r="AQ74" s="1"/>
  <c r="AQ75" s="1"/>
  <c r="AQ76" s="1"/>
  <c r="AQ77" s="1"/>
  <c r="AQ78" s="1"/>
  <c r="AQ79" s="1"/>
  <c r="AQ80" s="1"/>
  <c r="AQ81" s="1"/>
  <c r="AQ82" s="1"/>
  <c r="AQ83" s="1"/>
  <c r="AQ84" s="1"/>
  <c r="AQ85" s="1"/>
  <c r="AQ86" s="1"/>
  <c r="AQ87" s="1"/>
  <c r="AQ88" s="1"/>
  <c r="AQ89" s="1"/>
  <c r="AQ90" s="1"/>
  <c r="AQ91" s="1"/>
  <c r="AQ92" s="1"/>
  <c r="AQ93" s="1"/>
  <c r="AQ94" s="1"/>
  <c r="AQ95" s="1"/>
  <c r="AQ96" s="1"/>
  <c r="AQ97" s="1"/>
  <c r="AQ98" s="1"/>
  <c r="AQ99" s="1"/>
  <c r="AQ100" s="1"/>
  <c r="AQ101" s="1"/>
  <c r="AQ102" s="1"/>
  <c r="AQ103" s="1"/>
  <c r="AQ104" s="1"/>
  <c r="AQ105" s="1"/>
  <c r="AQ106" s="1"/>
  <c r="AQ107" s="1"/>
  <c r="AQ108" s="1"/>
  <c r="AQ109" s="1"/>
  <c r="AQ110" s="1"/>
  <c r="AQ111" s="1"/>
  <c r="AQ112" s="1"/>
  <c r="AQ113" s="1"/>
  <c r="AQ114" s="1"/>
  <c r="AQ115" s="1"/>
  <c r="AQ116" s="1"/>
  <c r="AQ117" s="1"/>
  <c r="AQ118" s="1"/>
  <c r="AQ119" s="1"/>
  <c r="AQ120" s="1"/>
  <c r="AQ121" s="1"/>
  <c r="AQ122" s="1"/>
  <c r="AQ123" s="1"/>
  <c r="AQ124" s="1"/>
  <c r="AQ125" s="1"/>
  <c r="AQ126" s="1"/>
  <c r="AQ127" s="1"/>
  <c r="AQ128" s="1"/>
  <c r="AQ129" s="1"/>
  <c r="AQ130" s="1"/>
  <c r="AQ131" s="1"/>
  <c r="AQ132" s="1"/>
  <c r="AQ133" s="1"/>
  <c r="AQ134" s="1"/>
  <c r="AQ135" s="1"/>
  <c r="AQ136" s="1"/>
  <c r="AQ137" s="1"/>
  <c r="AQ138" s="1"/>
  <c r="AQ139" s="1"/>
  <c r="AQ140" s="1"/>
  <c r="AQ141" s="1"/>
  <c r="AQ142" s="1"/>
  <c r="AQ143" s="1"/>
  <c r="AQ144" s="1"/>
  <c r="AQ145" s="1"/>
  <c r="AQ146" s="1"/>
  <c r="AQ147" s="1"/>
  <c r="AQ148" s="1"/>
  <c r="AQ149" s="1"/>
  <c r="AQ150" s="1"/>
  <c r="AQ151" s="1"/>
  <c r="AQ152" s="1"/>
  <c r="AQ153" s="1"/>
  <c r="AQ154" s="1"/>
  <c r="AQ155" s="1"/>
  <c r="AQ156" s="1"/>
  <c r="AQ157" s="1"/>
  <c r="AQ158" s="1"/>
  <c r="AQ159" s="1"/>
  <c r="AQ160" s="1"/>
  <c r="AQ161" s="1"/>
  <c r="AQ162" s="1"/>
  <c r="AQ163" s="1"/>
  <c r="AQ164" s="1"/>
  <c r="AQ165" s="1"/>
  <c r="AQ166" s="1"/>
  <c r="AQ167" s="1"/>
  <c r="AQ168" s="1"/>
  <c r="AQ169" s="1"/>
  <c r="AQ170" s="1"/>
  <c r="AQ171" s="1"/>
  <c r="AQ172" s="1"/>
  <c r="AQ173" s="1"/>
  <c r="AQ174" s="1"/>
  <c r="AQ175" s="1"/>
  <c r="AQ176" s="1"/>
  <c r="AQ177" s="1"/>
  <c r="AQ178" s="1"/>
  <c r="AQ179" s="1"/>
  <c r="AQ180" s="1"/>
  <c r="AQ181" s="1"/>
  <c r="AQ182" s="1"/>
  <c r="AQ183" s="1"/>
  <c r="AQ184" s="1"/>
  <c r="AQ185" s="1"/>
  <c r="AQ186" s="1"/>
  <c r="AQ187" s="1"/>
  <c r="AQ188" s="1"/>
  <c r="AQ189" s="1"/>
  <c r="AQ190" s="1"/>
  <c r="AQ191" s="1"/>
  <c r="AQ192" s="1"/>
  <c r="AQ193" s="1"/>
  <c r="AQ194" s="1"/>
  <c r="AQ195" s="1"/>
  <c r="AQ196" s="1"/>
  <c r="AQ197" s="1"/>
  <c r="AQ198" s="1"/>
  <c r="AQ199" s="1"/>
  <c r="AQ200" s="1"/>
  <c r="AQ201" s="1"/>
  <c r="AQ202" s="1"/>
  <c r="AQ203" s="1"/>
  <c r="AQ204" s="1"/>
  <c r="AQ205" s="1"/>
  <c r="AQ206" s="1"/>
  <c r="AQ207" s="1"/>
  <c r="AQ208" s="1"/>
  <c r="AQ209" s="1"/>
  <c r="AQ210" s="1"/>
  <c r="AQ211" s="1"/>
  <c r="AQ212" s="1"/>
  <c r="AQ213" s="1"/>
  <c r="AQ214" s="1"/>
  <c r="AQ215" s="1"/>
  <c r="AQ216" s="1"/>
  <c r="AQ217" s="1"/>
  <c r="AQ218" s="1"/>
  <c r="AQ219" s="1"/>
  <c r="AQ220" s="1"/>
  <c r="AQ221" s="1"/>
  <c r="AQ222" s="1"/>
  <c r="AQ223" s="1"/>
  <c r="AQ224" s="1"/>
  <c r="AQ225" s="1"/>
  <c r="AQ226" s="1"/>
  <c r="AQ227" s="1"/>
  <c r="AQ228" s="1"/>
  <c r="AQ229" s="1"/>
  <c r="AQ230" s="1"/>
  <c r="AQ231" s="1"/>
  <c r="AQ232" s="1"/>
  <c r="AQ233" s="1"/>
  <c r="AQ234" s="1"/>
  <c r="AQ235" s="1"/>
  <c r="AQ236" s="1"/>
  <c r="AQ237" s="1"/>
  <c r="AQ238" s="1"/>
  <c r="AQ239" s="1"/>
  <c r="AQ240" s="1"/>
  <c r="AQ241" s="1"/>
  <c r="AQ242" s="1"/>
  <c r="AQ243" s="1"/>
  <c r="AQ244" s="1"/>
  <c r="AQ245" s="1"/>
  <c r="AQ246" s="1"/>
  <c r="AQ247" s="1"/>
  <c r="AQ248" s="1"/>
  <c r="AQ249" s="1"/>
  <c r="AQ250" s="1"/>
  <c r="AQ251" s="1"/>
  <c r="AQ252" s="1"/>
  <c r="AQ253" s="1"/>
  <c r="AQ254" s="1"/>
  <c r="AQ255" s="1"/>
  <c r="AQ256" s="1"/>
  <c r="AQ257" s="1"/>
  <c r="AQ258" s="1"/>
  <c r="AQ259" s="1"/>
  <c r="AQ260" s="1"/>
  <c r="AQ261" s="1"/>
  <c r="AQ262" s="1"/>
  <c r="AQ263" s="1"/>
  <c r="AQ264" s="1"/>
  <c r="AQ265" s="1"/>
  <c r="AQ266" s="1"/>
  <c r="AQ267" s="1"/>
  <c r="AQ268" s="1"/>
  <c r="AQ269" s="1"/>
  <c r="AQ270" s="1"/>
  <c r="AQ271" s="1"/>
  <c r="AQ272" s="1"/>
  <c r="AQ273" s="1"/>
  <c r="AQ274" s="1"/>
  <c r="AQ275" s="1"/>
  <c r="AQ276" s="1"/>
  <c r="AQ277" s="1"/>
  <c r="AQ278" s="1"/>
  <c r="AQ279" s="1"/>
  <c r="AQ280" s="1"/>
  <c r="AQ281" s="1"/>
  <c r="AQ282" s="1"/>
  <c r="AQ283" s="1"/>
  <c r="AQ284" s="1"/>
  <c r="AQ285" s="1"/>
  <c r="AQ286" s="1"/>
  <c r="AQ287" s="1"/>
  <c r="AQ288" s="1"/>
  <c r="AQ289" s="1"/>
  <c r="AQ290" s="1"/>
  <c r="AQ291" s="1"/>
  <c r="AQ292" s="1"/>
  <c r="AQ293" s="1"/>
  <c r="AQ294" s="1"/>
  <c r="AQ295" s="1"/>
  <c r="AQ296" s="1"/>
  <c r="AQ297" s="1"/>
  <c r="AQ298" s="1"/>
  <c r="AQ299" s="1"/>
  <c r="AQ300" s="1"/>
  <c r="AQ301" s="1"/>
  <c r="AQ302" s="1"/>
  <c r="AQ303" s="1"/>
  <c r="AQ304" s="1"/>
  <c r="AQ305" s="1"/>
  <c r="AQ306" s="1"/>
  <c r="AQ307" s="1"/>
  <c r="AQ308" s="1"/>
  <c r="AQ309" s="1"/>
  <c r="AQ310" s="1"/>
  <c r="AQ311" s="1"/>
  <c r="AQ312" s="1"/>
  <c r="AQ313" s="1"/>
  <c r="AQ314" s="1"/>
  <c r="AQ315" s="1"/>
  <c r="AQ316" s="1"/>
  <c r="AQ317" s="1"/>
  <c r="AQ318" s="1"/>
  <c r="AQ319" s="1"/>
  <c r="AQ320" s="1"/>
  <c r="AQ321" s="1"/>
  <c r="AQ322" s="1"/>
  <c r="AQ323" s="1"/>
  <c r="AQ324" s="1"/>
  <c r="AQ325" s="1"/>
  <c r="AQ326" s="1"/>
  <c r="AQ327" s="1"/>
  <c r="AQ328" s="1"/>
  <c r="AQ329" s="1"/>
  <c r="AQ330" s="1"/>
  <c r="AQ331" s="1"/>
  <c r="AQ332" s="1"/>
  <c r="AQ333" s="1"/>
  <c r="AQ334" s="1"/>
  <c r="AQ335" s="1"/>
  <c r="AQ336" s="1"/>
  <c r="AQ337" s="1"/>
  <c r="AQ338" s="1"/>
  <c r="AQ339" s="1"/>
  <c r="AQ340" s="1"/>
  <c r="AQ341" s="1"/>
  <c r="AQ342" s="1"/>
  <c r="AQ343" s="1"/>
  <c r="AQ344" s="1"/>
  <c r="AQ345" s="1"/>
  <c r="AQ346" s="1"/>
  <c r="AM58"/>
  <c r="AW55"/>
  <c r="AK56" s="1"/>
  <c r="AT56" s="1"/>
  <c r="BN55"/>
  <c r="BM55"/>
  <c r="AV55"/>
  <c r="AJ56" s="1"/>
  <c r="T108"/>
  <c r="U108"/>
  <c r="V109"/>
  <c r="L55" i="7"/>
  <c r="G56"/>
  <c r="I58" i="12" l="1"/>
  <c r="I59" s="1"/>
  <c r="AY55" i="13"/>
  <c r="BB55" s="1"/>
  <c r="AZ55"/>
  <c r="BC55" s="1"/>
  <c r="AS56"/>
  <c r="BM56" s="1"/>
  <c r="AN58"/>
  <c r="AM59"/>
  <c r="BN56"/>
  <c r="AW56"/>
  <c r="AK57" s="1"/>
  <c r="T109"/>
  <c r="V110"/>
  <c r="U109"/>
  <c r="L56" i="7"/>
  <c r="G57"/>
  <c r="J59" i="12" l="1"/>
  <c r="J60" s="1"/>
  <c r="AZ56" i="13"/>
  <c r="BC56" s="1"/>
  <c r="AV56"/>
  <c r="AJ57" s="1"/>
  <c r="AM60"/>
  <c r="AN59"/>
  <c r="T110"/>
  <c r="V111"/>
  <c r="U110"/>
  <c r="L57" i="7"/>
  <c r="G58"/>
  <c r="AY56" i="13" l="1"/>
  <c r="BB56" s="1"/>
  <c r="I60" i="12"/>
  <c r="I61" s="1"/>
  <c r="AN60" i="13"/>
  <c r="AM61"/>
  <c r="V112"/>
  <c r="U111"/>
  <c r="T111"/>
  <c r="L58" i="7"/>
  <c r="G59"/>
  <c r="J61" i="12" l="1"/>
  <c r="J62" s="1"/>
  <c r="AN61" i="13"/>
  <c r="AM62"/>
  <c r="T112"/>
  <c r="V113"/>
  <c r="U112"/>
  <c r="L59" i="7"/>
  <c r="G60"/>
  <c r="I62" i="12" l="1"/>
  <c r="I63" s="1"/>
  <c r="AM63" i="13"/>
  <c r="AM64" s="1"/>
  <c r="AM65" s="1"/>
  <c r="AM66" s="1"/>
  <c r="AM67" s="1"/>
  <c r="AM68" s="1"/>
  <c r="AM69" s="1"/>
  <c r="AM70" s="1"/>
  <c r="AM71" s="1"/>
  <c r="AM72" s="1"/>
  <c r="AM73" s="1"/>
  <c r="AM74" s="1"/>
  <c r="AM75" s="1"/>
  <c r="AM76" s="1"/>
  <c r="AM77" s="1"/>
  <c r="AM78" s="1"/>
  <c r="AM79" s="1"/>
  <c r="AM80" s="1"/>
  <c r="AM81" s="1"/>
  <c r="AM82" s="1"/>
  <c r="AM83" s="1"/>
  <c r="AM84" s="1"/>
  <c r="AM85" s="1"/>
  <c r="AM86" s="1"/>
  <c r="AM87" s="1"/>
  <c r="AM88" s="1"/>
  <c r="AM89" s="1"/>
  <c r="AM90" s="1"/>
  <c r="AM91" s="1"/>
  <c r="AM92" s="1"/>
  <c r="AM93" s="1"/>
  <c r="AM94" s="1"/>
  <c r="AM95" s="1"/>
  <c r="AM96" s="1"/>
  <c r="AM97" s="1"/>
  <c r="AM98" s="1"/>
  <c r="AM99" s="1"/>
  <c r="AM100" s="1"/>
  <c r="AM101" s="1"/>
  <c r="AM102" s="1"/>
  <c r="AM103" s="1"/>
  <c r="AM104" s="1"/>
  <c r="AM105" s="1"/>
  <c r="AM106" s="1"/>
  <c r="AM107" s="1"/>
  <c r="AM108" s="1"/>
  <c r="AM109" s="1"/>
  <c r="AM110" s="1"/>
  <c r="AM111" s="1"/>
  <c r="AM112" s="1"/>
  <c r="AM113" s="1"/>
  <c r="AM114" s="1"/>
  <c r="AM115" s="1"/>
  <c r="AM116" s="1"/>
  <c r="AM117" s="1"/>
  <c r="AM118" s="1"/>
  <c r="AM119" s="1"/>
  <c r="AM120" s="1"/>
  <c r="AM121" s="1"/>
  <c r="AM122" s="1"/>
  <c r="AM123" s="1"/>
  <c r="AM124" s="1"/>
  <c r="AM125" s="1"/>
  <c r="AM126" s="1"/>
  <c r="AM127" s="1"/>
  <c r="AM128" s="1"/>
  <c r="AM129" s="1"/>
  <c r="AM130" s="1"/>
  <c r="AM131" s="1"/>
  <c r="AM132" s="1"/>
  <c r="AM133" s="1"/>
  <c r="AM134" s="1"/>
  <c r="AM135" s="1"/>
  <c r="AM136" s="1"/>
  <c r="AM137" s="1"/>
  <c r="AM138" s="1"/>
  <c r="AM139" s="1"/>
  <c r="AM140" s="1"/>
  <c r="AM141" s="1"/>
  <c r="AM142" s="1"/>
  <c r="AM143" s="1"/>
  <c r="AM144" s="1"/>
  <c r="AM145" s="1"/>
  <c r="AM146" s="1"/>
  <c r="AM147" s="1"/>
  <c r="AM148" s="1"/>
  <c r="AM149" s="1"/>
  <c r="AM150" s="1"/>
  <c r="AM151" s="1"/>
  <c r="AM152" s="1"/>
  <c r="AM153" s="1"/>
  <c r="AM154" s="1"/>
  <c r="AM155" s="1"/>
  <c r="AM156" s="1"/>
  <c r="AM157" s="1"/>
  <c r="AM158" s="1"/>
  <c r="AM159" s="1"/>
  <c r="AM160" s="1"/>
  <c r="AM161" s="1"/>
  <c r="AM162" s="1"/>
  <c r="AM163" s="1"/>
  <c r="AM164" s="1"/>
  <c r="AM165" s="1"/>
  <c r="AM166" s="1"/>
  <c r="AM167" s="1"/>
  <c r="AM168" s="1"/>
  <c r="AM169" s="1"/>
  <c r="AM170" s="1"/>
  <c r="AM171" s="1"/>
  <c r="AM172" s="1"/>
  <c r="AM173" s="1"/>
  <c r="AM174" s="1"/>
  <c r="AM175" s="1"/>
  <c r="AM176" s="1"/>
  <c r="AM177" s="1"/>
  <c r="AM178" s="1"/>
  <c r="AM179" s="1"/>
  <c r="AM180" s="1"/>
  <c r="AM181" s="1"/>
  <c r="AM182" s="1"/>
  <c r="AM183" s="1"/>
  <c r="AM184" s="1"/>
  <c r="AM185" s="1"/>
  <c r="AM186" s="1"/>
  <c r="AM187" s="1"/>
  <c r="AM188" s="1"/>
  <c r="AM189" s="1"/>
  <c r="AM190" s="1"/>
  <c r="AM191" s="1"/>
  <c r="AM192" s="1"/>
  <c r="AM193" s="1"/>
  <c r="AM194" s="1"/>
  <c r="AM195" s="1"/>
  <c r="AM196" s="1"/>
  <c r="AM197" s="1"/>
  <c r="AM198" s="1"/>
  <c r="AM199" s="1"/>
  <c r="AM200" s="1"/>
  <c r="AM201" s="1"/>
  <c r="AM202" s="1"/>
  <c r="AM203" s="1"/>
  <c r="AM204" s="1"/>
  <c r="AM205" s="1"/>
  <c r="AM206" s="1"/>
  <c r="AM207" s="1"/>
  <c r="AM208" s="1"/>
  <c r="AM209" s="1"/>
  <c r="AM210" s="1"/>
  <c r="AM211" s="1"/>
  <c r="AM212" s="1"/>
  <c r="AM213" s="1"/>
  <c r="AM214" s="1"/>
  <c r="AM215" s="1"/>
  <c r="AM216" s="1"/>
  <c r="AM217" s="1"/>
  <c r="AM218" s="1"/>
  <c r="AM219" s="1"/>
  <c r="AM220" s="1"/>
  <c r="AM221" s="1"/>
  <c r="AM222" s="1"/>
  <c r="AM223" s="1"/>
  <c r="AM224" s="1"/>
  <c r="AM225" s="1"/>
  <c r="AM226" s="1"/>
  <c r="AM227" s="1"/>
  <c r="AM228" s="1"/>
  <c r="AM229" s="1"/>
  <c r="AM230" s="1"/>
  <c r="AM231" s="1"/>
  <c r="AM232" s="1"/>
  <c r="AM233" s="1"/>
  <c r="AM234" s="1"/>
  <c r="AM235" s="1"/>
  <c r="AM236" s="1"/>
  <c r="AM237" s="1"/>
  <c r="AM238" s="1"/>
  <c r="AM239" s="1"/>
  <c r="AM240" s="1"/>
  <c r="AM241" s="1"/>
  <c r="AM242" s="1"/>
  <c r="AM243" s="1"/>
  <c r="AM244" s="1"/>
  <c r="AM245" s="1"/>
  <c r="AM246" s="1"/>
  <c r="AM247" s="1"/>
  <c r="AM248" s="1"/>
  <c r="AM249" s="1"/>
  <c r="AM250" s="1"/>
  <c r="AM251" s="1"/>
  <c r="AM252" s="1"/>
  <c r="AM253" s="1"/>
  <c r="AM254" s="1"/>
  <c r="AM255" s="1"/>
  <c r="AM256" s="1"/>
  <c r="AM257" s="1"/>
  <c r="AM258" s="1"/>
  <c r="AM259" s="1"/>
  <c r="AM260" s="1"/>
  <c r="AM261" s="1"/>
  <c r="AM262" s="1"/>
  <c r="AM263" s="1"/>
  <c r="AM264" s="1"/>
  <c r="AM265" s="1"/>
  <c r="AM266" s="1"/>
  <c r="AM267" s="1"/>
  <c r="AM268" s="1"/>
  <c r="AM269" s="1"/>
  <c r="AM270" s="1"/>
  <c r="AM271" s="1"/>
  <c r="AM272" s="1"/>
  <c r="AM273" s="1"/>
  <c r="AM274" s="1"/>
  <c r="AM275" s="1"/>
  <c r="AM276" s="1"/>
  <c r="AM277" s="1"/>
  <c r="AM278" s="1"/>
  <c r="AM279" s="1"/>
  <c r="AM280" s="1"/>
  <c r="AM281" s="1"/>
  <c r="AM282" s="1"/>
  <c r="AM283" s="1"/>
  <c r="AM284" s="1"/>
  <c r="AM285" s="1"/>
  <c r="AM286" s="1"/>
  <c r="AM287" s="1"/>
  <c r="AM288" s="1"/>
  <c r="AM289" s="1"/>
  <c r="AM290" s="1"/>
  <c r="AM291" s="1"/>
  <c r="AM292" s="1"/>
  <c r="AM293" s="1"/>
  <c r="AM294" s="1"/>
  <c r="AM295" s="1"/>
  <c r="AM296" s="1"/>
  <c r="AM297" s="1"/>
  <c r="AM298" s="1"/>
  <c r="AM299" s="1"/>
  <c r="AM300" s="1"/>
  <c r="AM301" s="1"/>
  <c r="AM302" s="1"/>
  <c r="AM303" s="1"/>
  <c r="AM304" s="1"/>
  <c r="AM305" s="1"/>
  <c r="AM306" s="1"/>
  <c r="AM307" s="1"/>
  <c r="AM308" s="1"/>
  <c r="AM309" s="1"/>
  <c r="AM310" s="1"/>
  <c r="AM311" s="1"/>
  <c r="AM312" s="1"/>
  <c r="AM313" s="1"/>
  <c r="AM314" s="1"/>
  <c r="AM315" s="1"/>
  <c r="AM316" s="1"/>
  <c r="AM317" s="1"/>
  <c r="AM318" s="1"/>
  <c r="AM319" s="1"/>
  <c r="AM320" s="1"/>
  <c r="AM321" s="1"/>
  <c r="AM322" s="1"/>
  <c r="AM323" s="1"/>
  <c r="AM324" s="1"/>
  <c r="AM325" s="1"/>
  <c r="AM326" s="1"/>
  <c r="AM327" s="1"/>
  <c r="AM328" s="1"/>
  <c r="AM329" s="1"/>
  <c r="AM330" s="1"/>
  <c r="AM331" s="1"/>
  <c r="AM332" s="1"/>
  <c r="AM333" s="1"/>
  <c r="AM334" s="1"/>
  <c r="AM335" s="1"/>
  <c r="AM336" s="1"/>
  <c r="AM337" s="1"/>
  <c r="AM338" s="1"/>
  <c r="AM339" s="1"/>
  <c r="AM340" s="1"/>
  <c r="AM341" s="1"/>
  <c r="AM342" s="1"/>
  <c r="AM343" s="1"/>
  <c r="AM344" s="1"/>
  <c r="AM345" s="1"/>
  <c r="AM346" s="1"/>
  <c r="AN62"/>
  <c r="T113"/>
  <c r="U113"/>
  <c r="V114"/>
  <c r="L60" i="7"/>
  <c r="G61"/>
  <c r="J63" i="12" l="1"/>
  <c r="J64" s="1"/>
  <c r="AN63" i="13"/>
  <c r="AN64" s="1"/>
  <c r="AN65" s="1"/>
  <c r="AN66" s="1"/>
  <c r="AN67" s="1"/>
  <c r="AN68" s="1"/>
  <c r="AN69" s="1"/>
  <c r="AN70" s="1"/>
  <c r="AN71" s="1"/>
  <c r="AN72" s="1"/>
  <c r="AN73" s="1"/>
  <c r="AN74" s="1"/>
  <c r="AN75" s="1"/>
  <c r="AN76" s="1"/>
  <c r="AN77" s="1"/>
  <c r="AN78" s="1"/>
  <c r="AN79" s="1"/>
  <c r="AN80" s="1"/>
  <c r="AN81" s="1"/>
  <c r="AN82" s="1"/>
  <c r="AN83" s="1"/>
  <c r="AN84" s="1"/>
  <c r="AN85" s="1"/>
  <c r="AN86" s="1"/>
  <c r="AN87" s="1"/>
  <c r="AN88" s="1"/>
  <c r="AN89" s="1"/>
  <c r="AN90" s="1"/>
  <c r="AN91" s="1"/>
  <c r="AN92" s="1"/>
  <c r="AN93" s="1"/>
  <c r="AN94" s="1"/>
  <c r="AN95" s="1"/>
  <c r="AN96" s="1"/>
  <c r="AN97" s="1"/>
  <c r="AN98" s="1"/>
  <c r="AN99" s="1"/>
  <c r="AN100" s="1"/>
  <c r="AN101" s="1"/>
  <c r="AN102" s="1"/>
  <c r="AN103" s="1"/>
  <c r="AN104" s="1"/>
  <c r="AN105" s="1"/>
  <c r="AN106" s="1"/>
  <c r="AN107" s="1"/>
  <c r="AN108" s="1"/>
  <c r="AN109" s="1"/>
  <c r="AN110" s="1"/>
  <c r="AN111" s="1"/>
  <c r="AN112" s="1"/>
  <c r="AN113" s="1"/>
  <c r="AN114" s="1"/>
  <c r="AN115" s="1"/>
  <c r="AN116" s="1"/>
  <c r="AN117" s="1"/>
  <c r="AN118" s="1"/>
  <c r="AN119" s="1"/>
  <c r="AN120" s="1"/>
  <c r="AN121" s="1"/>
  <c r="AN122" s="1"/>
  <c r="AN123" s="1"/>
  <c r="AN124" s="1"/>
  <c r="AN125" s="1"/>
  <c r="AN126" s="1"/>
  <c r="AN127" s="1"/>
  <c r="AN128" s="1"/>
  <c r="AN129" s="1"/>
  <c r="AN130" s="1"/>
  <c r="AN131" s="1"/>
  <c r="AN132" s="1"/>
  <c r="AN133" s="1"/>
  <c r="AN134" s="1"/>
  <c r="AN135" s="1"/>
  <c r="AN136" s="1"/>
  <c r="AN137" s="1"/>
  <c r="AN138" s="1"/>
  <c r="AN139" s="1"/>
  <c r="AN140" s="1"/>
  <c r="AN141" s="1"/>
  <c r="AN142" s="1"/>
  <c r="AN143" s="1"/>
  <c r="AN144" s="1"/>
  <c r="AN145" s="1"/>
  <c r="AN146" s="1"/>
  <c r="AN147" s="1"/>
  <c r="AN148" s="1"/>
  <c r="AN149" s="1"/>
  <c r="AN150" s="1"/>
  <c r="AN151" s="1"/>
  <c r="AN152" s="1"/>
  <c r="AN153" s="1"/>
  <c r="AN154" s="1"/>
  <c r="AN155" s="1"/>
  <c r="AN156" s="1"/>
  <c r="AN157" s="1"/>
  <c r="AN158" s="1"/>
  <c r="AN159" s="1"/>
  <c r="AN160" s="1"/>
  <c r="AN161" s="1"/>
  <c r="AN162" s="1"/>
  <c r="AN163" s="1"/>
  <c r="AN164" s="1"/>
  <c r="AN165" s="1"/>
  <c r="AN166" s="1"/>
  <c r="AN167" s="1"/>
  <c r="AN168" s="1"/>
  <c r="AN169" s="1"/>
  <c r="AN170" s="1"/>
  <c r="AN171" s="1"/>
  <c r="AN172" s="1"/>
  <c r="AN173" s="1"/>
  <c r="AN174" s="1"/>
  <c r="AN175" s="1"/>
  <c r="AN176" s="1"/>
  <c r="AN177" s="1"/>
  <c r="AN178" s="1"/>
  <c r="AN179" s="1"/>
  <c r="AN180" s="1"/>
  <c r="AN181" s="1"/>
  <c r="AN182" s="1"/>
  <c r="AN183" s="1"/>
  <c r="AN184" s="1"/>
  <c r="AN185" s="1"/>
  <c r="AN186" s="1"/>
  <c r="AN187" s="1"/>
  <c r="AN188" s="1"/>
  <c r="AN189" s="1"/>
  <c r="AN190" s="1"/>
  <c r="AN191" s="1"/>
  <c r="AN192" s="1"/>
  <c r="AN193" s="1"/>
  <c r="AN194" s="1"/>
  <c r="AN195" s="1"/>
  <c r="AN196" s="1"/>
  <c r="AN197" s="1"/>
  <c r="AN198" s="1"/>
  <c r="AN199" s="1"/>
  <c r="AN200" s="1"/>
  <c r="AN201" s="1"/>
  <c r="AN202" s="1"/>
  <c r="AN203" s="1"/>
  <c r="AN204" s="1"/>
  <c r="AN205" s="1"/>
  <c r="AN206" s="1"/>
  <c r="AN207" s="1"/>
  <c r="AN208" s="1"/>
  <c r="AN209" s="1"/>
  <c r="AN210" s="1"/>
  <c r="AN211" s="1"/>
  <c r="AN212" s="1"/>
  <c r="AN213" s="1"/>
  <c r="AN214" s="1"/>
  <c r="AN215" s="1"/>
  <c r="AN216" s="1"/>
  <c r="AN217" s="1"/>
  <c r="AN218" s="1"/>
  <c r="AN219" s="1"/>
  <c r="AN220" s="1"/>
  <c r="AN221" s="1"/>
  <c r="AN222" s="1"/>
  <c r="AN223" s="1"/>
  <c r="AN224" s="1"/>
  <c r="AN225" s="1"/>
  <c r="AN226" s="1"/>
  <c r="AN227" s="1"/>
  <c r="AN228" s="1"/>
  <c r="AN229" s="1"/>
  <c r="AN230" s="1"/>
  <c r="AN231" s="1"/>
  <c r="AN232" s="1"/>
  <c r="AN233" s="1"/>
  <c r="AN234" s="1"/>
  <c r="AN235" s="1"/>
  <c r="AN236" s="1"/>
  <c r="AN237" s="1"/>
  <c r="AN238" s="1"/>
  <c r="AN239" s="1"/>
  <c r="AN240" s="1"/>
  <c r="AN241" s="1"/>
  <c r="AN242" s="1"/>
  <c r="AN243" s="1"/>
  <c r="AN244" s="1"/>
  <c r="AN245" s="1"/>
  <c r="AN246" s="1"/>
  <c r="AN247" s="1"/>
  <c r="AN248" s="1"/>
  <c r="AN249" s="1"/>
  <c r="AN250" s="1"/>
  <c r="AN251" s="1"/>
  <c r="AN252" s="1"/>
  <c r="AN253" s="1"/>
  <c r="AN254" s="1"/>
  <c r="AN255" s="1"/>
  <c r="AN256" s="1"/>
  <c r="AN257" s="1"/>
  <c r="AN258" s="1"/>
  <c r="AN259" s="1"/>
  <c r="AN260" s="1"/>
  <c r="AN261" s="1"/>
  <c r="AN262" s="1"/>
  <c r="AN263" s="1"/>
  <c r="AN264" s="1"/>
  <c r="AN265" s="1"/>
  <c r="AN266" s="1"/>
  <c r="AN267" s="1"/>
  <c r="AN268" s="1"/>
  <c r="AN269" s="1"/>
  <c r="AN270" s="1"/>
  <c r="AN271" s="1"/>
  <c r="AN272" s="1"/>
  <c r="AN273" s="1"/>
  <c r="AN274" s="1"/>
  <c r="AN275" s="1"/>
  <c r="AN276" s="1"/>
  <c r="AN277" s="1"/>
  <c r="AN278" s="1"/>
  <c r="AN279" s="1"/>
  <c r="AN280" s="1"/>
  <c r="AN281" s="1"/>
  <c r="AN282" s="1"/>
  <c r="AN283" s="1"/>
  <c r="AN284" s="1"/>
  <c r="AN285" s="1"/>
  <c r="AN286" s="1"/>
  <c r="AN287" s="1"/>
  <c r="AN288" s="1"/>
  <c r="AN289" s="1"/>
  <c r="AN290" s="1"/>
  <c r="AN291" s="1"/>
  <c r="AN292" s="1"/>
  <c r="AN293" s="1"/>
  <c r="AN294" s="1"/>
  <c r="AN295" s="1"/>
  <c r="AN296" s="1"/>
  <c r="AN297" s="1"/>
  <c r="AN298" s="1"/>
  <c r="AN299" s="1"/>
  <c r="AN300" s="1"/>
  <c r="AN301" s="1"/>
  <c r="AN302" s="1"/>
  <c r="AN303" s="1"/>
  <c r="AN304" s="1"/>
  <c r="AN305" s="1"/>
  <c r="AN306" s="1"/>
  <c r="AN307" s="1"/>
  <c r="AN308" s="1"/>
  <c r="AN309" s="1"/>
  <c r="AN310" s="1"/>
  <c r="AN311" s="1"/>
  <c r="AN312" s="1"/>
  <c r="AN313" s="1"/>
  <c r="AN314" s="1"/>
  <c r="AN315" s="1"/>
  <c r="AN316" s="1"/>
  <c r="AN317" s="1"/>
  <c r="AN318" s="1"/>
  <c r="AN319" s="1"/>
  <c r="AN320" s="1"/>
  <c r="AN321" s="1"/>
  <c r="AN322" s="1"/>
  <c r="AN323" s="1"/>
  <c r="AN324" s="1"/>
  <c r="AN325" s="1"/>
  <c r="AN326" s="1"/>
  <c r="AN327" s="1"/>
  <c r="AN328" s="1"/>
  <c r="AN329" s="1"/>
  <c r="AN330" s="1"/>
  <c r="AN331" s="1"/>
  <c r="AN332" s="1"/>
  <c r="AN333" s="1"/>
  <c r="AN334" s="1"/>
  <c r="AN335" s="1"/>
  <c r="AN336" s="1"/>
  <c r="AN337" s="1"/>
  <c r="AN338" s="1"/>
  <c r="AN339" s="1"/>
  <c r="AN340" s="1"/>
  <c r="AN341" s="1"/>
  <c r="AN342" s="1"/>
  <c r="AN343" s="1"/>
  <c r="AN344" s="1"/>
  <c r="AN345" s="1"/>
  <c r="AN346" s="1"/>
  <c r="T114"/>
  <c r="V115"/>
  <c r="U114"/>
  <c r="G62" i="7"/>
  <c r="L61"/>
  <c r="I64" i="12" l="1"/>
  <c r="I65" s="1"/>
  <c r="U115" i="13"/>
  <c r="T115"/>
  <c r="V116"/>
  <c r="L62" i="7"/>
  <c r="G63"/>
  <c r="I66" i="12" l="1"/>
  <c r="I67" s="1"/>
  <c r="J65"/>
  <c r="J66" s="1"/>
  <c r="V117" i="13"/>
  <c r="U116"/>
  <c r="T116"/>
  <c r="G64" i="7"/>
  <c r="L63"/>
  <c r="J67" i="12" l="1"/>
  <c r="J68" s="1"/>
  <c r="T117" i="13"/>
  <c r="V118"/>
  <c r="U117"/>
  <c r="L64" i="7"/>
  <c r="G65"/>
  <c r="I68" i="12" l="1"/>
  <c r="I69" s="1"/>
  <c r="T118" i="13"/>
  <c r="V119"/>
  <c r="U118"/>
  <c r="G66" i="7"/>
  <c r="L65"/>
  <c r="I70" i="12" l="1"/>
  <c r="I71" s="1"/>
  <c r="I72" s="1"/>
  <c r="J69"/>
  <c r="J70" s="1"/>
  <c r="J71" s="1"/>
  <c r="J72" s="1"/>
  <c r="T119" i="13"/>
  <c r="U119"/>
  <c r="V120"/>
  <c r="L66" i="7"/>
  <c r="G67"/>
  <c r="J73" i="12" l="1"/>
  <c r="I73"/>
  <c r="I74" s="1"/>
  <c r="V121" i="13"/>
  <c r="T120"/>
  <c r="U120"/>
  <c r="G68" i="7"/>
  <c r="L67"/>
  <c r="J74" i="12" l="1"/>
  <c r="J75" s="1"/>
  <c r="T121" i="13"/>
  <c r="U121"/>
  <c r="V122"/>
  <c r="L68" i="7"/>
  <c r="G69"/>
  <c r="I75" i="12" l="1"/>
  <c r="J76" s="1"/>
  <c r="T122" i="13"/>
  <c r="V123"/>
  <c r="U122"/>
  <c r="L69" i="7"/>
  <c r="G70"/>
  <c r="I76" i="12" l="1"/>
  <c r="I77" s="1"/>
  <c r="U123" i="13"/>
  <c r="V124"/>
  <c r="T123"/>
  <c r="L70" i="7"/>
  <c r="G71"/>
  <c r="J77" i="12" l="1"/>
  <c r="I78" s="1"/>
  <c r="T124" i="13"/>
  <c r="U124"/>
  <c r="V125"/>
  <c r="L71" i="7"/>
  <c r="G72"/>
  <c r="J78" i="12" l="1"/>
  <c r="J79" s="1"/>
  <c r="T125" i="13"/>
  <c r="V126"/>
  <c r="U125"/>
  <c r="L72" i="7"/>
  <c r="G73"/>
  <c r="I79" i="12" l="1"/>
  <c r="I80" s="1"/>
  <c r="U126" i="13"/>
  <c r="T126"/>
  <c r="V127"/>
  <c r="L73" i="7"/>
  <c r="G74"/>
  <c r="J80" i="12" l="1"/>
  <c r="J81" s="1"/>
  <c r="V128" i="13"/>
  <c r="U127"/>
  <c r="T127"/>
  <c r="L74" i="7"/>
  <c r="G75"/>
  <c r="I81" i="12" l="1"/>
  <c r="I82" s="1"/>
  <c r="T128" i="13"/>
  <c r="V129"/>
  <c r="U128"/>
  <c r="G76" i="7"/>
  <c r="L75"/>
  <c r="J82" i="12" l="1"/>
  <c r="T129" i="13"/>
  <c r="U129"/>
  <c r="V130"/>
  <c r="L76" i="7"/>
  <c r="G77"/>
  <c r="I83" i="12" l="1"/>
  <c r="I84" s="1"/>
  <c r="J83"/>
  <c r="T130" i="13"/>
  <c r="U130"/>
  <c r="V131"/>
  <c r="G78" i="7"/>
  <c r="L77"/>
  <c r="J84" i="12" l="1"/>
  <c r="J85" s="1"/>
  <c r="U131" i="13"/>
  <c r="V132"/>
  <c r="T131"/>
  <c r="L78" i="7"/>
  <c r="G79"/>
  <c r="I85" i="12" l="1"/>
  <c r="I86" s="1"/>
  <c r="T132" i="13"/>
  <c r="U132"/>
  <c r="V133"/>
  <c r="G80" i="7"/>
  <c r="L79"/>
  <c r="J86" i="12" l="1"/>
  <c r="J87" s="1"/>
  <c r="T133" i="13"/>
  <c r="U133"/>
  <c r="V134"/>
  <c r="L80" i="7"/>
  <c r="G81"/>
  <c r="I87" i="12" l="1"/>
  <c r="I88" s="1"/>
  <c r="V135" i="13"/>
  <c r="T134"/>
  <c r="U134"/>
  <c r="G82" i="7"/>
  <c r="L81"/>
  <c r="J88" i="12" l="1"/>
  <c r="J89" s="1"/>
  <c r="V136" i="13"/>
  <c r="U135"/>
  <c r="T135"/>
  <c r="L82" i="7"/>
  <c r="G83"/>
  <c r="I89" i="12" l="1"/>
  <c r="I90" s="1"/>
  <c r="T136" i="13"/>
  <c r="V137"/>
  <c r="U136"/>
  <c r="G84" i="7"/>
  <c r="L83"/>
  <c r="J90" i="12" l="1"/>
  <c r="J91" s="1"/>
  <c r="U137" i="13"/>
  <c r="T137"/>
  <c r="V138"/>
  <c r="L84" i="7"/>
  <c r="G85"/>
  <c r="I91" i="12" l="1"/>
  <c r="I92" s="1"/>
  <c r="V139" i="13"/>
  <c r="U138"/>
  <c r="T138"/>
  <c r="G86" i="7"/>
  <c r="L85"/>
  <c r="J92" i="12" l="1"/>
  <c r="J93" s="1"/>
  <c r="U139" i="13"/>
  <c r="T139"/>
  <c r="V140"/>
  <c r="L86" i="7"/>
  <c r="G87"/>
  <c r="I93" i="12" l="1"/>
  <c r="I94" s="1"/>
  <c r="V141" i="13"/>
  <c r="U140"/>
  <c r="T140"/>
  <c r="G88" i="7"/>
  <c r="L87"/>
  <c r="J94" i="12" l="1"/>
  <c r="J95" s="1"/>
  <c r="I95"/>
  <c r="I96" s="1"/>
  <c r="V142" i="13"/>
  <c r="U141"/>
  <c r="T141"/>
  <c r="L88" i="7"/>
  <c r="G89"/>
  <c r="J96" i="12" l="1"/>
  <c r="J97" s="1"/>
  <c r="V143" i="13"/>
  <c r="T142"/>
  <c r="U142"/>
  <c r="G90" i="7"/>
  <c r="L89"/>
  <c r="I97" i="12" l="1"/>
  <c r="I98" s="1"/>
  <c r="V144" i="13"/>
  <c r="U143"/>
  <c r="T143"/>
  <c r="L90" i="7"/>
  <c r="G91"/>
  <c r="I99" i="12" l="1"/>
  <c r="I100" s="1"/>
  <c r="J98"/>
  <c r="J99" s="1"/>
  <c r="T144" i="13"/>
  <c r="V145"/>
  <c r="U144"/>
  <c r="G92" i="7"/>
  <c r="L91"/>
  <c r="J100" i="12" l="1"/>
  <c r="J101" s="1"/>
  <c r="T145" i="13"/>
  <c r="U145"/>
  <c r="V146"/>
  <c r="L92" i="7"/>
  <c r="G93"/>
  <c r="I101" i="12" l="1"/>
  <c r="I102" s="1"/>
  <c r="T146" i="13"/>
  <c r="U146"/>
  <c r="V147"/>
  <c r="G94" i="7"/>
  <c r="L93"/>
  <c r="J102" i="12" l="1"/>
  <c r="J103" s="1"/>
  <c r="U147" i="13"/>
  <c r="V148"/>
  <c r="T147"/>
  <c r="L94" i="7"/>
  <c r="G95"/>
  <c r="J104" i="12" l="1"/>
  <c r="I103"/>
  <c r="I104" s="1"/>
  <c r="I105" s="1"/>
  <c r="T148" i="13"/>
  <c r="U148"/>
  <c r="V149"/>
  <c r="G96" i="7"/>
  <c r="L95"/>
  <c r="J105" i="12" l="1"/>
  <c r="J106" s="1"/>
  <c r="T149" i="13"/>
  <c r="V150"/>
  <c r="U149"/>
  <c r="L96" i="7"/>
  <c r="G97"/>
  <c r="J107" i="12" l="1"/>
  <c r="I108" s="1"/>
  <c r="I106"/>
  <c r="I107" s="1"/>
  <c r="U150" i="13"/>
  <c r="T150"/>
  <c r="V151"/>
  <c r="G98" i="7"/>
  <c r="L97"/>
  <c r="J108" i="12" l="1"/>
  <c r="J109" s="1"/>
  <c r="V152" i="13"/>
  <c r="U151"/>
  <c r="T151"/>
  <c r="L98" i="7"/>
  <c r="G99"/>
  <c r="I109" i="12" l="1"/>
  <c r="I110" s="1"/>
  <c r="T152" i="13"/>
  <c r="V153"/>
  <c r="U152"/>
  <c r="G100" i="7"/>
  <c r="L99"/>
  <c r="J110" i="12" l="1"/>
  <c r="J111" s="1"/>
  <c r="T153" i="13"/>
  <c r="U153"/>
  <c r="V154"/>
  <c r="L100" i="7"/>
  <c r="G101"/>
  <c r="I111" i="12" l="1"/>
  <c r="I112" s="1"/>
  <c r="V155" i="13"/>
  <c r="T154"/>
  <c r="U154"/>
  <c r="G102" i="7"/>
  <c r="L101"/>
  <c r="J112" i="12" l="1"/>
  <c r="I113" s="1"/>
  <c r="U155" i="13"/>
  <c r="V156"/>
  <c r="T155"/>
  <c r="L102" i="7"/>
  <c r="G103"/>
  <c r="J113" i="12" l="1"/>
  <c r="I114" s="1"/>
  <c r="T156" i="13"/>
  <c r="U156"/>
  <c r="V157"/>
  <c r="L103" i="7"/>
  <c r="G104"/>
  <c r="J114" i="12" l="1"/>
  <c r="J115" s="1"/>
  <c r="V158" i="13"/>
  <c r="T157"/>
  <c r="U157"/>
  <c r="L104" i="7"/>
  <c r="G105"/>
  <c r="I115" i="12" l="1"/>
  <c r="J116" s="1"/>
  <c r="V159" i="13"/>
  <c r="U158"/>
  <c r="T158"/>
  <c r="G106" i="7"/>
  <c r="L105"/>
  <c r="I116" i="12" l="1"/>
  <c r="T159" i="13"/>
  <c r="V160"/>
  <c r="U159"/>
  <c r="L106" i="7"/>
  <c r="G107"/>
  <c r="J117" i="12" l="1"/>
  <c r="J118" s="1"/>
  <c r="I117"/>
  <c r="I118"/>
  <c r="J119" s="1"/>
  <c r="T160" i="13"/>
  <c r="U160"/>
  <c r="V161"/>
  <c r="G108" i="7"/>
  <c r="L107"/>
  <c r="I119" i="12" l="1"/>
  <c r="V162" i="13"/>
  <c r="U161"/>
  <c r="T161"/>
  <c r="L108" i="7"/>
  <c r="G109"/>
  <c r="I120" i="12" l="1"/>
  <c r="J120"/>
  <c r="T162" i="13"/>
  <c r="U162"/>
  <c r="V163"/>
  <c r="G110" i="7"/>
  <c r="L109"/>
  <c r="J121" i="12" l="1"/>
  <c r="J122" s="1"/>
  <c r="I121"/>
  <c r="V164" i="13"/>
  <c r="T163"/>
  <c r="U163"/>
  <c r="L110" i="7"/>
  <c r="G111"/>
  <c r="I122" i="12" l="1"/>
  <c r="J123"/>
  <c r="U164" i="13"/>
  <c r="V165"/>
  <c r="T164"/>
  <c r="G112" i="7"/>
  <c r="L111"/>
  <c r="J124" i="12" l="1"/>
  <c r="I123"/>
  <c r="I124"/>
  <c r="I125" s="1"/>
  <c r="U165" i="13"/>
  <c r="V166"/>
  <c r="T165"/>
  <c r="L112" i="7"/>
  <c r="G113"/>
  <c r="J125" i="12" l="1"/>
  <c r="J126" s="1"/>
  <c r="U166" i="13"/>
  <c r="T166"/>
  <c r="V167"/>
  <c r="G114" i="7"/>
  <c r="L113"/>
  <c r="I126" i="12" l="1"/>
  <c r="J127" s="1"/>
  <c r="V168" i="13"/>
  <c r="U167"/>
  <c r="T167"/>
  <c r="L114" i="7"/>
  <c r="G115"/>
  <c r="I127" i="12" l="1"/>
  <c r="T168" i="13"/>
  <c r="V169"/>
  <c r="U168"/>
  <c r="G116" i="7"/>
  <c r="L115"/>
  <c r="I128" i="12" l="1"/>
  <c r="J128"/>
  <c r="T169" i="13"/>
  <c r="V170"/>
  <c r="U169"/>
  <c r="L116" i="7"/>
  <c r="G117"/>
  <c r="J129" i="12" l="1"/>
  <c r="J130" s="1"/>
  <c r="I129"/>
  <c r="V171" i="13"/>
  <c r="U170"/>
  <c r="T170"/>
  <c r="G118" i="7"/>
  <c r="L117"/>
  <c r="I130" i="12" l="1"/>
  <c r="J131" s="1"/>
  <c r="T171" i="13"/>
  <c r="V172"/>
  <c r="U171"/>
  <c r="L118" i="7"/>
  <c r="G119"/>
  <c r="I131" i="12" l="1"/>
  <c r="T172" i="13"/>
  <c r="U172"/>
  <c r="V173"/>
  <c r="G120" i="7"/>
  <c r="L119"/>
  <c r="I132" i="12" l="1"/>
  <c r="J132"/>
  <c r="T173" i="13"/>
  <c r="U173"/>
  <c r="V174"/>
  <c r="L120" i="7"/>
  <c r="G121"/>
  <c r="J133" i="12" l="1"/>
  <c r="I133"/>
  <c r="U174" i="13"/>
  <c r="V175"/>
  <c r="T174"/>
  <c r="G122" i="7"/>
  <c r="L121"/>
  <c r="J134" i="12" l="1"/>
  <c r="I134"/>
  <c r="T175" i="13"/>
  <c r="U175"/>
  <c r="V176"/>
  <c r="L122" i="7"/>
  <c r="G123"/>
  <c r="J135" i="12" l="1"/>
  <c r="I135"/>
  <c r="T176" i="13"/>
  <c r="V177"/>
  <c r="U176"/>
  <c r="G124" i="7"/>
  <c r="L123"/>
  <c r="J136" i="12" l="1"/>
  <c r="I136"/>
  <c r="T177" i="13"/>
  <c r="V178"/>
  <c r="U177"/>
  <c r="L124" i="7"/>
  <c r="G125"/>
  <c r="J137" i="12" l="1"/>
  <c r="I137"/>
  <c r="V179" i="13"/>
  <c r="U178"/>
  <c r="T178"/>
  <c r="G126" i="7"/>
  <c r="L125"/>
  <c r="I138" i="12" l="1"/>
  <c r="J138"/>
  <c r="T179" i="13"/>
  <c r="V180"/>
  <c r="U179"/>
  <c r="L126" i="7"/>
  <c r="G127"/>
  <c r="I139" i="12" l="1"/>
  <c r="J139"/>
  <c r="T180" i="13"/>
  <c r="U180"/>
  <c r="V181"/>
  <c r="G128" i="7"/>
  <c r="L127"/>
  <c r="I140" i="12" l="1"/>
  <c r="J140"/>
  <c r="T181" i="13"/>
  <c r="U181"/>
  <c r="V182"/>
  <c r="L128" i="7"/>
  <c r="G129"/>
  <c r="I141" i="12" l="1"/>
  <c r="J141"/>
  <c r="V183" i="13"/>
  <c r="U182"/>
  <c r="T182"/>
  <c r="G130" i="7"/>
  <c r="L129"/>
  <c r="I142" i="12" l="1"/>
  <c r="J142"/>
  <c r="T183" i="13"/>
  <c r="V184"/>
  <c r="U183"/>
  <c r="L130" i="7"/>
  <c r="G131"/>
  <c r="J143" i="12" l="1"/>
  <c r="I143"/>
  <c r="T184" i="13"/>
  <c r="U184"/>
  <c r="V185"/>
  <c r="G132" i="7"/>
  <c r="L131"/>
  <c r="I144" i="12" l="1"/>
  <c r="J144"/>
  <c r="T185" i="13"/>
  <c r="U185"/>
  <c r="V186"/>
  <c r="L132" i="7"/>
  <c r="G133"/>
  <c r="J145" i="12" l="1"/>
  <c r="I145"/>
  <c r="U186" i="13"/>
  <c r="V187"/>
  <c r="T186"/>
  <c r="G134" i="7"/>
  <c r="L133"/>
  <c r="I146" i="12" l="1"/>
  <c r="J146"/>
  <c r="T187" i="13"/>
  <c r="U187"/>
  <c r="V188"/>
  <c r="L134" i="7"/>
  <c r="G135"/>
  <c r="I147" i="12" l="1"/>
  <c r="J147"/>
  <c r="U188" i="13"/>
  <c r="V189"/>
  <c r="T188"/>
  <c r="G136" i="7"/>
  <c r="L135"/>
  <c r="J148" i="12" l="1"/>
  <c r="I148"/>
  <c r="T189" i="13"/>
  <c r="U189"/>
  <c r="V190"/>
  <c r="L136" i="7"/>
  <c r="G137"/>
  <c r="J149" i="12" l="1"/>
  <c r="I149"/>
  <c r="V191" i="13"/>
  <c r="T190"/>
  <c r="U190"/>
  <c r="G138" i="7"/>
  <c r="L137"/>
  <c r="I150" i="12" l="1"/>
  <c r="J150"/>
  <c r="T191" i="13"/>
  <c r="U191"/>
  <c r="V192"/>
  <c r="L138" i="7"/>
  <c r="G139"/>
  <c r="I151" i="12" l="1"/>
  <c r="J151"/>
  <c r="T192" i="13"/>
  <c r="U192"/>
  <c r="V193"/>
  <c r="L139" i="7"/>
  <c r="G140"/>
  <c r="J152" i="12" l="1"/>
  <c r="I152"/>
  <c r="J153" s="1"/>
  <c r="U193" i="13"/>
  <c r="V194"/>
  <c r="T193"/>
  <c r="L140" i="7"/>
  <c r="G141"/>
  <c r="I153" i="12" l="1"/>
  <c r="J154" s="1"/>
  <c r="T194" i="13"/>
  <c r="U194"/>
  <c r="V195"/>
  <c r="G142" i="7"/>
  <c r="L141"/>
  <c r="I154" i="12" l="1"/>
  <c r="T195" i="13"/>
  <c r="V196"/>
  <c r="U195"/>
  <c r="L142" i="7"/>
  <c r="G143"/>
  <c r="I155" i="12" l="1"/>
  <c r="J155"/>
  <c r="V197" i="13"/>
  <c r="U196"/>
  <c r="T196"/>
  <c r="G144" i="7"/>
  <c r="L143"/>
  <c r="J156" i="12" l="1"/>
  <c r="I156"/>
  <c r="V198" i="13"/>
  <c r="T197"/>
  <c r="U197"/>
  <c r="L144" i="7"/>
  <c r="G145"/>
  <c r="J157" i="12" l="1"/>
  <c r="I157"/>
  <c r="J158" s="1"/>
  <c r="U198" i="13"/>
  <c r="V199"/>
  <c r="T198"/>
  <c r="L145" i="7"/>
  <c r="G146"/>
  <c r="I158" i="12" l="1"/>
  <c r="J159" s="1"/>
  <c r="U199" i="13"/>
  <c r="T199"/>
  <c r="V200"/>
  <c r="L146" i="7"/>
  <c r="G147"/>
  <c r="I159" i="12" l="1"/>
  <c r="J160" s="1"/>
  <c r="U200" i="13"/>
  <c r="T200"/>
  <c r="V201"/>
  <c r="L147" i="7"/>
  <c r="G148"/>
  <c r="I160" i="12" l="1"/>
  <c r="J161" s="1"/>
  <c r="U201" i="13"/>
  <c r="V202"/>
  <c r="T201"/>
  <c r="L148" i="7"/>
  <c r="G149"/>
  <c r="I161" i="12" l="1"/>
  <c r="J162" s="1"/>
  <c r="T202" i="13"/>
  <c r="U202"/>
  <c r="V203"/>
  <c r="L149" i="7"/>
  <c r="G150"/>
  <c r="I162" i="12" l="1"/>
  <c r="V204" i="13"/>
  <c r="T203"/>
  <c r="U203"/>
  <c r="L150" i="7"/>
  <c r="G151"/>
  <c r="J163" i="12" l="1"/>
  <c r="U204" i="13"/>
  <c r="V205"/>
  <c r="T204"/>
  <c r="L151" i="7"/>
  <c r="G152"/>
  <c r="V206" i="13" l="1"/>
  <c r="T205"/>
  <c r="U205"/>
  <c r="L152" i="7"/>
  <c r="G153"/>
  <c r="U206" i="13" l="1"/>
  <c r="V207"/>
  <c r="T206"/>
  <c r="G154" i="7"/>
  <c r="L153"/>
  <c r="T207" i="13" l="1"/>
  <c r="U207"/>
  <c r="V208"/>
  <c r="G155" i="7"/>
  <c r="L154"/>
  <c r="T208" i="13" l="1"/>
  <c r="U208"/>
  <c r="V209"/>
  <c r="G156" i="7"/>
  <c r="L155"/>
  <c r="V210" i="13" l="1"/>
  <c r="U209"/>
  <c r="T209"/>
  <c r="G157" i="7"/>
  <c r="L156"/>
  <c r="T210" i="13" l="1"/>
  <c r="V211"/>
  <c r="U210"/>
  <c r="L157" i="7"/>
  <c r="G158"/>
  <c r="T211" i="13" l="1"/>
  <c r="V212"/>
  <c r="U211"/>
  <c r="G159" i="7"/>
  <c r="L158"/>
  <c r="U212" i="13" l="1"/>
  <c r="T212"/>
  <c r="V213"/>
  <c r="L159" i="7"/>
  <c r="G160"/>
  <c r="V214" i="13" l="1"/>
  <c r="U213"/>
  <c r="T213"/>
  <c r="G161" i="7"/>
  <c r="L160"/>
  <c r="T214" i="13" l="1"/>
  <c r="V215"/>
  <c r="U214"/>
  <c r="G162" i="7"/>
  <c r="L161"/>
  <c r="U215" i="13" l="1"/>
  <c r="T215"/>
  <c r="V216"/>
  <c r="G163" i="7"/>
  <c r="L162"/>
  <c r="U216" i="13" l="1"/>
  <c r="V217"/>
  <c r="T216"/>
  <c r="G164" i="7"/>
  <c r="L163"/>
  <c r="T217" i="13" l="1"/>
  <c r="U217"/>
  <c r="V218"/>
  <c r="G165" i="7"/>
  <c r="L164"/>
  <c r="T218" i="13" l="1"/>
  <c r="V219"/>
  <c r="U218"/>
  <c r="L165" i="7"/>
  <c r="G166"/>
  <c r="U219" i="13" l="1"/>
  <c r="T219"/>
  <c r="V220"/>
  <c r="G167" i="7"/>
  <c r="L166"/>
  <c r="V221" i="13" l="1"/>
  <c r="U220"/>
  <c r="T220"/>
  <c r="L167" i="7"/>
  <c r="G168"/>
  <c r="T221" i="13" l="1"/>
  <c r="V222"/>
  <c r="U221"/>
  <c r="G169" i="7"/>
  <c r="L168"/>
  <c r="T222" i="13" l="1"/>
  <c r="U222"/>
  <c r="V223"/>
  <c r="G170" i="7"/>
  <c r="L169"/>
  <c r="V224" i="13" l="1"/>
  <c r="U223"/>
  <c r="T223"/>
  <c r="G171" i="7"/>
  <c r="L170"/>
  <c r="V225" i="13" l="1"/>
  <c r="T224"/>
  <c r="U224"/>
  <c r="G172" i="7"/>
  <c r="L171"/>
  <c r="U225" i="13" l="1"/>
  <c r="V226"/>
  <c r="T225"/>
  <c r="G173" i="7"/>
  <c r="L172"/>
  <c r="T226" i="13" l="1"/>
  <c r="U226"/>
  <c r="V227"/>
  <c r="L173" i="7"/>
  <c r="G174"/>
  <c r="T227" i="13" l="1"/>
  <c r="U227"/>
  <c r="V228"/>
  <c r="G175" i="7"/>
  <c r="L174"/>
  <c r="T228" i="13" l="1"/>
  <c r="U228"/>
  <c r="V229"/>
  <c r="L175" i="7"/>
  <c r="G176"/>
  <c r="V230" i="13" l="1"/>
  <c r="T229"/>
  <c r="U229"/>
  <c r="G177" i="7"/>
  <c r="L176"/>
  <c r="U230" i="13" l="1"/>
  <c r="V231"/>
  <c r="T230"/>
  <c r="L177" i="7"/>
  <c r="G178"/>
  <c r="T231" i="13" l="1"/>
  <c r="U231"/>
  <c r="V232"/>
  <c r="G179" i="7"/>
  <c r="L178"/>
  <c r="T232" i="13" l="1"/>
  <c r="U232"/>
  <c r="V233"/>
  <c r="G180" i="7"/>
  <c r="L179"/>
  <c r="V234" i="13" l="1"/>
  <c r="T233"/>
  <c r="U233"/>
  <c r="G181" i="7"/>
  <c r="L180"/>
  <c r="U234" i="13" l="1"/>
  <c r="V235"/>
  <c r="T234"/>
  <c r="L181" i="7"/>
  <c r="G182"/>
  <c r="U235" i="13" l="1"/>
  <c r="V236"/>
  <c r="T235"/>
  <c r="G183" i="7"/>
  <c r="L182"/>
  <c r="U236" i="13" l="1"/>
  <c r="T236"/>
  <c r="V237"/>
  <c r="L183" i="7"/>
  <c r="G184"/>
  <c r="V238" i="13" l="1"/>
  <c r="U237"/>
  <c r="T237"/>
  <c r="G185" i="7"/>
  <c r="L184"/>
  <c r="T238" i="13" l="1"/>
  <c r="V239"/>
  <c r="U238"/>
  <c r="G186" i="7"/>
  <c r="L185"/>
  <c r="U239" i="13" l="1"/>
  <c r="T239"/>
  <c r="V240"/>
  <c r="G187" i="7"/>
  <c r="L186"/>
  <c r="V241" i="13" l="1"/>
  <c r="U240"/>
  <c r="T240"/>
  <c r="G188" i="7"/>
  <c r="L187"/>
  <c r="U241" i="13" l="1"/>
  <c r="T241"/>
  <c r="V242"/>
  <c r="G189" i="7"/>
  <c r="L188"/>
  <c r="U242" i="13" l="1"/>
  <c r="T242"/>
  <c r="V243"/>
  <c r="L189" i="7"/>
  <c r="G190"/>
  <c r="U243" i="13" l="1"/>
  <c r="V244"/>
  <c r="T243"/>
  <c r="G191" i="7"/>
  <c r="L190"/>
  <c r="T244" i="13" l="1"/>
  <c r="U244"/>
  <c r="V245"/>
  <c r="L191" i="7"/>
  <c r="G192"/>
  <c r="V246" i="13" l="1"/>
  <c r="T245"/>
  <c r="U245"/>
  <c r="G193" i="7"/>
  <c r="L192"/>
  <c r="V247" i="13" l="1"/>
  <c r="T246"/>
  <c r="U246"/>
  <c r="L193" i="7"/>
  <c r="G194"/>
  <c r="U247" i="13" l="1"/>
  <c r="T247"/>
  <c r="V248"/>
  <c r="G195" i="7"/>
  <c r="L194"/>
  <c r="V249" i="13" l="1"/>
  <c r="U248"/>
  <c r="T248"/>
  <c r="G196" i="7"/>
  <c r="L195"/>
  <c r="T249" i="13" l="1"/>
  <c r="V250"/>
  <c r="U249"/>
  <c r="G197" i="7"/>
  <c r="L196"/>
  <c r="T250" i="13" l="1"/>
  <c r="V251"/>
  <c r="U250"/>
  <c r="L197" i="7"/>
  <c r="G198"/>
  <c r="V252" i="13" l="1"/>
  <c r="U251"/>
  <c r="T251"/>
  <c r="G199" i="7"/>
  <c r="L198"/>
  <c r="V253" i="13" l="1"/>
  <c r="T252"/>
  <c r="U252"/>
  <c r="L199" i="7"/>
  <c r="G200"/>
  <c r="U253" i="13" l="1"/>
  <c r="V254"/>
  <c r="T253"/>
  <c r="G201" i="7"/>
  <c r="L200"/>
  <c r="U254" i="13" l="1"/>
  <c r="T254"/>
  <c r="V255"/>
  <c r="G202" i="7"/>
  <c r="L201"/>
  <c r="V256" i="13" l="1"/>
  <c r="U255"/>
  <c r="T255"/>
  <c r="G203" i="7"/>
  <c r="L202"/>
  <c r="V257" i="13" l="1"/>
  <c r="T256"/>
  <c r="U256"/>
  <c r="G204" i="7"/>
  <c r="L203"/>
  <c r="U257" i="13" l="1"/>
  <c r="V258"/>
  <c r="T257"/>
  <c r="G205" i="7"/>
  <c r="L204"/>
  <c r="U258" i="13" l="1"/>
  <c r="T258"/>
  <c r="V259"/>
  <c r="L205" i="7"/>
  <c r="G206"/>
  <c r="V260" i="13" l="1"/>
  <c r="U259"/>
  <c r="T259"/>
  <c r="G207" i="7"/>
  <c r="L206"/>
  <c r="T260" i="13" l="1"/>
  <c r="V261"/>
  <c r="U260"/>
  <c r="L207" i="7"/>
  <c r="G208"/>
  <c r="T261" i="13" l="1"/>
  <c r="U261"/>
  <c r="V262"/>
  <c r="G209" i="7"/>
  <c r="L208"/>
  <c r="V263" i="13" l="1"/>
  <c r="T262"/>
  <c r="U262"/>
  <c r="L209" i="7"/>
  <c r="G210"/>
  <c r="U263" i="13" l="1"/>
  <c r="V264"/>
  <c r="T263"/>
  <c r="G211" i="7"/>
  <c r="L210"/>
  <c r="T264" i="13" l="1"/>
  <c r="U264"/>
  <c r="V265"/>
  <c r="G212" i="7"/>
  <c r="L211"/>
  <c r="V266" i="13" l="1"/>
  <c r="T265"/>
  <c r="U265"/>
  <c r="G213" i="7"/>
  <c r="L212"/>
  <c r="V267" i="13" l="1"/>
  <c r="U266"/>
  <c r="T266"/>
  <c r="L213" i="7"/>
  <c r="G214"/>
  <c r="T267" i="13" l="1"/>
  <c r="V268"/>
  <c r="U267"/>
  <c r="G215" i="7"/>
  <c r="L214"/>
  <c r="T268" i="13" l="1"/>
  <c r="U268"/>
  <c r="V269"/>
  <c r="L215" i="7"/>
  <c r="G216"/>
  <c r="T269" i="13" l="1"/>
  <c r="V270"/>
  <c r="U269"/>
  <c r="G217" i="7"/>
  <c r="L216"/>
  <c r="U270" i="13" l="1"/>
  <c r="T270"/>
  <c r="V271"/>
  <c r="L217" i="7"/>
  <c r="G218"/>
  <c r="V272" i="13" l="1"/>
  <c r="U271"/>
  <c r="T271"/>
  <c r="G219" i="7"/>
  <c r="L218"/>
  <c r="T272" i="13" l="1"/>
  <c r="V273"/>
  <c r="U272"/>
  <c r="G220" i="7"/>
  <c r="L219"/>
  <c r="T273" i="13" l="1"/>
  <c r="V274"/>
  <c r="U273"/>
  <c r="G221" i="7"/>
  <c r="L220"/>
  <c r="V275" i="13" l="1"/>
  <c r="U274"/>
  <c r="T274"/>
  <c r="G222" i="7"/>
  <c r="L221"/>
  <c r="T275" i="13" l="1"/>
  <c r="V276"/>
  <c r="U275"/>
  <c r="G223" i="7"/>
  <c r="L222"/>
  <c r="T276" i="13" l="1"/>
  <c r="U276"/>
  <c r="V277"/>
  <c r="G224" i="7"/>
  <c r="L223"/>
  <c r="T277" i="13" l="1"/>
  <c r="U277"/>
  <c r="V278"/>
  <c r="G225" i="7"/>
  <c r="L224"/>
  <c r="V279" i="13" l="1"/>
  <c r="U278"/>
  <c r="T278"/>
  <c r="G226" i="7"/>
  <c r="L225"/>
  <c r="T279" i="13" l="1"/>
  <c r="V280"/>
  <c r="U279"/>
  <c r="G227" i="7"/>
  <c r="L226"/>
  <c r="T280" i="13" l="1"/>
  <c r="U280"/>
  <c r="V281"/>
  <c r="G228" i="7"/>
  <c r="L227"/>
  <c r="V282" i="13" l="1"/>
  <c r="U281"/>
  <c r="T281"/>
  <c r="G229" i="7"/>
  <c r="L228"/>
  <c r="V283" i="13" l="1"/>
  <c r="T282"/>
  <c r="U282"/>
  <c r="G230" i="7"/>
  <c r="L229"/>
  <c r="U283" i="13" l="1"/>
  <c r="V284"/>
  <c r="T283"/>
  <c r="G231" i="7"/>
  <c r="L230"/>
  <c r="T284" i="13" l="1"/>
  <c r="U284"/>
  <c r="V285"/>
  <c r="G232" i="7"/>
  <c r="L231"/>
  <c r="T285" i="13" l="1"/>
  <c r="U285"/>
  <c r="V286"/>
  <c r="L232" i="7"/>
  <c r="G233"/>
  <c r="V287" i="13" l="1"/>
  <c r="T286"/>
  <c r="U286"/>
  <c r="G234" i="7"/>
  <c r="L233"/>
  <c r="U287" i="13" l="1"/>
  <c r="V288"/>
  <c r="T287"/>
  <c r="L234" i="7"/>
  <c r="G235"/>
  <c r="T288" i="13" l="1"/>
  <c r="U288"/>
  <c r="V289"/>
  <c r="G236" i="7"/>
  <c r="L235"/>
  <c r="V290" i="13" l="1"/>
  <c r="T289"/>
  <c r="U289"/>
  <c r="L236" i="7"/>
  <c r="G237"/>
  <c r="U290" i="13" l="1"/>
  <c r="V291"/>
  <c r="T290"/>
  <c r="G238" i="7"/>
  <c r="L237"/>
  <c r="T291" i="13" l="1"/>
  <c r="V292"/>
  <c r="U291"/>
  <c r="L238" i="7"/>
  <c r="G239"/>
  <c r="U292" i="13" l="1"/>
  <c r="T292"/>
  <c r="V293"/>
  <c r="G240" i="7"/>
  <c r="L239"/>
  <c r="V294" i="13" l="1"/>
  <c r="U293"/>
  <c r="T293"/>
  <c r="L240" i="7"/>
  <c r="G241"/>
  <c r="T294" i="13" l="1"/>
  <c r="V295"/>
  <c r="U294"/>
  <c r="G242" i="7"/>
  <c r="L241"/>
  <c r="U295" i="13" l="1"/>
  <c r="V296"/>
  <c r="T295"/>
  <c r="L242" i="7"/>
  <c r="G243"/>
  <c r="T296" i="13" l="1"/>
  <c r="V297"/>
  <c r="U296"/>
  <c r="G244" i="7"/>
  <c r="L243"/>
  <c r="U297" i="13" l="1"/>
  <c r="T297"/>
  <c r="V298"/>
  <c r="L244" i="7"/>
  <c r="G245"/>
  <c r="U298" i="13" l="1"/>
  <c r="T298"/>
  <c r="V299"/>
  <c r="G246" i="7"/>
  <c r="L245"/>
  <c r="V300" i="13" l="1"/>
  <c r="U299"/>
  <c r="T299"/>
  <c r="L246" i="7"/>
  <c r="G247"/>
  <c r="T300" i="13" l="1"/>
  <c r="V301"/>
  <c r="U300"/>
  <c r="G248" i="7"/>
  <c r="L247"/>
  <c r="U301" i="13" l="1"/>
  <c r="T301"/>
  <c r="V302"/>
  <c r="L248" i="7"/>
  <c r="G249"/>
  <c r="V303" i="13" l="1"/>
  <c r="U302"/>
  <c r="T302"/>
  <c r="G250" i="7"/>
  <c r="L249"/>
  <c r="T303" i="13" l="1"/>
  <c r="V304"/>
  <c r="U303"/>
  <c r="L250" i="7"/>
  <c r="G251"/>
  <c r="T304" i="13" l="1"/>
  <c r="U304"/>
  <c r="V305"/>
  <c r="G252" i="7"/>
  <c r="L251"/>
  <c r="T305" i="13" l="1"/>
  <c r="V306"/>
  <c r="U305"/>
  <c r="L252" i="7"/>
  <c r="G253"/>
  <c r="U306" i="13" l="1"/>
  <c r="T306"/>
  <c r="V307"/>
  <c r="G254" i="7"/>
  <c r="L253"/>
  <c r="V308" i="13" l="1"/>
  <c r="U307"/>
  <c r="T307"/>
  <c r="L254" i="7"/>
  <c r="G255"/>
  <c r="T308" i="13" l="1"/>
  <c r="V309"/>
  <c r="U308"/>
  <c r="G256" i="7"/>
  <c r="L255"/>
  <c r="T309" i="13" l="1"/>
  <c r="V310"/>
  <c r="U309"/>
  <c r="L256" i="7"/>
  <c r="G257"/>
  <c r="V311" i="13" l="1"/>
  <c r="U310"/>
  <c r="T310"/>
  <c r="G258" i="7"/>
  <c r="L257"/>
  <c r="T311" i="13" l="1"/>
  <c r="V312"/>
  <c r="U311"/>
  <c r="L258" i="7"/>
  <c r="G259"/>
  <c r="T312" i="13" l="1"/>
  <c r="U312"/>
  <c r="V313"/>
  <c r="G260" i="7"/>
  <c r="L259"/>
  <c r="T313" i="13" l="1"/>
  <c r="U313"/>
  <c r="V314"/>
  <c r="L260" i="7"/>
  <c r="G261"/>
  <c r="U314" i="13" l="1"/>
  <c r="V315"/>
  <c r="T314"/>
  <c r="G262" i="7"/>
  <c r="L261"/>
  <c r="T315" i="13" l="1"/>
  <c r="U315"/>
  <c r="V316"/>
  <c r="L262" i="7"/>
  <c r="G263"/>
  <c r="T316" i="13" l="1"/>
  <c r="V317"/>
  <c r="U316"/>
  <c r="G264" i="7"/>
  <c r="L263"/>
  <c r="G163" i="12" s="1"/>
  <c r="H163" l="1"/>
  <c r="I163" s="1"/>
  <c r="U317" i="13"/>
  <c r="T317"/>
  <c r="V318"/>
  <c r="G265" i="7"/>
  <c r="L264"/>
  <c r="G164" i="12" s="1"/>
  <c r="J164" l="1"/>
  <c r="H164"/>
  <c r="I164" s="1"/>
  <c r="V319" i="13"/>
  <c r="U318"/>
  <c r="T318"/>
  <c r="L265" i="7"/>
  <c r="G165" i="12" s="1"/>
  <c r="J165" l="1"/>
  <c r="H165"/>
  <c r="I165" s="1"/>
  <c r="T319" i="13"/>
  <c r="V320"/>
  <c r="U319"/>
  <c r="J166" i="12" l="1"/>
  <c r="T320" i="13"/>
  <c r="U320"/>
  <c r="V321"/>
  <c r="V322" l="1"/>
  <c r="T321"/>
  <c r="U321"/>
  <c r="V323" l="1"/>
  <c r="U322"/>
  <c r="T322"/>
  <c r="T323" l="1"/>
  <c r="V324"/>
  <c r="U323"/>
  <c r="T324" l="1"/>
  <c r="U324"/>
  <c r="V325"/>
  <c r="V326" l="1"/>
  <c r="T325"/>
  <c r="U325"/>
  <c r="U326" l="1"/>
  <c r="V327"/>
  <c r="T326"/>
  <c r="T327" l="1"/>
  <c r="U327"/>
  <c r="V328"/>
  <c r="T328" l="1"/>
  <c r="V329"/>
  <c r="U328"/>
  <c r="U329" l="1"/>
  <c r="T329"/>
  <c r="V330"/>
  <c r="V331" l="1"/>
  <c r="U330"/>
  <c r="T330"/>
  <c r="T331" l="1"/>
  <c r="V332"/>
  <c r="U331"/>
  <c r="U332" l="1"/>
  <c r="T332"/>
  <c r="V333"/>
  <c r="V334" l="1"/>
  <c r="U333"/>
  <c r="T333"/>
  <c r="T334" l="1"/>
  <c r="U334"/>
  <c r="V335"/>
  <c r="V336" l="1"/>
  <c r="T335"/>
  <c r="U335"/>
  <c r="U336" l="1"/>
  <c r="T336"/>
  <c r="V337"/>
  <c r="U337" l="1"/>
  <c r="T337"/>
  <c r="V338"/>
  <c r="V339" l="1"/>
  <c r="U338"/>
  <c r="T338"/>
  <c r="T339" l="1"/>
  <c r="V340"/>
  <c r="U339"/>
  <c r="U340" l="1"/>
  <c r="T340"/>
  <c r="V341"/>
  <c r="V342" l="1"/>
  <c r="U341"/>
  <c r="T341"/>
  <c r="U342" l="1"/>
  <c r="V343"/>
  <c r="T342"/>
  <c r="T343" l="1"/>
  <c r="U343"/>
  <c r="V344"/>
  <c r="T344" l="1"/>
  <c r="V345"/>
  <c r="U344"/>
  <c r="U345" l="1"/>
  <c r="T345"/>
  <c r="V346"/>
  <c r="U346" l="1"/>
  <c r="T346"/>
  <c r="A57" l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233" s="1"/>
  <c r="A234" s="1"/>
  <c r="A235" s="1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53" s="1"/>
  <c r="A254" s="1"/>
  <c r="A255" s="1"/>
  <c r="A256" s="1"/>
  <c r="A257" s="1"/>
  <c r="A258" s="1"/>
  <c r="A259" s="1"/>
  <c r="A260" s="1"/>
  <c r="A261" s="1"/>
  <c r="A262" s="1"/>
  <c r="A263" s="1"/>
  <c r="A264" s="1"/>
  <c r="A265" s="1"/>
  <c r="A266" s="1"/>
  <c r="A267" s="1"/>
  <c r="A268" s="1"/>
  <c r="A269" s="1"/>
  <c r="A270" s="1"/>
  <c r="A271" s="1"/>
  <c r="A272" s="1"/>
  <c r="A273" s="1"/>
  <c r="A274" s="1"/>
  <c r="A275" s="1"/>
  <c r="A276" s="1"/>
  <c r="A277" s="1"/>
  <c r="A278" s="1"/>
  <c r="A279" s="1"/>
  <c r="A280" s="1"/>
  <c r="A281" s="1"/>
  <c r="A282" s="1"/>
  <c r="A283" s="1"/>
  <c r="A284" s="1"/>
  <c r="A285" s="1"/>
  <c r="A286" s="1"/>
  <c r="A287" s="1"/>
  <c r="A288" s="1"/>
  <c r="A289" s="1"/>
  <c r="A290" s="1"/>
  <c r="A291" s="1"/>
  <c r="A292" s="1"/>
  <c r="A293" s="1"/>
  <c r="A294" s="1"/>
  <c r="A295" s="1"/>
  <c r="A296" s="1"/>
  <c r="A297" s="1"/>
  <c r="A298" s="1"/>
  <c r="A299" s="1"/>
  <c r="A300" s="1"/>
  <c r="A301" s="1"/>
  <c r="A302" s="1"/>
  <c r="A303" s="1"/>
  <c r="A304" s="1"/>
  <c r="A305" s="1"/>
  <c r="A306" s="1"/>
  <c r="A307" s="1"/>
  <c r="A308" s="1"/>
  <c r="A309" s="1"/>
  <c r="A310" s="1"/>
  <c r="A311" s="1"/>
  <c r="A312" s="1"/>
  <c r="A313" s="1"/>
  <c r="A314" s="1"/>
  <c r="A315" s="1"/>
  <c r="A316" s="1"/>
  <c r="A317" s="1"/>
  <c r="A318" s="1"/>
  <c r="A319" s="1"/>
  <c r="A320" s="1"/>
  <c r="A321" s="1"/>
  <c r="A322" s="1"/>
  <c r="A323" s="1"/>
  <c r="A324" s="1"/>
  <c r="A325" s="1"/>
  <c r="A326" s="1"/>
  <c r="A327" s="1"/>
  <c r="A328" s="1"/>
  <c r="A329" s="1"/>
  <c r="A330" s="1"/>
  <c r="A331" s="1"/>
  <c r="A332" s="1"/>
  <c r="A333" s="1"/>
  <c r="A334" s="1"/>
  <c r="A335" s="1"/>
  <c r="A336" s="1"/>
  <c r="A337" s="1"/>
  <c r="A338" s="1"/>
  <c r="A339" s="1"/>
  <c r="A340" s="1"/>
  <c r="A341" s="1"/>
  <c r="A342" s="1"/>
  <c r="A343" s="1"/>
  <c r="A344" s="1"/>
  <c r="A345" s="1"/>
  <c r="A346" s="1"/>
  <c r="AE54"/>
  <c r="AD54"/>
  <c r="AC54"/>
  <c r="AE53"/>
  <c r="AD53"/>
  <c r="AC53"/>
  <c r="AE52"/>
  <c r="AD52"/>
  <c r="AC52"/>
  <c r="AE51"/>
  <c r="AD51"/>
  <c r="AC51"/>
  <c r="AE50"/>
  <c r="AD50"/>
  <c r="AC50"/>
  <c r="AE49"/>
  <c r="AD49"/>
  <c r="AC49"/>
  <c r="AE48"/>
  <c r="AD48"/>
  <c r="AC48"/>
  <c r="AE47"/>
  <c r="AD47"/>
  <c r="AC47"/>
  <c r="AE46"/>
  <c r="AD46"/>
  <c r="AC46"/>
  <c r="AE45"/>
  <c r="AD45"/>
  <c r="AC45"/>
  <c r="AE44"/>
  <c r="AD44"/>
  <c r="AC44"/>
  <c r="AE43"/>
  <c r="AD43"/>
  <c r="AC43"/>
  <c r="AE42"/>
  <c r="AD42"/>
  <c r="AC42"/>
  <c r="AE41"/>
  <c r="AD41"/>
  <c r="AC41"/>
  <c r="AE40"/>
  <c r="AD40"/>
  <c r="AC40"/>
  <c r="AE39"/>
  <c r="AD39"/>
  <c r="AC39"/>
  <c r="AE38"/>
  <c r="AD38"/>
  <c r="AC38"/>
  <c r="AE37"/>
  <c r="AD37"/>
  <c r="AC37"/>
  <c r="AE36"/>
  <c r="AD36"/>
  <c r="AC36"/>
  <c r="AE35"/>
  <c r="AD35"/>
  <c r="AC35"/>
  <c r="AE34"/>
  <c r="AD34"/>
  <c r="AC34"/>
  <c r="AE33"/>
  <c r="AD33"/>
  <c r="AC33"/>
  <c r="AE32"/>
  <c r="AD32"/>
  <c r="AC32"/>
  <c r="AE31"/>
  <c r="AD31"/>
  <c r="AC31"/>
  <c r="AE30"/>
  <c r="AD30"/>
  <c r="AC30"/>
  <c r="AE29"/>
  <c r="AD29"/>
  <c r="AC29"/>
  <c r="AE28"/>
  <c r="AD28"/>
  <c r="AC28"/>
  <c r="AE27"/>
  <c r="AD27"/>
  <c r="AC27"/>
  <c r="AE26"/>
  <c r="AD26"/>
  <c r="AC26"/>
  <c r="AE25"/>
  <c r="AD25"/>
  <c r="AC25"/>
  <c r="AE24"/>
  <c r="AD24"/>
  <c r="AC24"/>
  <c r="AE23"/>
  <c r="AD23"/>
  <c r="AC23"/>
  <c r="AE22"/>
  <c r="AD22"/>
  <c r="AC22"/>
  <c r="AE21"/>
  <c r="AD21"/>
  <c r="AC21"/>
  <c r="AE20"/>
  <c r="AD20"/>
  <c r="AC20"/>
  <c r="AE19"/>
  <c r="AD19"/>
  <c r="AC19"/>
  <c r="AE18"/>
  <c r="AD18"/>
  <c r="AC18"/>
  <c r="AE17"/>
  <c r="AD17"/>
  <c r="AC17"/>
  <c r="AC16"/>
  <c r="AC15"/>
  <c r="AC14"/>
  <c r="AC13"/>
  <c r="AC12"/>
  <c r="AC11"/>
  <c r="AC10"/>
  <c r="AC9"/>
  <c r="AC8"/>
  <c r="AC7"/>
  <c r="AC6"/>
  <c r="W56"/>
  <c r="Y55"/>
  <c r="X55"/>
  <c r="W55"/>
  <c r="Y54"/>
  <c r="X54"/>
  <c r="W54"/>
  <c r="Y53"/>
  <c r="X53"/>
  <c r="W53"/>
  <c r="Y52"/>
  <c r="X52"/>
  <c r="W52"/>
  <c r="Y51"/>
  <c r="X51"/>
  <c r="W51"/>
  <c r="Y50"/>
  <c r="X50"/>
  <c r="W50"/>
  <c r="Y49"/>
  <c r="X49"/>
  <c r="W49"/>
  <c r="Y48"/>
  <c r="X48"/>
  <c r="W48"/>
  <c r="Y47"/>
  <c r="X47"/>
  <c r="W47"/>
  <c r="Y46"/>
  <c r="X46"/>
  <c r="W46"/>
  <c r="Y45"/>
  <c r="X45"/>
  <c r="W45"/>
  <c r="Y44"/>
  <c r="X44"/>
  <c r="W44"/>
  <c r="Y43"/>
  <c r="X43"/>
  <c r="W43"/>
  <c r="Y42"/>
  <c r="X42"/>
  <c r="W42"/>
  <c r="Y41"/>
  <c r="X41"/>
  <c r="W41"/>
  <c r="Y40"/>
  <c r="X40"/>
  <c r="W40"/>
  <c r="Y39"/>
  <c r="X39"/>
  <c r="W39"/>
  <c r="Y38"/>
  <c r="X38"/>
  <c r="W38"/>
  <c r="Y37"/>
  <c r="X37"/>
  <c r="W37"/>
  <c r="Y36"/>
  <c r="X36"/>
  <c r="W36"/>
  <c r="Y35"/>
  <c r="X35"/>
  <c r="W35"/>
  <c r="Y34"/>
  <c r="X34"/>
  <c r="W34"/>
  <c r="Y33"/>
  <c r="X33"/>
  <c r="W33"/>
  <c r="Y32"/>
  <c r="X32"/>
  <c r="W32"/>
  <c r="Y31"/>
  <c r="X31"/>
  <c r="W31"/>
  <c r="Y30"/>
  <c r="X30"/>
  <c r="W30"/>
  <c r="Y29"/>
  <c r="X29"/>
  <c r="W29"/>
  <c r="Y28"/>
  <c r="X28"/>
  <c r="W28"/>
  <c r="Y27"/>
  <c r="X27"/>
  <c r="W27"/>
  <c r="Y26"/>
  <c r="X26"/>
  <c r="W26"/>
  <c r="Y25"/>
  <c r="X25"/>
  <c r="W25"/>
  <c r="Y24"/>
  <c r="X24"/>
  <c r="W24"/>
  <c r="Y23"/>
  <c r="X23"/>
  <c r="W23"/>
  <c r="Y22"/>
  <c r="X22"/>
  <c r="W22"/>
  <c r="Y21"/>
  <c r="X21"/>
  <c r="W21"/>
  <c r="Y20"/>
  <c r="X20"/>
  <c r="W20"/>
  <c r="Y19"/>
  <c r="X19"/>
  <c r="W19"/>
  <c r="Y18"/>
  <c r="X18"/>
  <c r="W18"/>
  <c r="W17"/>
  <c r="W16"/>
  <c r="W15"/>
  <c r="W14"/>
  <c r="W13"/>
  <c r="W12"/>
  <c r="W11"/>
  <c r="W10"/>
  <c r="W9"/>
  <c r="W8"/>
  <c r="W7"/>
  <c r="M56"/>
  <c r="L56"/>
  <c r="K56"/>
  <c r="M55"/>
  <c r="L55"/>
  <c r="K55"/>
  <c r="M54"/>
  <c r="L54"/>
  <c r="K54"/>
  <c r="M53"/>
  <c r="L53"/>
  <c r="K53"/>
  <c r="M52"/>
  <c r="L52"/>
  <c r="K52"/>
  <c r="M51"/>
  <c r="L51"/>
  <c r="K51"/>
  <c r="M50"/>
  <c r="L50"/>
  <c r="K50"/>
  <c r="M49"/>
  <c r="L49"/>
  <c r="K49"/>
  <c r="M48"/>
  <c r="L48"/>
  <c r="K48"/>
  <c r="M47"/>
  <c r="L47"/>
  <c r="K47"/>
  <c r="M46"/>
  <c r="L46"/>
  <c r="K46"/>
  <c r="M45"/>
  <c r="L45"/>
  <c r="K45"/>
  <c r="M44"/>
  <c r="L44"/>
  <c r="K44"/>
  <c r="M43"/>
  <c r="L43"/>
  <c r="K43"/>
  <c r="M42"/>
  <c r="L42"/>
  <c r="K42"/>
  <c r="M41"/>
  <c r="L41"/>
  <c r="K41"/>
  <c r="M40"/>
  <c r="L40"/>
  <c r="K40"/>
  <c r="M39"/>
  <c r="L39"/>
  <c r="K39"/>
  <c r="M38"/>
  <c r="L38"/>
  <c r="K38"/>
  <c r="M37"/>
  <c r="L37"/>
  <c r="K37"/>
  <c r="M36"/>
  <c r="L36"/>
  <c r="K36"/>
  <c r="M35"/>
  <c r="L35"/>
  <c r="K35"/>
  <c r="M34"/>
  <c r="L34"/>
  <c r="K34"/>
  <c r="M33"/>
  <c r="L33"/>
  <c r="K33"/>
  <c r="M32"/>
  <c r="L32"/>
  <c r="K32"/>
  <c r="M31"/>
  <c r="L31"/>
  <c r="K31"/>
  <c r="M30"/>
  <c r="L30"/>
  <c r="K30"/>
  <c r="M29"/>
  <c r="L29"/>
  <c r="K29"/>
  <c r="M28"/>
  <c r="L28"/>
  <c r="K28"/>
  <c r="M27"/>
  <c r="L27"/>
  <c r="K27"/>
  <c r="M26"/>
  <c r="L26"/>
  <c r="K26"/>
  <c r="M25"/>
  <c r="L25"/>
  <c r="K25"/>
  <c r="M24"/>
  <c r="L24"/>
  <c r="K24"/>
  <c r="M23"/>
  <c r="L23"/>
  <c r="K23"/>
  <c r="M22"/>
  <c r="L22"/>
  <c r="K22"/>
  <c r="M21"/>
  <c r="L21"/>
  <c r="K21"/>
  <c r="M20"/>
  <c r="L20"/>
  <c r="K20"/>
  <c r="M19"/>
  <c r="L19"/>
  <c r="K19"/>
  <c r="M18"/>
  <c r="L18"/>
  <c r="K18"/>
  <c r="M17"/>
  <c r="L17"/>
  <c r="K17"/>
  <c r="M16"/>
  <c r="L16"/>
  <c r="K16"/>
  <c r="M15"/>
  <c r="L15"/>
  <c r="K15"/>
  <c r="M14"/>
  <c r="L14"/>
  <c r="K14"/>
  <c r="M13"/>
  <c r="L13"/>
  <c r="K13"/>
  <c r="M12"/>
  <c r="L12"/>
  <c r="K12"/>
  <c r="M11"/>
  <c r="L11"/>
  <c r="K11"/>
  <c r="M10"/>
  <c r="L10"/>
  <c r="K10"/>
  <c r="M9"/>
  <c r="L9"/>
  <c r="K9"/>
  <c r="M8"/>
  <c r="L8"/>
  <c r="K8"/>
  <c r="M7"/>
  <c r="L7"/>
  <c r="K7"/>
  <c r="M6"/>
  <c r="L6"/>
  <c r="K6"/>
  <c r="G56"/>
  <c r="G57" s="1"/>
  <c r="F56"/>
  <c r="F57" s="1"/>
  <c r="E56"/>
  <c r="E57" s="1"/>
  <c r="G55"/>
  <c r="F55"/>
  <c r="E55"/>
  <c r="G54"/>
  <c r="F54"/>
  <c r="E54"/>
  <c r="G53"/>
  <c r="F53"/>
  <c r="E53"/>
  <c r="G52"/>
  <c r="F52"/>
  <c r="E52"/>
  <c r="G51"/>
  <c r="F51"/>
  <c r="E51"/>
  <c r="G50"/>
  <c r="F50"/>
  <c r="E50"/>
  <c r="G49"/>
  <c r="F49"/>
  <c r="E49"/>
  <c r="G48"/>
  <c r="F48"/>
  <c r="E48"/>
  <c r="G47"/>
  <c r="F47"/>
  <c r="E47"/>
  <c r="G46"/>
  <c r="F46"/>
  <c r="E46"/>
  <c r="G45"/>
  <c r="F45"/>
  <c r="E45"/>
  <c r="G44"/>
  <c r="F44"/>
  <c r="E44"/>
  <c r="G43"/>
  <c r="F43"/>
  <c r="E43"/>
  <c r="G42"/>
  <c r="F42"/>
  <c r="E42"/>
  <c r="G41"/>
  <c r="F41"/>
  <c r="E41"/>
  <c r="G40"/>
  <c r="F40"/>
  <c r="E40"/>
  <c r="G39"/>
  <c r="F39"/>
  <c r="E39"/>
  <c r="G38"/>
  <c r="F38"/>
  <c r="E38"/>
  <c r="G37"/>
  <c r="F37"/>
  <c r="E37"/>
  <c r="G36"/>
  <c r="F36"/>
  <c r="E36"/>
  <c r="G35"/>
  <c r="F35"/>
  <c r="E35"/>
  <c r="G34"/>
  <c r="F34"/>
  <c r="E34"/>
  <c r="G33"/>
  <c r="F33"/>
  <c r="E33"/>
  <c r="G32"/>
  <c r="F32"/>
  <c r="E32"/>
  <c r="G31"/>
  <c r="F31"/>
  <c r="E31"/>
  <c r="G30"/>
  <c r="F30"/>
  <c r="E30"/>
  <c r="G29"/>
  <c r="F29"/>
  <c r="E29"/>
  <c r="G28"/>
  <c r="F28"/>
  <c r="E28"/>
  <c r="G27"/>
  <c r="F27"/>
  <c r="E27"/>
  <c r="G26"/>
  <c r="F26"/>
  <c r="E26"/>
  <c r="G25"/>
  <c r="F25"/>
  <c r="E25"/>
  <c r="G24"/>
  <c r="F24"/>
  <c r="E24"/>
  <c r="G23"/>
  <c r="F23"/>
  <c r="E23"/>
  <c r="G22"/>
  <c r="F22"/>
  <c r="E22"/>
  <c r="G21"/>
  <c r="F21"/>
  <c r="E21"/>
  <c r="G20"/>
  <c r="F20"/>
  <c r="E20"/>
  <c r="G19"/>
  <c r="F19"/>
  <c r="E19"/>
  <c r="G18"/>
  <c r="F18"/>
  <c r="E18"/>
  <c r="G17"/>
  <c r="F17"/>
  <c r="E17"/>
  <c r="G16"/>
  <c r="F16"/>
  <c r="E16"/>
  <c r="G15"/>
  <c r="F15"/>
  <c r="E15"/>
  <c r="G14"/>
  <c r="F14"/>
  <c r="E14"/>
  <c r="G13"/>
  <c r="F13"/>
  <c r="E13"/>
  <c r="G12"/>
  <c r="F12"/>
  <c r="E12"/>
  <c r="G11"/>
  <c r="F11"/>
  <c r="E11"/>
  <c r="G10"/>
  <c r="F10"/>
  <c r="E10"/>
  <c r="G9"/>
  <c r="F9"/>
  <c r="E9"/>
  <c r="G8"/>
  <c r="F8"/>
  <c r="E8"/>
  <c r="G7"/>
  <c r="F7"/>
  <c r="E7"/>
  <c r="AF8" l="1"/>
  <c r="AF12"/>
  <c r="AF16"/>
  <c r="AG18"/>
  <c r="AF21"/>
  <c r="AH23"/>
  <c r="AF29"/>
  <c r="AH31"/>
  <c r="AG34"/>
  <c r="AH39"/>
  <c r="AG42"/>
  <c r="AF45"/>
  <c r="AG50"/>
  <c r="AF53"/>
  <c r="N31"/>
  <c r="N7"/>
  <c r="O28"/>
  <c r="P49"/>
  <c r="AF10"/>
  <c r="AF14"/>
  <c r="AG26"/>
  <c r="AF37"/>
  <c r="AH47"/>
  <c r="O12"/>
  <c r="N15"/>
  <c r="N23"/>
  <c r="P25"/>
  <c r="P33"/>
  <c r="O36"/>
  <c r="O44"/>
  <c r="N55"/>
  <c r="N47"/>
  <c r="P17"/>
  <c r="N39"/>
  <c r="P9"/>
  <c r="O52"/>
  <c r="O20"/>
  <c r="P41"/>
  <c r="AH19"/>
  <c r="AF25"/>
  <c r="AH27"/>
  <c r="AH35"/>
  <c r="AG38"/>
  <c r="AG46"/>
  <c r="AF49"/>
  <c r="AH51"/>
  <c r="AG54"/>
  <c r="O7"/>
  <c r="N10"/>
  <c r="P12"/>
  <c r="O15"/>
  <c r="N18"/>
  <c r="P20"/>
  <c r="O23"/>
  <c r="N26"/>
  <c r="P28"/>
  <c r="O31"/>
  <c r="N34"/>
  <c r="P36"/>
  <c r="O39"/>
  <c r="N42"/>
  <c r="P44"/>
  <c r="O47"/>
  <c r="N50"/>
  <c r="P52"/>
  <c r="O55"/>
  <c r="P56"/>
  <c r="AF18"/>
  <c r="AG19"/>
  <c r="AH20"/>
  <c r="AF22"/>
  <c r="AG23"/>
  <c r="AH24"/>
  <c r="AF26"/>
  <c r="AG27"/>
  <c r="AH28"/>
  <c r="AF30"/>
  <c r="AG31"/>
  <c r="AH32"/>
  <c r="AF34"/>
  <c r="AG35"/>
  <c r="AH36"/>
  <c r="AF38"/>
  <c r="AG39"/>
  <c r="AH40"/>
  <c r="AF42"/>
  <c r="AG43"/>
  <c r="AH44"/>
  <c r="AF46"/>
  <c r="AG47"/>
  <c r="AH48"/>
  <c r="AF50"/>
  <c r="AG51"/>
  <c r="AH52"/>
  <c r="AF54"/>
  <c r="AG22"/>
  <c r="AG30"/>
  <c r="AF33"/>
  <c r="AF41"/>
  <c r="AH43"/>
  <c r="O56"/>
  <c r="AF7"/>
  <c r="AF11"/>
  <c r="AF15"/>
  <c r="N9"/>
  <c r="P11"/>
  <c r="O14"/>
  <c r="N17"/>
  <c r="P19"/>
  <c r="O22"/>
  <c r="N25"/>
  <c r="P27"/>
  <c r="O30"/>
  <c r="N33"/>
  <c r="P35"/>
  <c r="O38"/>
  <c r="N41"/>
  <c r="P43"/>
  <c r="O46"/>
  <c r="N49"/>
  <c r="P51"/>
  <c r="N53"/>
  <c r="P55"/>
  <c r="N8"/>
  <c r="O9"/>
  <c r="P10"/>
  <c r="N12"/>
  <c r="O13"/>
  <c r="P14"/>
  <c r="N16"/>
  <c r="O17"/>
  <c r="P18"/>
  <c r="N20"/>
  <c r="O21"/>
  <c r="P22"/>
  <c r="N24"/>
  <c r="O25"/>
  <c r="P26"/>
  <c r="N28"/>
  <c r="O29"/>
  <c r="P30"/>
  <c r="N32"/>
  <c r="O33"/>
  <c r="P34"/>
  <c r="N36"/>
  <c r="O37"/>
  <c r="P38"/>
  <c r="N40"/>
  <c r="O41"/>
  <c r="P42"/>
  <c r="N44"/>
  <c r="O45"/>
  <c r="P46"/>
  <c r="N48"/>
  <c r="O49"/>
  <c r="P50"/>
  <c r="N52"/>
  <c r="O53"/>
  <c r="P54"/>
  <c r="O11"/>
  <c r="P16"/>
  <c r="N22"/>
  <c r="O27"/>
  <c r="P32"/>
  <c r="N38"/>
  <c r="O43"/>
  <c r="P48"/>
  <c r="N54"/>
  <c r="AF19"/>
  <c r="AF23"/>
  <c r="AH25"/>
  <c r="AG28"/>
  <c r="AF31"/>
  <c r="AH33"/>
  <c r="AG36"/>
  <c r="AF39"/>
  <c r="AG40"/>
  <c r="AG44"/>
  <c r="AF47"/>
  <c r="AH49"/>
  <c r="AH53"/>
  <c r="N56"/>
  <c r="AF9"/>
  <c r="AF13"/>
  <c r="AF17"/>
  <c r="P7"/>
  <c r="O10"/>
  <c r="N13"/>
  <c r="P15"/>
  <c r="O18"/>
  <c r="N21"/>
  <c r="P23"/>
  <c r="O26"/>
  <c r="N29"/>
  <c r="P31"/>
  <c r="O34"/>
  <c r="N37"/>
  <c r="P39"/>
  <c r="O42"/>
  <c r="N45"/>
  <c r="P47"/>
  <c r="O50"/>
  <c r="O54"/>
  <c r="P8"/>
  <c r="N14"/>
  <c r="O19"/>
  <c r="P24"/>
  <c r="N30"/>
  <c r="O35"/>
  <c r="P40"/>
  <c r="N46"/>
  <c r="O51"/>
  <c r="AG20"/>
  <c r="AH21"/>
  <c r="AG24"/>
  <c r="AF27"/>
  <c r="AH29"/>
  <c r="AG32"/>
  <c r="AF35"/>
  <c r="AH37"/>
  <c r="AH41"/>
  <c r="AF43"/>
  <c r="AH45"/>
  <c r="AG48"/>
  <c r="AF51"/>
  <c r="AG52"/>
  <c r="O8"/>
  <c r="N11"/>
  <c r="P13"/>
  <c r="O16"/>
  <c r="N19"/>
  <c r="P21"/>
  <c r="O24"/>
  <c r="N27"/>
  <c r="P29"/>
  <c r="O32"/>
  <c r="N35"/>
  <c r="P37"/>
  <c r="O40"/>
  <c r="N43"/>
  <c r="P45"/>
  <c r="O48"/>
  <c r="N51"/>
  <c r="P53"/>
  <c r="AH18"/>
  <c r="AF20"/>
  <c r="AG21"/>
  <c r="AH22"/>
  <c r="AF24"/>
  <c r="AG25"/>
  <c r="AH26"/>
  <c r="AF28"/>
  <c r="AG29"/>
  <c r="AH30"/>
  <c r="AF32"/>
  <c r="AG33"/>
  <c r="AH34"/>
  <c r="AF36"/>
  <c r="AG37"/>
  <c r="AH38"/>
  <c r="AF40"/>
  <c r="AG41"/>
  <c r="AH42"/>
  <c r="AF44"/>
  <c r="AG45"/>
  <c r="AH46"/>
  <c r="AF48"/>
  <c r="AG49"/>
  <c r="AH50"/>
  <c r="AF52"/>
  <c r="AG53"/>
  <c r="AH54"/>
  <c r="E58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72" s="1"/>
  <c r="E73" s="1"/>
  <c r="E74" s="1"/>
  <c r="E75" s="1"/>
  <c r="E76" s="1"/>
  <c r="E77" s="1"/>
  <c r="E78" s="1"/>
  <c r="E79" s="1"/>
  <c r="E80" s="1"/>
  <c r="E81" s="1"/>
  <c r="E82" s="1"/>
  <c r="E83" s="1"/>
  <c r="E84" s="1"/>
  <c r="E85" s="1"/>
  <c r="E86" s="1"/>
  <c r="E87" s="1"/>
  <c r="E88" s="1"/>
  <c r="E89" s="1"/>
  <c r="E90" s="1"/>
  <c r="E91" s="1"/>
  <c r="E92" s="1"/>
  <c r="E93" s="1"/>
  <c r="E94" s="1"/>
  <c r="E95" s="1"/>
  <c r="E96" s="1"/>
  <c r="E97" s="1"/>
  <c r="E98" s="1"/>
  <c r="E99" s="1"/>
  <c r="E100" s="1"/>
  <c r="E101" s="1"/>
  <c r="E102" s="1"/>
  <c r="E103" s="1"/>
  <c r="E104" s="1"/>
  <c r="E105" s="1"/>
  <c r="E106" s="1"/>
  <c r="E107" s="1"/>
  <c r="E108" s="1"/>
  <c r="E109" s="1"/>
  <c r="E110" s="1"/>
  <c r="E111" s="1"/>
  <c r="E112" s="1"/>
  <c r="E113" s="1"/>
  <c r="E114" s="1"/>
  <c r="E115" s="1"/>
  <c r="E116" s="1"/>
  <c r="E117" s="1"/>
  <c r="E118" s="1"/>
  <c r="E119" s="1"/>
  <c r="E120" s="1"/>
  <c r="E121" s="1"/>
  <c r="E122" s="1"/>
  <c r="E123" s="1"/>
  <c r="E124" s="1"/>
  <c r="E125" s="1"/>
  <c r="E126" s="1"/>
  <c r="E127" s="1"/>
  <c r="E128" s="1"/>
  <c r="E129" s="1"/>
  <c r="E130" s="1"/>
  <c r="E131" s="1"/>
  <c r="E132" s="1"/>
  <c r="E133" s="1"/>
  <c r="E134" s="1"/>
  <c r="E135" s="1"/>
  <c r="E136" s="1"/>
  <c r="E137" s="1"/>
  <c r="E138" s="1"/>
  <c r="E139" s="1"/>
  <c r="E140" s="1"/>
  <c r="E141" s="1"/>
  <c r="E142" s="1"/>
  <c r="E143" s="1"/>
  <c r="E144" s="1"/>
  <c r="E145" s="1"/>
  <c r="E146" s="1"/>
  <c r="E147" s="1"/>
  <c r="E148" s="1"/>
  <c r="E149" s="1"/>
  <c r="E150" s="1"/>
  <c r="E151" s="1"/>
  <c r="E152" s="1"/>
  <c r="E153" s="1"/>
  <c r="E154" s="1"/>
  <c r="E155" s="1"/>
  <c r="E156" s="1"/>
  <c r="E157" s="1"/>
  <c r="E158" s="1"/>
  <c r="E159" s="1"/>
  <c r="E160" s="1"/>
  <c r="E161" s="1"/>
  <c r="E162" s="1"/>
  <c r="E163" s="1"/>
  <c r="E164" s="1"/>
  <c r="E165" s="1"/>
  <c r="E166" s="1"/>
  <c r="E167" s="1"/>
  <c r="E168" s="1"/>
  <c r="E169" s="1"/>
  <c r="E170" s="1"/>
  <c r="E171" s="1"/>
  <c r="E172" s="1"/>
  <c r="E173" s="1"/>
  <c r="E174" s="1"/>
  <c r="E175" s="1"/>
  <c r="E176" s="1"/>
  <c r="E177" s="1"/>
  <c r="E178" s="1"/>
  <c r="E179" s="1"/>
  <c r="E180" s="1"/>
  <c r="E181" s="1"/>
  <c r="E182" s="1"/>
  <c r="E183" s="1"/>
  <c r="E184" s="1"/>
  <c r="E185" s="1"/>
  <c r="E186" s="1"/>
  <c r="E187" s="1"/>
  <c r="E188" s="1"/>
  <c r="E189" s="1"/>
  <c r="E190" s="1"/>
  <c r="E191" s="1"/>
  <c r="E192" s="1"/>
  <c r="E193" s="1"/>
  <c r="E194" s="1"/>
  <c r="E195" s="1"/>
  <c r="E196" s="1"/>
  <c r="E197" s="1"/>
  <c r="E198" s="1"/>
  <c r="E199" s="1"/>
  <c r="E200" s="1"/>
  <c r="E201" s="1"/>
  <c r="E202" s="1"/>
  <c r="E203" s="1"/>
  <c r="E204" s="1"/>
  <c r="E205" s="1"/>
  <c r="E206" s="1"/>
  <c r="E207" s="1"/>
  <c r="E208" s="1"/>
  <c r="E209" s="1"/>
  <c r="E210" s="1"/>
  <c r="E211" s="1"/>
  <c r="E212" s="1"/>
  <c r="E213" s="1"/>
  <c r="E214" s="1"/>
  <c r="E215" s="1"/>
  <c r="E216" s="1"/>
  <c r="E217" s="1"/>
  <c r="E218" s="1"/>
  <c r="E219" s="1"/>
  <c r="E220" s="1"/>
  <c r="E221" s="1"/>
  <c r="E222" s="1"/>
  <c r="E223" s="1"/>
  <c r="E224" s="1"/>
  <c r="E225" s="1"/>
  <c r="E226" s="1"/>
  <c r="E227" s="1"/>
  <c r="E228" s="1"/>
  <c r="E229" s="1"/>
  <c r="E230" s="1"/>
  <c r="E231" s="1"/>
  <c r="E232" s="1"/>
  <c r="E233" s="1"/>
  <c r="E234" s="1"/>
  <c r="E235" s="1"/>
  <c r="E236" s="1"/>
  <c r="E237" s="1"/>
  <c r="E238" s="1"/>
  <c r="E239" s="1"/>
  <c r="E240" s="1"/>
  <c r="E241" s="1"/>
  <c r="E242" s="1"/>
  <c r="E243" s="1"/>
  <c r="E244" s="1"/>
  <c r="E245" s="1"/>
  <c r="E246" s="1"/>
  <c r="E247" s="1"/>
  <c r="E248" s="1"/>
  <c r="E249" s="1"/>
  <c r="E250" s="1"/>
  <c r="E251" s="1"/>
  <c r="E252" s="1"/>
  <c r="E253" s="1"/>
  <c r="E254" s="1"/>
  <c r="E255" s="1"/>
  <c r="E256" s="1"/>
  <c r="E257" s="1"/>
  <c r="E258" s="1"/>
  <c r="E259" s="1"/>
  <c r="E260" s="1"/>
  <c r="E261" s="1"/>
  <c r="E262" s="1"/>
  <c r="E263" s="1"/>
  <c r="E264" s="1"/>
  <c r="E265" s="1"/>
  <c r="E266" s="1"/>
  <c r="E267" s="1"/>
  <c r="E268" s="1"/>
  <c r="E269" s="1"/>
  <c r="E270" s="1"/>
  <c r="E271" s="1"/>
  <c r="E272" s="1"/>
  <c r="E273" s="1"/>
  <c r="E274" s="1"/>
  <c r="E275" s="1"/>
  <c r="E276" s="1"/>
  <c r="E277" s="1"/>
  <c r="E278" s="1"/>
  <c r="E279" s="1"/>
  <c r="E280" s="1"/>
  <c r="E281" s="1"/>
  <c r="E282" s="1"/>
  <c r="E283" s="1"/>
  <c r="E284" s="1"/>
  <c r="E285" s="1"/>
  <c r="E286" s="1"/>
  <c r="E287" s="1"/>
  <c r="E288" s="1"/>
  <c r="E289" s="1"/>
  <c r="E290" s="1"/>
  <c r="E291" s="1"/>
  <c r="E292" s="1"/>
  <c r="E293" s="1"/>
  <c r="E294" s="1"/>
  <c r="E295" s="1"/>
  <c r="E296" s="1"/>
  <c r="E297" s="1"/>
  <c r="E298" s="1"/>
  <c r="E299" s="1"/>
  <c r="E300" s="1"/>
  <c r="E301" s="1"/>
  <c r="E302" s="1"/>
  <c r="E303" s="1"/>
  <c r="E304" s="1"/>
  <c r="E305" s="1"/>
  <c r="E306" s="1"/>
  <c r="E307" s="1"/>
  <c r="E308" s="1"/>
  <c r="E309" s="1"/>
  <c r="E310" s="1"/>
  <c r="E311" s="1"/>
  <c r="E312" s="1"/>
  <c r="E313" s="1"/>
  <c r="E314" s="1"/>
  <c r="E315" s="1"/>
  <c r="E316" s="1"/>
  <c r="E317" s="1"/>
  <c r="E318" s="1"/>
  <c r="E319" s="1"/>
  <c r="E320" s="1"/>
  <c r="E321" s="1"/>
  <c r="E322" s="1"/>
  <c r="E323" s="1"/>
  <c r="E324" s="1"/>
  <c r="E325" s="1"/>
  <c r="E326" s="1"/>
  <c r="E327" s="1"/>
  <c r="E328" s="1"/>
  <c r="E329" s="1"/>
  <c r="E330" s="1"/>
  <c r="E331" s="1"/>
  <c r="E332" s="1"/>
  <c r="E333" s="1"/>
  <c r="E334" s="1"/>
  <c r="E335" s="1"/>
  <c r="E336" s="1"/>
  <c r="E337" s="1"/>
  <c r="E338" s="1"/>
  <c r="E339" s="1"/>
  <c r="E340" s="1"/>
  <c r="E341" s="1"/>
  <c r="E342" s="1"/>
  <c r="E343" s="1"/>
  <c r="E344" s="1"/>
  <c r="E345" s="1"/>
  <c r="E346" s="1"/>
  <c r="B57"/>
  <c r="D57"/>
  <c r="G58"/>
  <c r="G59" s="1"/>
  <c r="G60" s="1"/>
  <c r="G61" s="1"/>
  <c r="G62" s="1"/>
  <c r="G63" s="1"/>
  <c r="G64" s="1"/>
  <c r="G65" s="1"/>
  <c r="G66" s="1"/>
  <c r="G67" s="1"/>
  <c r="G68" s="1"/>
  <c r="G69" s="1"/>
  <c r="G70" s="1"/>
  <c r="G71" s="1"/>
  <c r="G72" s="1"/>
  <c r="G73" s="1"/>
  <c r="G74" s="1"/>
  <c r="G75" s="1"/>
  <c r="G76" s="1"/>
  <c r="G77" s="1"/>
  <c r="G78" s="1"/>
  <c r="G79" s="1"/>
  <c r="G80" s="1"/>
  <c r="G81" s="1"/>
  <c r="G82" s="1"/>
  <c r="G83" s="1"/>
  <c r="G84" s="1"/>
  <c r="G85" s="1"/>
  <c r="G86" s="1"/>
  <c r="G87" s="1"/>
  <c r="G88" s="1"/>
  <c r="G89" s="1"/>
  <c r="G90" s="1"/>
  <c r="G91" s="1"/>
  <c r="G92" s="1"/>
  <c r="G93" s="1"/>
  <c r="G94" s="1"/>
  <c r="G95" s="1"/>
  <c r="G96" s="1"/>
  <c r="G97" s="1"/>
  <c r="G98" s="1"/>
  <c r="G99" s="1"/>
  <c r="G100" s="1"/>
  <c r="G101" s="1"/>
  <c r="G102" s="1"/>
  <c r="G103" s="1"/>
  <c r="G104" s="1"/>
  <c r="G105" s="1"/>
  <c r="G106" s="1"/>
  <c r="G107" s="1"/>
  <c r="G108" s="1"/>
  <c r="G109" s="1"/>
  <c r="G110" s="1"/>
  <c r="G111" s="1"/>
  <c r="G112" s="1"/>
  <c r="G113" s="1"/>
  <c r="G114" s="1"/>
  <c r="G115" s="1"/>
  <c r="G116" s="1"/>
  <c r="G117" s="1"/>
  <c r="G118" s="1"/>
  <c r="G119" s="1"/>
  <c r="G120" s="1"/>
  <c r="G121" s="1"/>
  <c r="G122" s="1"/>
  <c r="G123" s="1"/>
  <c r="G124" s="1"/>
  <c r="G125" s="1"/>
  <c r="G126" s="1"/>
  <c r="G127" s="1"/>
  <c r="G128" s="1"/>
  <c r="G129" s="1"/>
  <c r="G130" s="1"/>
  <c r="G131" s="1"/>
  <c r="G132" s="1"/>
  <c r="G133" s="1"/>
  <c r="G134" s="1"/>
  <c r="G135" s="1"/>
  <c r="G136" s="1"/>
  <c r="G137" s="1"/>
  <c r="G138" s="1"/>
  <c r="G139" s="1"/>
  <c r="G140" s="1"/>
  <c r="G141" s="1"/>
  <c r="G142" s="1"/>
  <c r="G143" s="1"/>
  <c r="G144" s="1"/>
  <c r="G145" s="1"/>
  <c r="G146" s="1"/>
  <c r="G147" s="1"/>
  <c r="G148" s="1"/>
  <c r="G149" s="1"/>
  <c r="G150" s="1"/>
  <c r="G151" s="1"/>
  <c r="G152" s="1"/>
  <c r="G153" s="1"/>
  <c r="G154" s="1"/>
  <c r="G155" s="1"/>
  <c r="G156" s="1"/>
  <c r="G157" s="1"/>
  <c r="G158" s="1"/>
  <c r="G159" s="1"/>
  <c r="G160" s="1"/>
  <c r="G161" s="1"/>
  <c r="G162" s="1"/>
  <c r="G163" s="1"/>
  <c r="G164" s="1"/>
  <c r="G165" s="1"/>
  <c r="G166" s="1"/>
  <c r="G167" s="1"/>
  <c r="G168" s="1"/>
  <c r="G169" s="1"/>
  <c r="G170" s="1"/>
  <c r="G171" s="1"/>
  <c r="G172" s="1"/>
  <c r="G173" s="1"/>
  <c r="G174" s="1"/>
  <c r="G175" s="1"/>
  <c r="G176" s="1"/>
  <c r="G177" s="1"/>
  <c r="G178" s="1"/>
  <c r="G179" s="1"/>
  <c r="G180" s="1"/>
  <c r="G181" s="1"/>
  <c r="G182" s="1"/>
  <c r="G183" s="1"/>
  <c r="G184" s="1"/>
  <c r="G185" s="1"/>
  <c r="G186" s="1"/>
  <c r="G187" s="1"/>
  <c r="G188" s="1"/>
  <c r="G189" s="1"/>
  <c r="G190" s="1"/>
  <c r="G191" s="1"/>
  <c r="G192" s="1"/>
  <c r="G193" s="1"/>
  <c r="G194" s="1"/>
  <c r="G195" s="1"/>
  <c r="G196" s="1"/>
  <c r="G197" s="1"/>
  <c r="G198" s="1"/>
  <c r="G199" s="1"/>
  <c r="G200" s="1"/>
  <c r="G201" s="1"/>
  <c r="G202" s="1"/>
  <c r="G203" s="1"/>
  <c r="G204" s="1"/>
  <c r="G205" s="1"/>
  <c r="G206" s="1"/>
  <c r="G207" s="1"/>
  <c r="G208" s="1"/>
  <c r="G209" s="1"/>
  <c r="G210" s="1"/>
  <c r="G211" s="1"/>
  <c r="G212" s="1"/>
  <c r="G213" s="1"/>
  <c r="G214" s="1"/>
  <c r="G215" s="1"/>
  <c r="G216" s="1"/>
  <c r="G217" s="1"/>
  <c r="G218" s="1"/>
  <c r="G219" s="1"/>
  <c r="G220" s="1"/>
  <c r="G221" s="1"/>
  <c r="G222" s="1"/>
  <c r="G223" s="1"/>
  <c r="G224" s="1"/>
  <c r="G225" s="1"/>
  <c r="G226" s="1"/>
  <c r="G227" s="1"/>
  <c r="G228" s="1"/>
  <c r="G229" s="1"/>
  <c r="G230" s="1"/>
  <c r="G231" s="1"/>
  <c r="G232" s="1"/>
  <c r="G233" s="1"/>
  <c r="G234" s="1"/>
  <c r="G235" s="1"/>
  <c r="G236" s="1"/>
  <c r="G237" s="1"/>
  <c r="G238" s="1"/>
  <c r="G239" s="1"/>
  <c r="G240" s="1"/>
  <c r="G241" s="1"/>
  <c r="G242" s="1"/>
  <c r="G243" s="1"/>
  <c r="G244" s="1"/>
  <c r="G245" s="1"/>
  <c r="G246" s="1"/>
  <c r="G247" s="1"/>
  <c r="G248" s="1"/>
  <c r="G249" s="1"/>
  <c r="G250" s="1"/>
  <c r="G251" s="1"/>
  <c r="G252" s="1"/>
  <c r="G253" s="1"/>
  <c r="G254" s="1"/>
  <c r="G255" s="1"/>
  <c r="G256" s="1"/>
  <c r="G257" s="1"/>
  <c r="G258" s="1"/>
  <c r="G259" s="1"/>
  <c r="G260" s="1"/>
  <c r="G261" s="1"/>
  <c r="G262" s="1"/>
  <c r="G263" s="1"/>
  <c r="G264" s="1"/>
  <c r="G265" s="1"/>
  <c r="G266" s="1"/>
  <c r="G267" s="1"/>
  <c r="G268" s="1"/>
  <c r="G269" s="1"/>
  <c r="G270" s="1"/>
  <c r="G271" s="1"/>
  <c r="G272" s="1"/>
  <c r="G273" s="1"/>
  <c r="G274" s="1"/>
  <c r="G275" s="1"/>
  <c r="G276" s="1"/>
  <c r="G277" s="1"/>
  <c r="G278" s="1"/>
  <c r="G279" s="1"/>
  <c r="G280" s="1"/>
  <c r="G281" s="1"/>
  <c r="G282" s="1"/>
  <c r="G283" s="1"/>
  <c r="G284" s="1"/>
  <c r="G285" s="1"/>
  <c r="G286" s="1"/>
  <c r="G287" s="1"/>
  <c r="G288" s="1"/>
  <c r="G289" s="1"/>
  <c r="G290" s="1"/>
  <c r="G291" s="1"/>
  <c r="G292" s="1"/>
  <c r="G293" s="1"/>
  <c r="G294" s="1"/>
  <c r="G295" s="1"/>
  <c r="G296" s="1"/>
  <c r="G297" s="1"/>
  <c r="G298" s="1"/>
  <c r="G299" s="1"/>
  <c r="G300" s="1"/>
  <c r="G301" s="1"/>
  <c r="G302" s="1"/>
  <c r="G303" s="1"/>
  <c r="G304" s="1"/>
  <c r="G305" s="1"/>
  <c r="G306" s="1"/>
  <c r="G307" s="1"/>
  <c r="G308" s="1"/>
  <c r="G309" s="1"/>
  <c r="G310" s="1"/>
  <c r="G311" s="1"/>
  <c r="G312" s="1"/>
  <c r="G313" s="1"/>
  <c r="G314" s="1"/>
  <c r="G315" s="1"/>
  <c r="G316" s="1"/>
  <c r="G317" s="1"/>
  <c r="G318" s="1"/>
  <c r="G319" s="1"/>
  <c r="G320" s="1"/>
  <c r="G321" s="1"/>
  <c r="G322" s="1"/>
  <c r="G323" s="1"/>
  <c r="G324" s="1"/>
  <c r="G325" s="1"/>
  <c r="G326" s="1"/>
  <c r="G327" s="1"/>
  <c r="G328" s="1"/>
  <c r="G329" s="1"/>
  <c r="G330" s="1"/>
  <c r="G331" s="1"/>
  <c r="G332" s="1"/>
  <c r="G333" s="1"/>
  <c r="G334" s="1"/>
  <c r="G335" s="1"/>
  <c r="G336" s="1"/>
  <c r="G337" s="1"/>
  <c r="G338" s="1"/>
  <c r="G339" s="1"/>
  <c r="G340" s="1"/>
  <c r="G341" s="1"/>
  <c r="G342" s="1"/>
  <c r="G343" s="1"/>
  <c r="G344" s="1"/>
  <c r="G345" s="1"/>
  <c r="G346" s="1"/>
  <c r="AC5"/>
  <c r="C57"/>
  <c r="F58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6" s="1"/>
  <c r="F107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31" s="1"/>
  <c r="F132" s="1"/>
  <c r="F133" s="1"/>
  <c r="F134" s="1"/>
  <c r="F135" s="1"/>
  <c r="F136" s="1"/>
  <c r="F137" s="1"/>
  <c r="F138" s="1"/>
  <c r="F139" s="1"/>
  <c r="F140" s="1"/>
  <c r="F141" s="1"/>
  <c r="F142" s="1"/>
  <c r="F143" s="1"/>
  <c r="F144" s="1"/>
  <c r="F145" s="1"/>
  <c r="F146" s="1"/>
  <c r="F147" s="1"/>
  <c r="F148" s="1"/>
  <c r="F149" s="1"/>
  <c r="F150" s="1"/>
  <c r="F151" s="1"/>
  <c r="F152" s="1"/>
  <c r="F153" s="1"/>
  <c r="F154" s="1"/>
  <c r="F155" s="1"/>
  <c r="F156" s="1"/>
  <c r="F157" s="1"/>
  <c r="F158" s="1"/>
  <c r="F159" s="1"/>
  <c r="F160" s="1"/>
  <c r="F161" s="1"/>
  <c r="F162" s="1"/>
  <c r="F163" s="1"/>
  <c r="F164" s="1"/>
  <c r="F165" s="1"/>
  <c r="F166" s="1"/>
  <c r="F167" s="1"/>
  <c r="F168" s="1"/>
  <c r="F169" s="1"/>
  <c r="F170" s="1"/>
  <c r="F171" s="1"/>
  <c r="F172" s="1"/>
  <c r="F173" s="1"/>
  <c r="F174" s="1"/>
  <c r="F175" s="1"/>
  <c r="F176" s="1"/>
  <c r="F177" s="1"/>
  <c r="F178" s="1"/>
  <c r="F179" s="1"/>
  <c r="F180" s="1"/>
  <c r="F181" s="1"/>
  <c r="F182" s="1"/>
  <c r="F183" s="1"/>
  <c r="F184" s="1"/>
  <c r="F185" s="1"/>
  <c r="F186" s="1"/>
  <c r="F187" s="1"/>
  <c r="F188" s="1"/>
  <c r="F189" s="1"/>
  <c r="F190" s="1"/>
  <c r="F191" s="1"/>
  <c r="F192" s="1"/>
  <c r="F193" s="1"/>
  <c r="F194" s="1"/>
  <c r="F195" s="1"/>
  <c r="F196" s="1"/>
  <c r="F197" s="1"/>
  <c r="F198" s="1"/>
  <c r="F199" s="1"/>
  <c r="F200" s="1"/>
  <c r="F201" s="1"/>
  <c r="F202" s="1"/>
  <c r="F203" s="1"/>
  <c r="F204" s="1"/>
  <c r="F205" s="1"/>
  <c r="F206" s="1"/>
  <c r="F207" s="1"/>
  <c r="F208" s="1"/>
  <c r="F209" s="1"/>
  <c r="F210" s="1"/>
  <c r="F211" s="1"/>
  <c r="F212" s="1"/>
  <c r="F213" s="1"/>
  <c r="F214" s="1"/>
  <c r="F215" s="1"/>
  <c r="F216" s="1"/>
  <c r="F217" s="1"/>
  <c r="F218" s="1"/>
  <c r="F219" s="1"/>
  <c r="F220" s="1"/>
  <c r="F221" s="1"/>
  <c r="F222" s="1"/>
  <c r="F223" s="1"/>
  <c r="F224" s="1"/>
  <c r="F225" s="1"/>
  <c r="F226" s="1"/>
  <c r="F227" s="1"/>
  <c r="F228" s="1"/>
  <c r="F229" s="1"/>
  <c r="F230" s="1"/>
  <c r="F231" s="1"/>
  <c r="F232" s="1"/>
  <c r="F233" s="1"/>
  <c r="F234" s="1"/>
  <c r="F235" s="1"/>
  <c r="F236" s="1"/>
  <c r="F237" s="1"/>
  <c r="F238" s="1"/>
  <c r="F239" s="1"/>
  <c r="F240" s="1"/>
  <c r="F241" s="1"/>
  <c r="F242" s="1"/>
  <c r="F243" s="1"/>
  <c r="F244" s="1"/>
  <c r="F245" s="1"/>
  <c r="F246" s="1"/>
  <c r="F247" s="1"/>
  <c r="F248" s="1"/>
  <c r="F249" s="1"/>
  <c r="F250" s="1"/>
  <c r="F251" s="1"/>
  <c r="F252" s="1"/>
  <c r="F253" s="1"/>
  <c r="F254" s="1"/>
  <c r="F255" s="1"/>
  <c r="F256" s="1"/>
  <c r="F257" s="1"/>
  <c r="F258" s="1"/>
  <c r="F259" s="1"/>
  <c r="F260" s="1"/>
  <c r="F261" s="1"/>
  <c r="F262" s="1"/>
  <c r="F263" s="1"/>
  <c r="F264" s="1"/>
  <c r="F265" s="1"/>
  <c r="F266" s="1"/>
  <c r="F267" s="1"/>
  <c r="F268" s="1"/>
  <c r="F269" s="1"/>
  <c r="F270" s="1"/>
  <c r="F271" s="1"/>
  <c r="F272" s="1"/>
  <c r="F273" s="1"/>
  <c r="F274" s="1"/>
  <c r="F275" s="1"/>
  <c r="F276" s="1"/>
  <c r="F277" s="1"/>
  <c r="F278" s="1"/>
  <c r="F279" s="1"/>
  <c r="F280" s="1"/>
  <c r="F281" s="1"/>
  <c r="F282" s="1"/>
  <c r="F283" s="1"/>
  <c r="F284" s="1"/>
  <c r="F285" s="1"/>
  <c r="F286" s="1"/>
  <c r="F287" s="1"/>
  <c r="F288" s="1"/>
  <c r="F289" s="1"/>
  <c r="F290" s="1"/>
  <c r="F291" s="1"/>
  <c r="F292" s="1"/>
  <c r="F293" s="1"/>
  <c r="F294" s="1"/>
  <c r="F295" s="1"/>
  <c r="F296" s="1"/>
  <c r="F297" s="1"/>
  <c r="F298" s="1"/>
  <c r="F299" s="1"/>
  <c r="F300" s="1"/>
  <c r="F301" s="1"/>
  <c r="F302" s="1"/>
  <c r="F303" s="1"/>
  <c r="F304" s="1"/>
  <c r="F305" s="1"/>
  <c r="F306" s="1"/>
  <c r="F307" s="1"/>
  <c r="F308" s="1"/>
  <c r="F309" s="1"/>
  <c r="F310" s="1"/>
  <c r="F311" s="1"/>
  <c r="F312" s="1"/>
  <c r="F313" s="1"/>
  <c r="F314" s="1"/>
  <c r="F315" s="1"/>
  <c r="F316" s="1"/>
  <c r="F317" s="1"/>
  <c r="F318" s="1"/>
  <c r="F319" s="1"/>
  <c r="F320" s="1"/>
  <c r="F321" s="1"/>
  <c r="F322" s="1"/>
  <c r="F323" s="1"/>
  <c r="F324" s="1"/>
  <c r="F325" s="1"/>
  <c r="F326" s="1"/>
  <c r="F327" s="1"/>
  <c r="F328" s="1"/>
  <c r="F329" s="1"/>
  <c r="F330" s="1"/>
  <c r="F331" s="1"/>
  <c r="F332" s="1"/>
  <c r="F333" s="1"/>
  <c r="F334" s="1"/>
  <c r="F335" s="1"/>
  <c r="F336" s="1"/>
  <c r="F337" s="1"/>
  <c r="F338" s="1"/>
  <c r="F339" s="1"/>
  <c r="F340" s="1"/>
  <c r="F341" s="1"/>
  <c r="F342" s="1"/>
  <c r="F343" s="1"/>
  <c r="F344" s="1"/>
  <c r="F345" s="1"/>
  <c r="F346" s="1"/>
  <c r="AE5"/>
  <c r="AD5"/>
  <c r="AL7"/>
  <c r="AR7" l="1"/>
  <c r="AU7" s="1"/>
  <c r="AI8" s="1"/>
  <c r="AH346"/>
  <c r="AH344"/>
  <c r="AH342"/>
  <c r="AH340"/>
  <c r="AH338"/>
  <c r="AH336"/>
  <c r="AH334"/>
  <c r="AH332"/>
  <c r="AH330"/>
  <c r="AH328"/>
  <c r="AH326"/>
  <c r="AH324"/>
  <c r="AH322"/>
  <c r="AH320"/>
  <c r="AH318"/>
  <c r="AH316"/>
  <c r="AH314"/>
  <c r="AH312"/>
  <c r="AH310"/>
  <c r="AH308"/>
  <c r="AH306"/>
  <c r="AH304"/>
  <c r="AH302"/>
  <c r="AH300"/>
  <c r="AH298"/>
  <c r="AH296"/>
  <c r="AH294"/>
  <c r="AH292"/>
  <c r="AH290"/>
  <c r="AH288"/>
  <c r="AH286"/>
  <c r="AH284"/>
  <c r="AH282"/>
  <c r="AH280"/>
  <c r="AH278"/>
  <c r="AH276"/>
  <c r="AH274"/>
  <c r="AH272"/>
  <c r="AH270"/>
  <c r="AH268"/>
  <c r="AH266"/>
  <c r="AH264"/>
  <c r="AH262"/>
  <c r="AH260"/>
  <c r="AH258"/>
  <c r="AH256"/>
  <c r="AH254"/>
  <c r="AH252"/>
  <c r="AH250"/>
  <c r="AH248"/>
  <c r="AH246"/>
  <c r="AH244"/>
  <c r="AH242"/>
  <c r="AH240"/>
  <c r="AH238"/>
  <c r="AH236"/>
  <c r="AH234"/>
  <c r="AH232"/>
  <c r="AH230"/>
  <c r="AH228"/>
  <c r="AH226"/>
  <c r="AH224"/>
  <c r="AH222"/>
  <c r="AH220"/>
  <c r="AH218"/>
  <c r="AH216"/>
  <c r="AH214"/>
  <c r="AH212"/>
  <c r="AH210"/>
  <c r="AH208"/>
  <c r="AH206"/>
  <c r="AH204"/>
  <c r="AH202"/>
  <c r="AH200"/>
  <c r="AH198"/>
  <c r="AH196"/>
  <c r="AH194"/>
  <c r="AH192"/>
  <c r="AH190"/>
  <c r="AH188"/>
  <c r="AH186"/>
  <c r="AH184"/>
  <c r="AH182"/>
  <c r="AH180"/>
  <c r="AH345"/>
  <c r="AH341"/>
  <c r="AH337"/>
  <c r="AH333"/>
  <c r="AH329"/>
  <c r="AH325"/>
  <c r="AH321"/>
  <c r="AH317"/>
  <c r="AH313"/>
  <c r="AH309"/>
  <c r="AH305"/>
  <c r="AH301"/>
  <c r="AH297"/>
  <c r="AH293"/>
  <c r="AH289"/>
  <c r="AH285"/>
  <c r="AH281"/>
  <c r="AH277"/>
  <c r="AH273"/>
  <c r="AH269"/>
  <c r="AH265"/>
  <c r="AH261"/>
  <c r="AH257"/>
  <c r="AH253"/>
  <c r="AH249"/>
  <c r="AH245"/>
  <c r="AH241"/>
  <c r="AH237"/>
  <c r="AH233"/>
  <c r="AH229"/>
  <c r="AH225"/>
  <c r="AH221"/>
  <c r="AH217"/>
  <c r="AH213"/>
  <c r="AH209"/>
  <c r="AH205"/>
  <c r="AH201"/>
  <c r="AH197"/>
  <c r="AH193"/>
  <c r="AH189"/>
  <c r="AH185"/>
  <c r="AH181"/>
  <c r="AH179"/>
  <c r="AH177"/>
  <c r="AH175"/>
  <c r="AH173"/>
  <c r="AH171"/>
  <c r="AH169"/>
  <c r="AH167"/>
  <c r="AH165"/>
  <c r="AH163"/>
  <c r="AH161"/>
  <c r="AH159"/>
  <c r="AH157"/>
  <c r="AH155"/>
  <c r="AH153"/>
  <c r="AH151"/>
  <c r="AH149"/>
  <c r="AH147"/>
  <c r="AH145"/>
  <c r="AH143"/>
  <c r="AH141"/>
  <c r="AH139"/>
  <c r="AH137"/>
  <c r="AH135"/>
  <c r="AH133"/>
  <c r="AH131"/>
  <c r="AH129"/>
  <c r="AH127"/>
  <c r="AH125"/>
  <c r="AH123"/>
  <c r="AH121"/>
  <c r="AH119"/>
  <c r="AH117"/>
  <c r="AH115"/>
  <c r="AH113"/>
  <c r="AH111"/>
  <c r="AH109"/>
  <c r="AH107"/>
  <c r="AH105"/>
  <c r="AH103"/>
  <c r="AH101"/>
  <c r="AH99"/>
  <c r="AH97"/>
  <c r="AH95"/>
  <c r="AH93"/>
  <c r="AH91"/>
  <c r="AH89"/>
  <c r="AH87"/>
  <c r="AH85"/>
  <c r="AH83"/>
  <c r="AH81"/>
  <c r="AH79"/>
  <c r="AH77"/>
  <c r="AH75"/>
  <c r="AH73"/>
  <c r="AH71"/>
  <c r="AH69"/>
  <c r="AH67"/>
  <c r="AH65"/>
  <c r="AH63"/>
  <c r="AH61"/>
  <c r="AH59"/>
  <c r="AH57"/>
  <c r="AH339"/>
  <c r="AH331"/>
  <c r="AH323"/>
  <c r="AH315"/>
  <c r="AH307"/>
  <c r="AH299"/>
  <c r="AH291"/>
  <c r="AH283"/>
  <c r="AH275"/>
  <c r="AH267"/>
  <c r="AH259"/>
  <c r="AH255"/>
  <c r="AH247"/>
  <c r="AH239"/>
  <c r="AH235"/>
  <c r="AH227"/>
  <c r="AH219"/>
  <c r="AH211"/>
  <c r="AH203"/>
  <c r="AH195"/>
  <c r="AH187"/>
  <c r="AH178"/>
  <c r="AH174"/>
  <c r="AH170"/>
  <c r="AH166"/>
  <c r="AH162"/>
  <c r="AH158"/>
  <c r="AH154"/>
  <c r="AH150"/>
  <c r="AH146"/>
  <c r="AH142"/>
  <c r="AH138"/>
  <c r="AH134"/>
  <c r="AH130"/>
  <c r="AH126"/>
  <c r="AH122"/>
  <c r="AH118"/>
  <c r="AH114"/>
  <c r="AH110"/>
  <c r="AH106"/>
  <c r="AH102"/>
  <c r="AH98"/>
  <c r="AH94"/>
  <c r="AH90"/>
  <c r="AH86"/>
  <c r="AH82"/>
  <c r="AH78"/>
  <c r="AH74"/>
  <c r="AH70"/>
  <c r="AH66"/>
  <c r="AH62"/>
  <c r="AH58"/>
  <c r="AH343"/>
  <c r="AH335"/>
  <c r="AH327"/>
  <c r="AH319"/>
  <c r="AH311"/>
  <c r="AH303"/>
  <c r="AH295"/>
  <c r="AH287"/>
  <c r="AH279"/>
  <c r="AH271"/>
  <c r="AH263"/>
  <c r="AH251"/>
  <c r="AH243"/>
  <c r="AH231"/>
  <c r="AH223"/>
  <c r="AH215"/>
  <c r="AH207"/>
  <c r="AH199"/>
  <c r="AH191"/>
  <c r="AH183"/>
  <c r="AH176"/>
  <c r="AH172"/>
  <c r="AH168"/>
  <c r="AH164"/>
  <c r="AH160"/>
  <c r="AH156"/>
  <c r="AH152"/>
  <c r="AH148"/>
  <c r="AH144"/>
  <c r="AH140"/>
  <c r="AH136"/>
  <c r="AH132"/>
  <c r="AH128"/>
  <c r="AH124"/>
  <c r="AH120"/>
  <c r="AH116"/>
  <c r="AH112"/>
  <c r="AH108"/>
  <c r="AH104"/>
  <c r="AH100"/>
  <c r="AH96"/>
  <c r="AH92"/>
  <c r="AH88"/>
  <c r="AH84"/>
  <c r="AH80"/>
  <c r="AH76"/>
  <c r="AH72"/>
  <c r="AH68"/>
  <c r="AH64"/>
  <c r="AH60"/>
  <c r="AH55"/>
  <c r="AE55" s="1"/>
  <c r="AH56"/>
  <c r="AF345"/>
  <c r="AF343"/>
  <c r="AF341"/>
  <c r="AF339"/>
  <c r="AF337"/>
  <c r="AF335"/>
  <c r="AF333"/>
  <c r="AF331"/>
  <c r="AF329"/>
  <c r="AF327"/>
  <c r="AF325"/>
  <c r="AF323"/>
  <c r="AF321"/>
  <c r="AF319"/>
  <c r="AF317"/>
  <c r="AF315"/>
  <c r="AF313"/>
  <c r="AF311"/>
  <c r="AF309"/>
  <c r="AF307"/>
  <c r="AF305"/>
  <c r="AF303"/>
  <c r="AF301"/>
  <c r="AF299"/>
  <c r="AF297"/>
  <c r="AF295"/>
  <c r="AF293"/>
  <c r="AF291"/>
  <c r="AF289"/>
  <c r="AF287"/>
  <c r="AF285"/>
  <c r="AF283"/>
  <c r="AF281"/>
  <c r="AF279"/>
  <c r="AF277"/>
  <c r="AF275"/>
  <c r="AF273"/>
  <c r="AF271"/>
  <c r="AF269"/>
  <c r="AF267"/>
  <c r="AF265"/>
  <c r="AF263"/>
  <c r="AF261"/>
  <c r="AF259"/>
  <c r="AF257"/>
  <c r="AF255"/>
  <c r="AF253"/>
  <c r="AF251"/>
  <c r="AF249"/>
  <c r="AF247"/>
  <c r="AF245"/>
  <c r="AF243"/>
  <c r="AF241"/>
  <c r="AF239"/>
  <c r="AF237"/>
  <c r="AF235"/>
  <c r="AF233"/>
  <c r="AF231"/>
  <c r="AF229"/>
  <c r="AF227"/>
  <c r="AF225"/>
  <c r="AF223"/>
  <c r="AF221"/>
  <c r="AF219"/>
  <c r="AF217"/>
  <c r="AF215"/>
  <c r="AF213"/>
  <c r="AF211"/>
  <c r="AF209"/>
  <c r="AF207"/>
  <c r="AF205"/>
  <c r="AF203"/>
  <c r="AF201"/>
  <c r="AF199"/>
  <c r="AF197"/>
  <c r="AF195"/>
  <c r="AF193"/>
  <c r="AF191"/>
  <c r="AF189"/>
  <c r="AF187"/>
  <c r="AF185"/>
  <c r="AF183"/>
  <c r="AF181"/>
  <c r="AF344"/>
  <c r="AF340"/>
  <c r="AF336"/>
  <c r="AF332"/>
  <c r="AF328"/>
  <c r="AF324"/>
  <c r="AF320"/>
  <c r="AF316"/>
  <c r="AF312"/>
  <c r="AF308"/>
  <c r="AF304"/>
  <c r="AF300"/>
  <c r="AF296"/>
  <c r="AF292"/>
  <c r="AF288"/>
  <c r="AF284"/>
  <c r="AF280"/>
  <c r="AF276"/>
  <c r="AF272"/>
  <c r="AF268"/>
  <c r="AF264"/>
  <c r="AF260"/>
  <c r="AF256"/>
  <c r="AF252"/>
  <c r="AF248"/>
  <c r="AF244"/>
  <c r="AF240"/>
  <c r="AF236"/>
  <c r="AF232"/>
  <c r="AF228"/>
  <c r="AF224"/>
  <c r="AF220"/>
  <c r="AF216"/>
  <c r="AF212"/>
  <c r="AF208"/>
  <c r="AF204"/>
  <c r="AF200"/>
  <c r="AF196"/>
  <c r="AF192"/>
  <c r="AF188"/>
  <c r="AF184"/>
  <c r="AF180"/>
  <c r="AF178"/>
  <c r="AF176"/>
  <c r="AF174"/>
  <c r="AF172"/>
  <c r="AF170"/>
  <c r="AF168"/>
  <c r="AF166"/>
  <c r="AF164"/>
  <c r="AF162"/>
  <c r="AF160"/>
  <c r="AF158"/>
  <c r="AF156"/>
  <c r="AF154"/>
  <c r="AF152"/>
  <c r="AF150"/>
  <c r="AF148"/>
  <c r="AF146"/>
  <c r="AF144"/>
  <c r="AF142"/>
  <c r="AF140"/>
  <c r="AF138"/>
  <c r="AF136"/>
  <c r="AF134"/>
  <c r="AF132"/>
  <c r="AF130"/>
  <c r="AF128"/>
  <c r="AF126"/>
  <c r="AF124"/>
  <c r="AF122"/>
  <c r="AF120"/>
  <c r="AF118"/>
  <c r="AF116"/>
  <c r="AF114"/>
  <c r="AF112"/>
  <c r="AF110"/>
  <c r="AF108"/>
  <c r="AF106"/>
  <c r="AF104"/>
  <c r="AF102"/>
  <c r="AF100"/>
  <c r="AF98"/>
  <c r="AF96"/>
  <c r="AF94"/>
  <c r="AF92"/>
  <c r="AF90"/>
  <c r="AF88"/>
  <c r="AF86"/>
  <c r="AF84"/>
  <c r="AF82"/>
  <c r="AF80"/>
  <c r="AF78"/>
  <c r="AF76"/>
  <c r="AF74"/>
  <c r="AF72"/>
  <c r="AF70"/>
  <c r="AF68"/>
  <c r="AF66"/>
  <c r="AF64"/>
  <c r="AF62"/>
  <c r="AF60"/>
  <c r="AF58"/>
  <c r="AF55"/>
  <c r="AC55" s="1"/>
  <c r="AF342"/>
  <c r="AF334"/>
  <c r="AF326"/>
  <c r="AF318"/>
  <c r="AF310"/>
  <c r="AF302"/>
  <c r="AF294"/>
  <c r="AF286"/>
  <c r="AF278"/>
  <c r="AF270"/>
  <c r="AF262"/>
  <c r="AF250"/>
  <c r="AF242"/>
  <c r="AF230"/>
  <c r="AF222"/>
  <c r="AF214"/>
  <c r="AF206"/>
  <c r="AF198"/>
  <c r="AF190"/>
  <c r="AF182"/>
  <c r="AF177"/>
  <c r="AF173"/>
  <c r="AF169"/>
  <c r="AF165"/>
  <c r="AF161"/>
  <c r="AF157"/>
  <c r="AF153"/>
  <c r="AF149"/>
  <c r="AF145"/>
  <c r="AF141"/>
  <c r="AF137"/>
  <c r="AF133"/>
  <c r="AF129"/>
  <c r="AF125"/>
  <c r="AF121"/>
  <c r="AF117"/>
  <c r="AF113"/>
  <c r="AF109"/>
  <c r="AF105"/>
  <c r="AF101"/>
  <c r="AF97"/>
  <c r="AF93"/>
  <c r="AF89"/>
  <c r="AF85"/>
  <c r="AF81"/>
  <c r="AF77"/>
  <c r="AF73"/>
  <c r="AF69"/>
  <c r="AF65"/>
  <c r="AF61"/>
  <c r="AF56"/>
  <c r="AF346"/>
  <c r="AF338"/>
  <c r="AF330"/>
  <c r="AF322"/>
  <c r="AF314"/>
  <c r="AF306"/>
  <c r="AF298"/>
  <c r="AF290"/>
  <c r="AF282"/>
  <c r="AF274"/>
  <c r="AF266"/>
  <c r="AF258"/>
  <c r="AF254"/>
  <c r="AF246"/>
  <c r="AF238"/>
  <c r="AF234"/>
  <c r="AF226"/>
  <c r="AF218"/>
  <c r="AF210"/>
  <c r="AF202"/>
  <c r="AF194"/>
  <c r="AF186"/>
  <c r="AF179"/>
  <c r="AF175"/>
  <c r="AF171"/>
  <c r="AF167"/>
  <c r="AF163"/>
  <c r="AF159"/>
  <c r="AF155"/>
  <c r="AF151"/>
  <c r="AF147"/>
  <c r="AF143"/>
  <c r="AF139"/>
  <c r="AF135"/>
  <c r="AF131"/>
  <c r="AF127"/>
  <c r="AF123"/>
  <c r="AF119"/>
  <c r="AF115"/>
  <c r="AF111"/>
  <c r="AF107"/>
  <c r="AF103"/>
  <c r="AF99"/>
  <c r="AF95"/>
  <c r="AF91"/>
  <c r="AF87"/>
  <c r="AF83"/>
  <c r="AF79"/>
  <c r="AF75"/>
  <c r="AF71"/>
  <c r="AF67"/>
  <c r="AF63"/>
  <c r="AF59"/>
  <c r="AF57"/>
  <c r="AG345"/>
  <c r="AG343"/>
  <c r="AG341"/>
  <c r="AG339"/>
  <c r="AG337"/>
  <c r="AG335"/>
  <c r="AG333"/>
  <c r="AG331"/>
  <c r="AG329"/>
  <c r="AG327"/>
  <c r="AG325"/>
  <c r="AG323"/>
  <c r="AG321"/>
  <c r="AG319"/>
  <c r="AG317"/>
  <c r="AG315"/>
  <c r="AG313"/>
  <c r="AG311"/>
  <c r="AG309"/>
  <c r="AG307"/>
  <c r="AG305"/>
  <c r="AG303"/>
  <c r="AG301"/>
  <c r="AG299"/>
  <c r="AG297"/>
  <c r="AG295"/>
  <c r="AG293"/>
  <c r="AG291"/>
  <c r="AG289"/>
  <c r="AG287"/>
  <c r="AG285"/>
  <c r="AG283"/>
  <c r="AG281"/>
  <c r="AG279"/>
  <c r="AG277"/>
  <c r="AG275"/>
  <c r="AG273"/>
  <c r="AG271"/>
  <c r="AG269"/>
  <c r="AG267"/>
  <c r="AG265"/>
  <c r="AG263"/>
  <c r="AG261"/>
  <c r="AG259"/>
  <c r="AG257"/>
  <c r="AG255"/>
  <c r="AG253"/>
  <c r="AG251"/>
  <c r="AG249"/>
  <c r="AG247"/>
  <c r="AG245"/>
  <c r="AG243"/>
  <c r="AG241"/>
  <c r="AG239"/>
  <c r="AG237"/>
  <c r="AG235"/>
  <c r="AG233"/>
  <c r="AG231"/>
  <c r="AG229"/>
  <c r="AG227"/>
  <c r="AG225"/>
  <c r="AG223"/>
  <c r="AG221"/>
  <c r="AG219"/>
  <c r="AG217"/>
  <c r="AG215"/>
  <c r="AG213"/>
  <c r="AG211"/>
  <c r="AG209"/>
  <c r="AG207"/>
  <c r="AG205"/>
  <c r="AG203"/>
  <c r="AG201"/>
  <c r="AG199"/>
  <c r="AG197"/>
  <c r="AG195"/>
  <c r="AG193"/>
  <c r="AG191"/>
  <c r="AG189"/>
  <c r="AG187"/>
  <c r="AG185"/>
  <c r="AG183"/>
  <c r="AG181"/>
  <c r="AG56"/>
  <c r="AG342"/>
  <c r="AG330"/>
  <c r="AG322"/>
  <c r="AG314"/>
  <c r="AG302"/>
  <c r="AG294"/>
  <c r="AG286"/>
  <c r="AG344"/>
  <c r="AG340"/>
  <c r="AG336"/>
  <c r="AG332"/>
  <c r="AG328"/>
  <c r="AG324"/>
  <c r="AG320"/>
  <c r="AG316"/>
  <c r="AG312"/>
  <c r="AG308"/>
  <c r="AG304"/>
  <c r="AG300"/>
  <c r="AG296"/>
  <c r="AG292"/>
  <c r="AG288"/>
  <c r="AG284"/>
  <c r="AG280"/>
  <c r="AG276"/>
  <c r="AG272"/>
  <c r="AG268"/>
  <c r="AG264"/>
  <c r="AG260"/>
  <c r="AG256"/>
  <c r="AG252"/>
  <c r="AG248"/>
  <c r="AG244"/>
  <c r="AG240"/>
  <c r="AG236"/>
  <c r="AG232"/>
  <c r="AG228"/>
  <c r="AG224"/>
  <c r="AG220"/>
  <c r="AG216"/>
  <c r="AG212"/>
  <c r="AG208"/>
  <c r="AG204"/>
  <c r="AG200"/>
  <c r="AG196"/>
  <c r="AG192"/>
  <c r="AG188"/>
  <c r="AG184"/>
  <c r="AG180"/>
  <c r="AG178"/>
  <c r="AG176"/>
  <c r="AG174"/>
  <c r="AG172"/>
  <c r="AG170"/>
  <c r="AG168"/>
  <c r="AG166"/>
  <c r="AG164"/>
  <c r="AG162"/>
  <c r="AG160"/>
  <c r="AG158"/>
  <c r="AG156"/>
  <c r="AG154"/>
  <c r="AG152"/>
  <c r="AG150"/>
  <c r="AG148"/>
  <c r="AG146"/>
  <c r="AG144"/>
  <c r="AG142"/>
  <c r="AG140"/>
  <c r="AG138"/>
  <c r="AG136"/>
  <c r="AG134"/>
  <c r="AG132"/>
  <c r="AG130"/>
  <c r="AG128"/>
  <c r="AG126"/>
  <c r="AG124"/>
  <c r="AG122"/>
  <c r="AG120"/>
  <c r="AG118"/>
  <c r="AG116"/>
  <c r="AG114"/>
  <c r="AG112"/>
  <c r="AG110"/>
  <c r="AG108"/>
  <c r="AG106"/>
  <c r="AG104"/>
  <c r="AG102"/>
  <c r="AG100"/>
  <c r="AG98"/>
  <c r="AG96"/>
  <c r="AG94"/>
  <c r="AG92"/>
  <c r="AG90"/>
  <c r="AG88"/>
  <c r="AG86"/>
  <c r="AG84"/>
  <c r="AG82"/>
  <c r="AG80"/>
  <c r="AG78"/>
  <c r="AG76"/>
  <c r="AG74"/>
  <c r="AG72"/>
  <c r="AG70"/>
  <c r="AG68"/>
  <c r="AG66"/>
  <c r="AG64"/>
  <c r="AG62"/>
  <c r="AG60"/>
  <c r="AG58"/>
  <c r="AG55"/>
  <c r="AD55" s="1"/>
  <c r="AG346"/>
  <c r="AG338"/>
  <c r="AG334"/>
  <c r="AG326"/>
  <c r="AG318"/>
  <c r="AG310"/>
  <c r="AG306"/>
  <c r="AG298"/>
  <c r="AG290"/>
  <c r="AG274"/>
  <c r="AG258"/>
  <c r="AG242"/>
  <c r="AG226"/>
  <c r="AG210"/>
  <c r="AG194"/>
  <c r="AG179"/>
  <c r="AG171"/>
  <c r="AG163"/>
  <c r="AG155"/>
  <c r="AG147"/>
  <c r="AG139"/>
  <c r="AG131"/>
  <c r="AG123"/>
  <c r="AG115"/>
  <c r="AG107"/>
  <c r="AG99"/>
  <c r="AG91"/>
  <c r="AG83"/>
  <c r="AG75"/>
  <c r="AG67"/>
  <c r="AG59"/>
  <c r="AG79"/>
  <c r="AG165"/>
  <c r="AG125"/>
  <c r="AG117"/>
  <c r="AG109"/>
  <c r="AG101"/>
  <c r="AG93"/>
  <c r="AG85"/>
  <c r="AG270"/>
  <c r="AG254"/>
  <c r="AG238"/>
  <c r="AG222"/>
  <c r="AG206"/>
  <c r="AG190"/>
  <c r="AG177"/>
  <c r="AG169"/>
  <c r="AG161"/>
  <c r="AG153"/>
  <c r="AG145"/>
  <c r="AG137"/>
  <c r="AG129"/>
  <c r="AG121"/>
  <c r="AG113"/>
  <c r="AG105"/>
  <c r="AG97"/>
  <c r="AG89"/>
  <c r="AG81"/>
  <c r="AG73"/>
  <c r="AG65"/>
  <c r="AG282"/>
  <c r="AG266"/>
  <c r="AG250"/>
  <c r="AG234"/>
  <c r="AG218"/>
  <c r="AG202"/>
  <c r="AG186"/>
  <c r="AG175"/>
  <c r="AG167"/>
  <c r="AG159"/>
  <c r="AG151"/>
  <c r="AG143"/>
  <c r="AG135"/>
  <c r="AG127"/>
  <c r="AG119"/>
  <c r="AG111"/>
  <c r="AG103"/>
  <c r="AG95"/>
  <c r="AG87"/>
  <c r="AG71"/>
  <c r="AG63"/>
  <c r="AG57"/>
  <c r="AG278"/>
  <c r="AG262"/>
  <c r="AG246"/>
  <c r="AG230"/>
  <c r="AG214"/>
  <c r="AG198"/>
  <c r="AG182"/>
  <c r="AG173"/>
  <c r="AG157"/>
  <c r="AG149"/>
  <c r="AG141"/>
  <c r="AG133"/>
  <c r="AG77"/>
  <c r="AG69"/>
  <c r="AG61"/>
  <c r="C58"/>
  <c r="C59" s="1"/>
  <c r="C60" s="1"/>
  <c r="C61" s="1"/>
  <c r="C62" s="1"/>
  <c r="C63" s="1"/>
  <c r="C64" s="1"/>
  <c r="C65" s="1"/>
  <c r="C66" s="1"/>
  <c r="C67" s="1"/>
  <c r="C68" s="1"/>
  <c r="C69" s="1"/>
  <c r="C70" s="1"/>
  <c r="C71" s="1"/>
  <c r="C72" s="1"/>
  <c r="C73" s="1"/>
  <c r="C74" s="1"/>
  <c r="C75" s="1"/>
  <c r="C76" s="1"/>
  <c r="C77" s="1"/>
  <c r="C78" s="1"/>
  <c r="C79" s="1"/>
  <c r="C80" s="1"/>
  <c r="C81" s="1"/>
  <c r="C82" s="1"/>
  <c r="C83" s="1"/>
  <c r="C84" s="1"/>
  <c r="C85" s="1"/>
  <c r="C86" s="1"/>
  <c r="C87" s="1"/>
  <c r="C88" s="1"/>
  <c r="C89" s="1"/>
  <c r="C90" s="1"/>
  <c r="C91" s="1"/>
  <c r="C92" s="1"/>
  <c r="C93" s="1"/>
  <c r="C94" s="1"/>
  <c r="C95" s="1"/>
  <c r="C96" s="1"/>
  <c r="C97" s="1"/>
  <c r="C98" s="1"/>
  <c r="C99" s="1"/>
  <c r="C100" s="1"/>
  <c r="C101" s="1"/>
  <c r="C102" s="1"/>
  <c r="C103" s="1"/>
  <c r="C104" s="1"/>
  <c r="C105" s="1"/>
  <c r="C106" s="1"/>
  <c r="C107" s="1"/>
  <c r="C108" s="1"/>
  <c r="C109" s="1"/>
  <c r="C110" s="1"/>
  <c r="C111" s="1"/>
  <c r="AS57"/>
  <c r="D58"/>
  <c r="D59" s="1"/>
  <c r="D60" s="1"/>
  <c r="D61" s="1"/>
  <c r="D62" s="1"/>
  <c r="D63" s="1"/>
  <c r="D64" s="1"/>
  <c r="D65" s="1"/>
  <c r="D66" s="1"/>
  <c r="D67" s="1"/>
  <c r="D68" s="1"/>
  <c r="D69" s="1"/>
  <c r="D70" s="1"/>
  <c r="D71" s="1"/>
  <c r="D72" s="1"/>
  <c r="D73" s="1"/>
  <c r="D74" s="1"/>
  <c r="D75" s="1"/>
  <c r="D76" s="1"/>
  <c r="D77" s="1"/>
  <c r="D78" s="1"/>
  <c r="D79" s="1"/>
  <c r="D80" s="1"/>
  <c r="D81" s="1"/>
  <c r="D82" s="1"/>
  <c r="D83" s="1"/>
  <c r="D84" s="1"/>
  <c r="D85" s="1"/>
  <c r="D86" s="1"/>
  <c r="D87" s="1"/>
  <c r="D88" s="1"/>
  <c r="D89" s="1"/>
  <c r="D90" s="1"/>
  <c r="D91" s="1"/>
  <c r="D92" s="1"/>
  <c r="D93" s="1"/>
  <c r="D94" s="1"/>
  <c r="D95" s="1"/>
  <c r="D96" s="1"/>
  <c r="D97" s="1"/>
  <c r="D98" s="1"/>
  <c r="D99" s="1"/>
  <c r="D100" s="1"/>
  <c r="D101" s="1"/>
  <c r="D102" s="1"/>
  <c r="D103" s="1"/>
  <c r="D104" s="1"/>
  <c r="D105" s="1"/>
  <c r="D106" s="1"/>
  <c r="D107" s="1"/>
  <c r="D108" s="1"/>
  <c r="D109" s="1"/>
  <c r="D110" s="1"/>
  <c r="D111" s="1"/>
  <c r="AT57"/>
  <c r="B58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B81" s="1"/>
  <c r="B82" s="1"/>
  <c r="B83" s="1"/>
  <c r="B84" s="1"/>
  <c r="B85" s="1"/>
  <c r="B86" s="1"/>
  <c r="B87" s="1"/>
  <c r="B88" s="1"/>
  <c r="B89" s="1"/>
  <c r="B90" s="1"/>
  <c r="B91" s="1"/>
  <c r="B92" s="1"/>
  <c r="B93" s="1"/>
  <c r="B94" s="1"/>
  <c r="B95" s="1"/>
  <c r="B96" s="1"/>
  <c r="B97" s="1"/>
  <c r="B98" s="1"/>
  <c r="B99" s="1"/>
  <c r="B100" s="1"/>
  <c r="B101" s="1"/>
  <c r="B102" s="1"/>
  <c r="B103" s="1"/>
  <c r="B104" s="1"/>
  <c r="B105" s="1"/>
  <c r="B106" s="1"/>
  <c r="B107" s="1"/>
  <c r="B108" s="1"/>
  <c r="B109" s="1"/>
  <c r="B110" s="1"/>
  <c r="B111" s="1"/>
  <c r="AO7"/>
  <c r="AL8"/>
  <c r="AR8" l="1"/>
  <c r="BL8" s="1"/>
  <c r="BO7"/>
  <c r="AX7"/>
  <c r="BA7" s="1"/>
  <c r="BD7" s="1"/>
  <c r="D112"/>
  <c r="D113" s="1"/>
  <c r="D114" s="1"/>
  <c r="D115" s="1"/>
  <c r="D116" s="1"/>
  <c r="D117" s="1"/>
  <c r="D118" s="1"/>
  <c r="D119" s="1"/>
  <c r="D120" s="1"/>
  <c r="D121" s="1"/>
  <c r="D122" s="1"/>
  <c r="D123" s="1"/>
  <c r="D124" s="1"/>
  <c r="D125" s="1"/>
  <c r="D126" s="1"/>
  <c r="D127" s="1"/>
  <c r="D128" s="1"/>
  <c r="D129" s="1"/>
  <c r="D130" s="1"/>
  <c r="D131" s="1"/>
  <c r="D132" s="1"/>
  <c r="D133" s="1"/>
  <c r="D134" s="1"/>
  <c r="D135" s="1"/>
  <c r="D136" s="1"/>
  <c r="D137" s="1"/>
  <c r="D138" s="1"/>
  <c r="D139" s="1"/>
  <c r="D140" s="1"/>
  <c r="D141" s="1"/>
  <c r="D142" s="1"/>
  <c r="D143" s="1"/>
  <c r="D144" s="1"/>
  <c r="D145" s="1"/>
  <c r="D146" s="1"/>
  <c r="D147" s="1"/>
  <c r="D148" s="1"/>
  <c r="D149" s="1"/>
  <c r="D150" s="1"/>
  <c r="D151" s="1"/>
  <c r="D152" s="1"/>
  <c r="D153" s="1"/>
  <c r="D154" s="1"/>
  <c r="D155" s="1"/>
  <c r="D156" s="1"/>
  <c r="D157" s="1"/>
  <c r="D158" s="1"/>
  <c r="D159" s="1"/>
  <c r="D160" s="1"/>
  <c r="D161" s="1"/>
  <c r="D162" s="1"/>
  <c r="D163" s="1"/>
  <c r="D164" s="1"/>
  <c r="D165" s="1"/>
  <c r="D166" s="1"/>
  <c r="D167" s="1"/>
  <c r="D168" s="1"/>
  <c r="D169" s="1"/>
  <c r="D170" s="1"/>
  <c r="D171" s="1"/>
  <c r="D172" s="1"/>
  <c r="D173" s="1"/>
  <c r="D174" s="1"/>
  <c r="D175" s="1"/>
  <c r="D176" s="1"/>
  <c r="D177" s="1"/>
  <c r="D178" s="1"/>
  <c r="D179" s="1"/>
  <c r="D180" s="1"/>
  <c r="D181" s="1"/>
  <c r="D182" s="1"/>
  <c r="D183" s="1"/>
  <c r="D184" s="1"/>
  <c r="D185" s="1"/>
  <c r="D186" s="1"/>
  <c r="D187" s="1"/>
  <c r="D188" s="1"/>
  <c r="D189" s="1"/>
  <c r="D190" s="1"/>
  <c r="D191" s="1"/>
  <c r="D192" s="1"/>
  <c r="D193" s="1"/>
  <c r="D194" s="1"/>
  <c r="D195" s="1"/>
  <c r="D196" s="1"/>
  <c r="D197" s="1"/>
  <c r="D198" s="1"/>
  <c r="D199" s="1"/>
  <c r="D200" s="1"/>
  <c r="D201" s="1"/>
  <c r="D202" s="1"/>
  <c r="D203" s="1"/>
  <c r="D204" s="1"/>
  <c r="D205" s="1"/>
  <c r="D206" s="1"/>
  <c r="D207" s="1"/>
  <c r="D208" s="1"/>
  <c r="D209" s="1"/>
  <c r="D210" s="1"/>
  <c r="D211" s="1"/>
  <c r="D212" s="1"/>
  <c r="D213" s="1"/>
  <c r="D214" s="1"/>
  <c r="D215" s="1"/>
  <c r="D216" s="1"/>
  <c r="D217" s="1"/>
  <c r="D218" s="1"/>
  <c r="D219" s="1"/>
  <c r="D220" s="1"/>
  <c r="D221" s="1"/>
  <c r="D222" s="1"/>
  <c r="D223" s="1"/>
  <c r="D224" s="1"/>
  <c r="D225" s="1"/>
  <c r="D226" s="1"/>
  <c r="D227" s="1"/>
  <c r="D228" s="1"/>
  <c r="D229" s="1"/>
  <c r="D230" s="1"/>
  <c r="D231" s="1"/>
  <c r="D232" s="1"/>
  <c r="D233" s="1"/>
  <c r="D234" s="1"/>
  <c r="D235" s="1"/>
  <c r="D236" s="1"/>
  <c r="D237" s="1"/>
  <c r="D238" s="1"/>
  <c r="D239" s="1"/>
  <c r="D240" s="1"/>
  <c r="D241" s="1"/>
  <c r="D242" s="1"/>
  <c r="D243" s="1"/>
  <c r="D244" s="1"/>
  <c r="D245" s="1"/>
  <c r="D246" s="1"/>
  <c r="D247" s="1"/>
  <c r="D248" s="1"/>
  <c r="D249" s="1"/>
  <c r="D250" s="1"/>
  <c r="D251" s="1"/>
  <c r="D252" s="1"/>
  <c r="D253" s="1"/>
  <c r="D254" s="1"/>
  <c r="D255" s="1"/>
  <c r="D256" s="1"/>
  <c r="D257" s="1"/>
  <c r="D258" s="1"/>
  <c r="D259" s="1"/>
  <c r="D260" s="1"/>
  <c r="D261" s="1"/>
  <c r="D262" s="1"/>
  <c r="D263" s="1"/>
  <c r="D264" s="1"/>
  <c r="D265" s="1"/>
  <c r="D266" s="1"/>
  <c r="D267" s="1"/>
  <c r="D268" s="1"/>
  <c r="D269" s="1"/>
  <c r="D270" s="1"/>
  <c r="D271" s="1"/>
  <c r="D272" s="1"/>
  <c r="D273" s="1"/>
  <c r="D274" s="1"/>
  <c r="D275" s="1"/>
  <c r="D276" s="1"/>
  <c r="D277" s="1"/>
  <c r="D278" s="1"/>
  <c r="D279" s="1"/>
  <c r="D280" s="1"/>
  <c r="D281" s="1"/>
  <c r="D282" s="1"/>
  <c r="D283" s="1"/>
  <c r="D284" s="1"/>
  <c r="D285" s="1"/>
  <c r="D286" s="1"/>
  <c r="D287" s="1"/>
  <c r="D288" s="1"/>
  <c r="D289" s="1"/>
  <c r="D290" s="1"/>
  <c r="D291" s="1"/>
  <c r="D292" s="1"/>
  <c r="D293" s="1"/>
  <c r="D294" s="1"/>
  <c r="D295" s="1"/>
  <c r="D296" s="1"/>
  <c r="D297" s="1"/>
  <c r="D298" s="1"/>
  <c r="D299" s="1"/>
  <c r="D300" s="1"/>
  <c r="D301" s="1"/>
  <c r="D302" s="1"/>
  <c r="D303" s="1"/>
  <c r="D304" s="1"/>
  <c r="D305" s="1"/>
  <c r="D306" s="1"/>
  <c r="D307" s="1"/>
  <c r="D308" s="1"/>
  <c r="D309" s="1"/>
  <c r="D310" s="1"/>
  <c r="D311" s="1"/>
  <c r="D312" s="1"/>
  <c r="D313" s="1"/>
  <c r="D314" s="1"/>
  <c r="D315" s="1"/>
  <c r="D316" s="1"/>
  <c r="D317" s="1"/>
  <c r="D318" s="1"/>
  <c r="D319" s="1"/>
  <c r="D320" s="1"/>
  <c r="D321" s="1"/>
  <c r="D322" s="1"/>
  <c r="D323" s="1"/>
  <c r="D324" s="1"/>
  <c r="D325" s="1"/>
  <c r="D326" s="1"/>
  <c r="D327" s="1"/>
  <c r="D328" s="1"/>
  <c r="D329" s="1"/>
  <c r="D330" s="1"/>
  <c r="D331" s="1"/>
  <c r="D332" s="1"/>
  <c r="D333" s="1"/>
  <c r="D334" s="1"/>
  <c r="D335" s="1"/>
  <c r="D336" s="1"/>
  <c r="D337" s="1"/>
  <c r="D338" s="1"/>
  <c r="D339" s="1"/>
  <c r="D340" s="1"/>
  <c r="D341" s="1"/>
  <c r="D342" s="1"/>
  <c r="D343" s="1"/>
  <c r="D344" s="1"/>
  <c r="D345" s="1"/>
  <c r="D346" s="1"/>
  <c r="AD56"/>
  <c r="AA55"/>
  <c r="BP55" s="1"/>
  <c r="AE56"/>
  <c r="AB55"/>
  <c r="BQ55" s="1"/>
  <c r="BL7"/>
  <c r="C112"/>
  <c r="C113" s="1"/>
  <c r="C114" s="1"/>
  <c r="C115" s="1"/>
  <c r="C116" s="1"/>
  <c r="C117" s="1"/>
  <c r="C118" s="1"/>
  <c r="C119" s="1"/>
  <c r="C120" s="1"/>
  <c r="C121" s="1"/>
  <c r="C122" s="1"/>
  <c r="C123" s="1"/>
  <c r="C124" s="1"/>
  <c r="C125" s="1"/>
  <c r="C126" s="1"/>
  <c r="C127" s="1"/>
  <c r="C128" s="1"/>
  <c r="C129" s="1"/>
  <c r="C130" s="1"/>
  <c r="C131" s="1"/>
  <c r="C132" s="1"/>
  <c r="C133" s="1"/>
  <c r="C134" s="1"/>
  <c r="C135" s="1"/>
  <c r="C136" s="1"/>
  <c r="C137" s="1"/>
  <c r="C138" s="1"/>
  <c r="C139" s="1"/>
  <c r="C140" s="1"/>
  <c r="C141" s="1"/>
  <c r="C142" s="1"/>
  <c r="C143" s="1"/>
  <c r="C144" s="1"/>
  <c r="C145" s="1"/>
  <c r="C146" s="1"/>
  <c r="C147" s="1"/>
  <c r="C148" s="1"/>
  <c r="C149" s="1"/>
  <c r="C150" s="1"/>
  <c r="C151" s="1"/>
  <c r="C152" s="1"/>
  <c r="C153" s="1"/>
  <c r="C154" s="1"/>
  <c r="C155" s="1"/>
  <c r="C156" s="1"/>
  <c r="C157" s="1"/>
  <c r="C158" s="1"/>
  <c r="C159" s="1"/>
  <c r="C160" s="1"/>
  <c r="C161" s="1"/>
  <c r="C162" s="1"/>
  <c r="C163" s="1"/>
  <c r="C164" s="1"/>
  <c r="C165" s="1"/>
  <c r="C166" s="1"/>
  <c r="C167" s="1"/>
  <c r="C168" s="1"/>
  <c r="C169" s="1"/>
  <c r="C170" s="1"/>
  <c r="C171" s="1"/>
  <c r="C172" s="1"/>
  <c r="C173" s="1"/>
  <c r="C174" s="1"/>
  <c r="C175" s="1"/>
  <c r="C176" s="1"/>
  <c r="C177" s="1"/>
  <c r="C178" s="1"/>
  <c r="C179" s="1"/>
  <c r="C180" s="1"/>
  <c r="C181" s="1"/>
  <c r="C182" s="1"/>
  <c r="C183" s="1"/>
  <c r="C184" s="1"/>
  <c r="C185" s="1"/>
  <c r="C186" s="1"/>
  <c r="C187" s="1"/>
  <c r="C188" s="1"/>
  <c r="C189" s="1"/>
  <c r="C190" s="1"/>
  <c r="C191" s="1"/>
  <c r="C192" s="1"/>
  <c r="C193" s="1"/>
  <c r="C194" s="1"/>
  <c r="C195" s="1"/>
  <c r="C196" s="1"/>
  <c r="C197" s="1"/>
  <c r="C198" s="1"/>
  <c r="C199" s="1"/>
  <c r="C200" s="1"/>
  <c r="C201" s="1"/>
  <c r="C202" s="1"/>
  <c r="C203" s="1"/>
  <c r="C204" s="1"/>
  <c r="C205" s="1"/>
  <c r="C206" s="1"/>
  <c r="C207" s="1"/>
  <c r="C208" s="1"/>
  <c r="C209" s="1"/>
  <c r="C210" s="1"/>
  <c r="C211" s="1"/>
  <c r="C212" s="1"/>
  <c r="C213" s="1"/>
  <c r="C214" s="1"/>
  <c r="C215" s="1"/>
  <c r="C216" s="1"/>
  <c r="C217" s="1"/>
  <c r="C218" s="1"/>
  <c r="C219" s="1"/>
  <c r="C220" s="1"/>
  <c r="C221" s="1"/>
  <c r="C222" s="1"/>
  <c r="C223" s="1"/>
  <c r="C224" s="1"/>
  <c r="C225" s="1"/>
  <c r="C226" s="1"/>
  <c r="C227" s="1"/>
  <c r="C228" s="1"/>
  <c r="C229" s="1"/>
  <c r="C230" s="1"/>
  <c r="C231" s="1"/>
  <c r="C232" s="1"/>
  <c r="C233" s="1"/>
  <c r="C234" s="1"/>
  <c r="C235" s="1"/>
  <c r="C236" s="1"/>
  <c r="C237" s="1"/>
  <c r="C238" s="1"/>
  <c r="C239" s="1"/>
  <c r="C240" s="1"/>
  <c r="C241" s="1"/>
  <c r="C242" s="1"/>
  <c r="C243" s="1"/>
  <c r="C244" s="1"/>
  <c r="C245" s="1"/>
  <c r="C246" s="1"/>
  <c r="C247" s="1"/>
  <c r="C248" s="1"/>
  <c r="C249" s="1"/>
  <c r="C250" s="1"/>
  <c r="C251" s="1"/>
  <c r="C252" s="1"/>
  <c r="C253" s="1"/>
  <c r="C254" s="1"/>
  <c r="C255" s="1"/>
  <c r="C256" s="1"/>
  <c r="C257" s="1"/>
  <c r="C258" s="1"/>
  <c r="C259" s="1"/>
  <c r="C260" s="1"/>
  <c r="C261" s="1"/>
  <c r="C262" s="1"/>
  <c r="C263" s="1"/>
  <c r="C264" s="1"/>
  <c r="C265" s="1"/>
  <c r="C266" s="1"/>
  <c r="C267" s="1"/>
  <c r="C268" s="1"/>
  <c r="C269" s="1"/>
  <c r="C270" s="1"/>
  <c r="C271" s="1"/>
  <c r="C272" s="1"/>
  <c r="C273" s="1"/>
  <c r="C274" s="1"/>
  <c r="C275" s="1"/>
  <c r="C276" s="1"/>
  <c r="C277" s="1"/>
  <c r="C278" s="1"/>
  <c r="C279" s="1"/>
  <c r="C280" s="1"/>
  <c r="C281" s="1"/>
  <c r="C282" s="1"/>
  <c r="C283" s="1"/>
  <c r="C284" s="1"/>
  <c r="C285" s="1"/>
  <c r="C286" s="1"/>
  <c r="C287" s="1"/>
  <c r="C288" s="1"/>
  <c r="C289" s="1"/>
  <c r="C290" s="1"/>
  <c r="C291" s="1"/>
  <c r="C292" s="1"/>
  <c r="C293" s="1"/>
  <c r="C294" s="1"/>
  <c r="C295" s="1"/>
  <c r="C296" s="1"/>
  <c r="C297" s="1"/>
  <c r="C298" s="1"/>
  <c r="C299" s="1"/>
  <c r="C300" s="1"/>
  <c r="C301" s="1"/>
  <c r="C302" s="1"/>
  <c r="C303" s="1"/>
  <c r="C304" s="1"/>
  <c r="C305" s="1"/>
  <c r="C306" s="1"/>
  <c r="C307" s="1"/>
  <c r="C308" s="1"/>
  <c r="C309" s="1"/>
  <c r="C310" s="1"/>
  <c r="C311" s="1"/>
  <c r="C312" s="1"/>
  <c r="C313" s="1"/>
  <c r="C314" s="1"/>
  <c r="C315" s="1"/>
  <c r="C316" s="1"/>
  <c r="C317" s="1"/>
  <c r="C318" s="1"/>
  <c r="C319" s="1"/>
  <c r="C320" s="1"/>
  <c r="C321" s="1"/>
  <c r="C322" s="1"/>
  <c r="C323" s="1"/>
  <c r="C324" s="1"/>
  <c r="C325" s="1"/>
  <c r="C326" s="1"/>
  <c r="C327" s="1"/>
  <c r="C328" s="1"/>
  <c r="C329" s="1"/>
  <c r="C330" s="1"/>
  <c r="C331" s="1"/>
  <c r="C332" s="1"/>
  <c r="C333" s="1"/>
  <c r="C334" s="1"/>
  <c r="C335" s="1"/>
  <c r="C336" s="1"/>
  <c r="C337" s="1"/>
  <c r="C338" s="1"/>
  <c r="C339" s="1"/>
  <c r="C340" s="1"/>
  <c r="C341" s="1"/>
  <c r="C342" s="1"/>
  <c r="C343" s="1"/>
  <c r="C344" s="1"/>
  <c r="C345" s="1"/>
  <c r="C346" s="1"/>
  <c r="AC56"/>
  <c r="Z55"/>
  <c r="AW57"/>
  <c r="AK58" s="1"/>
  <c r="J57"/>
  <c r="BN57"/>
  <c r="B112"/>
  <c r="B113" s="1"/>
  <c r="B114" s="1"/>
  <c r="B115" s="1"/>
  <c r="B116" s="1"/>
  <c r="B117" s="1"/>
  <c r="B118" s="1"/>
  <c r="B119" s="1"/>
  <c r="B120" s="1"/>
  <c r="B121" s="1"/>
  <c r="B122" s="1"/>
  <c r="B123" s="1"/>
  <c r="B124" s="1"/>
  <c r="B125" s="1"/>
  <c r="B126" s="1"/>
  <c r="B127" s="1"/>
  <c r="B128" s="1"/>
  <c r="B129" s="1"/>
  <c r="B130" s="1"/>
  <c r="B131" s="1"/>
  <c r="B132" s="1"/>
  <c r="B133" s="1"/>
  <c r="B134" s="1"/>
  <c r="B135" s="1"/>
  <c r="B136" s="1"/>
  <c r="B137" s="1"/>
  <c r="B138" s="1"/>
  <c r="B139" s="1"/>
  <c r="B140" s="1"/>
  <c r="B141" s="1"/>
  <c r="B142" s="1"/>
  <c r="B143" s="1"/>
  <c r="B144" s="1"/>
  <c r="B145" s="1"/>
  <c r="B146" s="1"/>
  <c r="B147" s="1"/>
  <c r="B148" s="1"/>
  <c r="B149" s="1"/>
  <c r="B150" s="1"/>
  <c r="B151" s="1"/>
  <c r="B152" s="1"/>
  <c r="B153" s="1"/>
  <c r="B154" s="1"/>
  <c r="B155" s="1"/>
  <c r="B156" s="1"/>
  <c r="B157" s="1"/>
  <c r="B158" s="1"/>
  <c r="B159" s="1"/>
  <c r="B160" s="1"/>
  <c r="B161" s="1"/>
  <c r="B162" s="1"/>
  <c r="B163" s="1"/>
  <c r="B164" s="1"/>
  <c r="B165" s="1"/>
  <c r="B166" s="1"/>
  <c r="B167" s="1"/>
  <c r="B168" s="1"/>
  <c r="B169" s="1"/>
  <c r="B170" s="1"/>
  <c r="B171" s="1"/>
  <c r="B172" s="1"/>
  <c r="B173" s="1"/>
  <c r="B174" s="1"/>
  <c r="B175" s="1"/>
  <c r="B176" s="1"/>
  <c r="B177" s="1"/>
  <c r="B178" s="1"/>
  <c r="B179" s="1"/>
  <c r="B180" s="1"/>
  <c r="B181" s="1"/>
  <c r="B182" s="1"/>
  <c r="B183" s="1"/>
  <c r="B184" s="1"/>
  <c r="B185" s="1"/>
  <c r="B186" s="1"/>
  <c r="B187" s="1"/>
  <c r="B188" s="1"/>
  <c r="B189" s="1"/>
  <c r="B190" s="1"/>
  <c r="B191" s="1"/>
  <c r="B192" s="1"/>
  <c r="B193" s="1"/>
  <c r="B194" s="1"/>
  <c r="B195" s="1"/>
  <c r="B196" s="1"/>
  <c r="B197" s="1"/>
  <c r="B198" s="1"/>
  <c r="B199" s="1"/>
  <c r="B200" s="1"/>
  <c r="B201" s="1"/>
  <c r="B202" s="1"/>
  <c r="B203" s="1"/>
  <c r="B204" s="1"/>
  <c r="B205" s="1"/>
  <c r="B206" s="1"/>
  <c r="B207" s="1"/>
  <c r="B208" s="1"/>
  <c r="B209" s="1"/>
  <c r="B210" s="1"/>
  <c r="B211" s="1"/>
  <c r="B212" s="1"/>
  <c r="B213" s="1"/>
  <c r="B214" s="1"/>
  <c r="B215" s="1"/>
  <c r="B216" s="1"/>
  <c r="B217" s="1"/>
  <c r="B218" s="1"/>
  <c r="B219" s="1"/>
  <c r="B220" s="1"/>
  <c r="B221" s="1"/>
  <c r="B222" s="1"/>
  <c r="B223" s="1"/>
  <c r="B224" s="1"/>
  <c r="B225" s="1"/>
  <c r="B226" s="1"/>
  <c r="B227" s="1"/>
  <c r="B228" s="1"/>
  <c r="B229" s="1"/>
  <c r="B230" s="1"/>
  <c r="B231" s="1"/>
  <c r="B232" s="1"/>
  <c r="B233" s="1"/>
  <c r="B234" s="1"/>
  <c r="B235" s="1"/>
  <c r="B236" s="1"/>
  <c r="B237" s="1"/>
  <c r="B238" s="1"/>
  <c r="B239" s="1"/>
  <c r="B240" s="1"/>
  <c r="B241" s="1"/>
  <c r="B242" s="1"/>
  <c r="B243" s="1"/>
  <c r="B244" s="1"/>
  <c r="B245" s="1"/>
  <c r="B246" s="1"/>
  <c r="B247" s="1"/>
  <c r="B248" s="1"/>
  <c r="B249" s="1"/>
  <c r="B250" s="1"/>
  <c r="B251" s="1"/>
  <c r="B252" s="1"/>
  <c r="B253" s="1"/>
  <c r="B254" s="1"/>
  <c r="B255" s="1"/>
  <c r="B256" s="1"/>
  <c r="B257" s="1"/>
  <c r="B258" s="1"/>
  <c r="B259" s="1"/>
  <c r="B260" s="1"/>
  <c r="B261" s="1"/>
  <c r="B262" s="1"/>
  <c r="B263" s="1"/>
  <c r="B264" s="1"/>
  <c r="B265" s="1"/>
  <c r="B266" s="1"/>
  <c r="B267" s="1"/>
  <c r="B268" s="1"/>
  <c r="B269" s="1"/>
  <c r="B270" s="1"/>
  <c r="B271" s="1"/>
  <c r="B272" s="1"/>
  <c r="B273" s="1"/>
  <c r="B274" s="1"/>
  <c r="B275" s="1"/>
  <c r="B276" s="1"/>
  <c r="B277" s="1"/>
  <c r="B278" s="1"/>
  <c r="B279" s="1"/>
  <c r="B280" s="1"/>
  <c r="B281" s="1"/>
  <c r="B282" s="1"/>
  <c r="B283" s="1"/>
  <c r="B284" s="1"/>
  <c r="B285" s="1"/>
  <c r="B286" s="1"/>
  <c r="B287" s="1"/>
  <c r="B288" s="1"/>
  <c r="B289" s="1"/>
  <c r="B290" s="1"/>
  <c r="B291" s="1"/>
  <c r="B292" s="1"/>
  <c r="B293" s="1"/>
  <c r="B294" s="1"/>
  <c r="B295" s="1"/>
  <c r="B296" s="1"/>
  <c r="B297" s="1"/>
  <c r="B298" s="1"/>
  <c r="B299" s="1"/>
  <c r="B300" s="1"/>
  <c r="B301" s="1"/>
  <c r="B302" s="1"/>
  <c r="B303" s="1"/>
  <c r="B304" s="1"/>
  <c r="B305" s="1"/>
  <c r="B306" s="1"/>
  <c r="B307" s="1"/>
  <c r="B308" s="1"/>
  <c r="B309" s="1"/>
  <c r="B310" s="1"/>
  <c r="B311" s="1"/>
  <c r="B312" s="1"/>
  <c r="B313" s="1"/>
  <c r="B314" s="1"/>
  <c r="B315" s="1"/>
  <c r="B316" s="1"/>
  <c r="B317" s="1"/>
  <c r="B318" s="1"/>
  <c r="B319" s="1"/>
  <c r="B320" s="1"/>
  <c r="B321" s="1"/>
  <c r="B322" s="1"/>
  <c r="B323" s="1"/>
  <c r="B324" s="1"/>
  <c r="B325" s="1"/>
  <c r="B326" s="1"/>
  <c r="B327" s="1"/>
  <c r="B328" s="1"/>
  <c r="B329" s="1"/>
  <c r="B330" s="1"/>
  <c r="B331" s="1"/>
  <c r="B332" s="1"/>
  <c r="B333" s="1"/>
  <c r="B334" s="1"/>
  <c r="B335" s="1"/>
  <c r="B336" s="1"/>
  <c r="B337" s="1"/>
  <c r="B338" s="1"/>
  <c r="B339" s="1"/>
  <c r="B340" s="1"/>
  <c r="B341" s="1"/>
  <c r="B342" s="1"/>
  <c r="B343" s="1"/>
  <c r="B344" s="1"/>
  <c r="B345" s="1"/>
  <c r="B346" s="1"/>
  <c r="I57"/>
  <c r="BM57"/>
  <c r="AV57"/>
  <c r="AJ58" s="1"/>
  <c r="AL9"/>
  <c r="AO8"/>
  <c r="AU8" l="1"/>
  <c r="AI9" s="1"/>
  <c r="AR9" s="1"/>
  <c r="BO8"/>
  <c r="AY57"/>
  <c r="BB57" s="1"/>
  <c r="AZ57"/>
  <c r="BC57" s="1"/>
  <c r="AE57"/>
  <c r="AB56"/>
  <c r="BQ56" s="1"/>
  <c r="AS58"/>
  <c r="I58" s="1"/>
  <c r="AT58"/>
  <c r="R57"/>
  <c r="L57"/>
  <c r="O57" s="1"/>
  <c r="S57"/>
  <c r="M57"/>
  <c r="P57" s="1"/>
  <c r="AC57"/>
  <c r="Z56"/>
  <c r="AD57"/>
  <c r="AA56"/>
  <c r="BP56" s="1"/>
  <c r="BH55"/>
  <c r="AO9"/>
  <c r="AL10"/>
  <c r="AU9" l="1"/>
  <c r="AI10" s="1"/>
  <c r="AR10" s="1"/>
  <c r="AU10" s="1"/>
  <c r="AI11" s="1"/>
  <c r="BL9"/>
  <c r="AX8"/>
  <c r="BA8" s="1"/>
  <c r="BD8" s="1"/>
  <c r="BO9"/>
  <c r="AW58"/>
  <c r="AK59" s="1"/>
  <c r="AT59" s="1"/>
  <c r="J59" s="1"/>
  <c r="J266" i="7"/>
  <c r="K266"/>
  <c r="H266"/>
  <c r="I266"/>
  <c r="G266"/>
  <c r="AD58" i="13"/>
  <c r="AD59" s="1"/>
  <c r="AD60" s="1"/>
  <c r="AD61" s="1"/>
  <c r="AD62" s="1"/>
  <c r="AD63" s="1"/>
  <c r="AD64" s="1"/>
  <c r="AD65" s="1"/>
  <c r="AD66" s="1"/>
  <c r="AD67" s="1"/>
  <c r="AD68" s="1"/>
  <c r="AD69" s="1"/>
  <c r="AD70" s="1"/>
  <c r="AD71" s="1"/>
  <c r="AD72" s="1"/>
  <c r="AD73" s="1"/>
  <c r="AD74" s="1"/>
  <c r="AD75" s="1"/>
  <c r="AD76" s="1"/>
  <c r="AD77" s="1"/>
  <c r="AD78" s="1"/>
  <c r="AD79" s="1"/>
  <c r="AD80" s="1"/>
  <c r="AD81" s="1"/>
  <c r="AD82" s="1"/>
  <c r="AD83" s="1"/>
  <c r="AD84" s="1"/>
  <c r="AD85" s="1"/>
  <c r="AD86" s="1"/>
  <c r="AD87" s="1"/>
  <c r="AD88" s="1"/>
  <c r="AD89" s="1"/>
  <c r="AD90" s="1"/>
  <c r="AD91" s="1"/>
  <c r="AD92" s="1"/>
  <c r="AD93" s="1"/>
  <c r="AD94" s="1"/>
  <c r="AD95" s="1"/>
  <c r="AD96" s="1"/>
  <c r="AD97" s="1"/>
  <c r="AD98" s="1"/>
  <c r="AD99" s="1"/>
  <c r="AD100" s="1"/>
  <c r="AD101" s="1"/>
  <c r="AD102" s="1"/>
  <c r="AD103" s="1"/>
  <c r="AD104" s="1"/>
  <c r="AD105" s="1"/>
  <c r="AD106" s="1"/>
  <c r="AD107" s="1"/>
  <c r="AD108" s="1"/>
  <c r="AD109" s="1"/>
  <c r="AD110" s="1"/>
  <c r="AD111" s="1"/>
  <c r="AD112" s="1"/>
  <c r="AD113" s="1"/>
  <c r="AD114" s="1"/>
  <c r="AD115" s="1"/>
  <c r="AD116" s="1"/>
  <c r="AD117" s="1"/>
  <c r="AD118" s="1"/>
  <c r="AD119" s="1"/>
  <c r="AD120" s="1"/>
  <c r="AD121" s="1"/>
  <c r="AD122" s="1"/>
  <c r="AD123" s="1"/>
  <c r="AD124" s="1"/>
  <c r="AD125" s="1"/>
  <c r="AD126" s="1"/>
  <c r="AD127" s="1"/>
  <c r="AD128" s="1"/>
  <c r="AD129" s="1"/>
  <c r="AD130" s="1"/>
  <c r="AD131" s="1"/>
  <c r="AD132" s="1"/>
  <c r="AD133" s="1"/>
  <c r="AD134" s="1"/>
  <c r="AD135" s="1"/>
  <c r="AD136" s="1"/>
  <c r="AD137" s="1"/>
  <c r="AD138" s="1"/>
  <c r="AD139" s="1"/>
  <c r="AD140" s="1"/>
  <c r="AD141" s="1"/>
  <c r="AD142" s="1"/>
  <c r="AD143" s="1"/>
  <c r="AD144" s="1"/>
  <c r="AD145" s="1"/>
  <c r="AD146" s="1"/>
  <c r="AD147" s="1"/>
  <c r="AD148" s="1"/>
  <c r="AD149" s="1"/>
  <c r="AD150" s="1"/>
  <c r="AD151" s="1"/>
  <c r="AD152" s="1"/>
  <c r="AD153" s="1"/>
  <c r="AD154" s="1"/>
  <c r="AD155" s="1"/>
  <c r="AD156" s="1"/>
  <c r="AD157" s="1"/>
  <c r="AD158" s="1"/>
  <c r="AD159" s="1"/>
  <c r="AD160" s="1"/>
  <c r="AD161" s="1"/>
  <c r="AD162" s="1"/>
  <c r="AD163" s="1"/>
  <c r="AD164" s="1"/>
  <c r="AD165" s="1"/>
  <c r="AD166" s="1"/>
  <c r="AD167" s="1"/>
  <c r="AD168" s="1"/>
  <c r="AD169" s="1"/>
  <c r="AD170" s="1"/>
  <c r="AD171" s="1"/>
  <c r="AD172" s="1"/>
  <c r="AD173" s="1"/>
  <c r="AD174" s="1"/>
  <c r="AD175" s="1"/>
  <c r="AD176" s="1"/>
  <c r="AD177" s="1"/>
  <c r="AD178" s="1"/>
  <c r="AD179" s="1"/>
  <c r="AD180" s="1"/>
  <c r="AD181" s="1"/>
  <c r="AD182" s="1"/>
  <c r="AD183" s="1"/>
  <c r="AD184" s="1"/>
  <c r="AD185" s="1"/>
  <c r="AD186" s="1"/>
  <c r="AD187" s="1"/>
  <c r="AD188" s="1"/>
  <c r="AD189" s="1"/>
  <c r="AD190" s="1"/>
  <c r="AD191" s="1"/>
  <c r="AD192" s="1"/>
  <c r="AD193" s="1"/>
  <c r="AD194" s="1"/>
  <c r="AD195" s="1"/>
  <c r="AD196" s="1"/>
  <c r="AD197" s="1"/>
  <c r="AD198" s="1"/>
  <c r="AD199" s="1"/>
  <c r="AD200" s="1"/>
  <c r="AD201" s="1"/>
  <c r="AD202" s="1"/>
  <c r="AD203" s="1"/>
  <c r="AD204" s="1"/>
  <c r="AD205" s="1"/>
  <c r="AD206" s="1"/>
  <c r="AD207" s="1"/>
  <c r="AD208" s="1"/>
  <c r="AD209" s="1"/>
  <c r="AD210" s="1"/>
  <c r="AD211" s="1"/>
  <c r="AD212" s="1"/>
  <c r="AD213" s="1"/>
  <c r="AD214" s="1"/>
  <c r="AD215" s="1"/>
  <c r="AD216" s="1"/>
  <c r="AD217" s="1"/>
  <c r="AD218" s="1"/>
  <c r="AD219" s="1"/>
  <c r="AD220" s="1"/>
  <c r="AD221" s="1"/>
  <c r="AD222" s="1"/>
  <c r="AD223" s="1"/>
  <c r="AD224" s="1"/>
  <c r="AD225" s="1"/>
  <c r="AD226" s="1"/>
  <c r="AD227" s="1"/>
  <c r="AD228" s="1"/>
  <c r="AD229" s="1"/>
  <c r="AD230" s="1"/>
  <c r="AD231" s="1"/>
  <c r="AD232" s="1"/>
  <c r="AD233" s="1"/>
  <c r="AD234" s="1"/>
  <c r="AD235" s="1"/>
  <c r="AD236" s="1"/>
  <c r="AD237" s="1"/>
  <c r="AD238" s="1"/>
  <c r="AD239" s="1"/>
  <c r="AD240" s="1"/>
  <c r="AD241" s="1"/>
  <c r="AD242" s="1"/>
  <c r="AD243" s="1"/>
  <c r="AD244" s="1"/>
  <c r="AD245" s="1"/>
  <c r="AD246" s="1"/>
  <c r="AD247" s="1"/>
  <c r="AD248" s="1"/>
  <c r="AD249" s="1"/>
  <c r="AD250" s="1"/>
  <c r="AD251" s="1"/>
  <c r="AD252" s="1"/>
  <c r="AD253" s="1"/>
  <c r="AD254" s="1"/>
  <c r="AD255" s="1"/>
  <c r="AD256" s="1"/>
  <c r="AD257" s="1"/>
  <c r="AD258" s="1"/>
  <c r="AD259" s="1"/>
  <c r="AD260" s="1"/>
  <c r="AD261" s="1"/>
  <c r="AD262" s="1"/>
  <c r="AD263" s="1"/>
  <c r="AD264" s="1"/>
  <c r="AD265" s="1"/>
  <c r="AD266" s="1"/>
  <c r="AD267" s="1"/>
  <c r="AD268" s="1"/>
  <c r="AD269" s="1"/>
  <c r="AD270" s="1"/>
  <c r="AD271" s="1"/>
  <c r="AD272" s="1"/>
  <c r="AD273" s="1"/>
  <c r="AD274" s="1"/>
  <c r="AD275" s="1"/>
  <c r="AD276" s="1"/>
  <c r="AD277" s="1"/>
  <c r="AD278" s="1"/>
  <c r="AD279" s="1"/>
  <c r="AD280" s="1"/>
  <c r="AD281" s="1"/>
  <c r="AD282" s="1"/>
  <c r="AD283" s="1"/>
  <c r="AD284" s="1"/>
  <c r="AD285" s="1"/>
  <c r="AD286" s="1"/>
  <c r="AD287" s="1"/>
  <c r="AD288" s="1"/>
  <c r="AD289" s="1"/>
  <c r="AD290" s="1"/>
  <c r="AD291" s="1"/>
  <c r="AD292" s="1"/>
  <c r="AD293" s="1"/>
  <c r="AD294" s="1"/>
  <c r="AD295" s="1"/>
  <c r="AD296" s="1"/>
  <c r="AD297" s="1"/>
  <c r="AD298" s="1"/>
  <c r="AD299" s="1"/>
  <c r="AD300" s="1"/>
  <c r="AD301" s="1"/>
  <c r="AD302" s="1"/>
  <c r="AD303" s="1"/>
  <c r="AD304" s="1"/>
  <c r="AD305" s="1"/>
  <c r="AD306" s="1"/>
  <c r="AD307" s="1"/>
  <c r="AD308" s="1"/>
  <c r="AD309" s="1"/>
  <c r="AD310" s="1"/>
  <c r="AD311" s="1"/>
  <c r="AD312" s="1"/>
  <c r="AD313" s="1"/>
  <c r="AD314" s="1"/>
  <c r="AD315" s="1"/>
  <c r="AD316" s="1"/>
  <c r="AD317" s="1"/>
  <c r="AD318" s="1"/>
  <c r="AD319" s="1"/>
  <c r="AD320" s="1"/>
  <c r="AD321" s="1"/>
  <c r="AD322" s="1"/>
  <c r="AD323" s="1"/>
  <c r="AD324" s="1"/>
  <c r="AD325" s="1"/>
  <c r="AD326" s="1"/>
  <c r="AD327" s="1"/>
  <c r="AD328" s="1"/>
  <c r="AD329" s="1"/>
  <c r="AD330" s="1"/>
  <c r="AD331" s="1"/>
  <c r="AD332" s="1"/>
  <c r="AD333" s="1"/>
  <c r="AD334" s="1"/>
  <c r="AD335" s="1"/>
  <c r="AD336" s="1"/>
  <c r="AD337" s="1"/>
  <c r="AD338" s="1"/>
  <c r="AD339" s="1"/>
  <c r="AD340" s="1"/>
  <c r="AD341" s="1"/>
  <c r="AD342" s="1"/>
  <c r="AD343" s="1"/>
  <c r="AD344" s="1"/>
  <c r="AD345" s="1"/>
  <c r="AD346" s="1"/>
  <c r="AA57"/>
  <c r="BP57" s="1"/>
  <c r="L58"/>
  <c r="O58" s="1"/>
  <c r="R58"/>
  <c r="Z57"/>
  <c r="AC58"/>
  <c r="AC59" s="1"/>
  <c r="AC60" s="1"/>
  <c r="AE58"/>
  <c r="AE59" s="1"/>
  <c r="AE60" s="1"/>
  <c r="AB57"/>
  <c r="BQ57" s="1"/>
  <c r="AA58"/>
  <c r="BP58" s="1"/>
  <c r="BH56"/>
  <c r="J58"/>
  <c r="BN58"/>
  <c r="AV58"/>
  <c r="AJ59" s="1"/>
  <c r="BM58"/>
  <c r="AL11"/>
  <c r="AO10"/>
  <c r="AA59" l="1"/>
  <c r="AX9"/>
  <c r="BA9" s="1"/>
  <c r="BD9" s="1"/>
  <c r="BL10"/>
  <c r="BO10"/>
  <c r="AX10"/>
  <c r="BA10" s="1"/>
  <c r="BD10" s="1"/>
  <c r="AW59"/>
  <c r="AK60" s="1"/>
  <c r="AT60" s="1"/>
  <c r="J60" s="1"/>
  <c r="AY58"/>
  <c r="BB58" s="1"/>
  <c r="BN59"/>
  <c r="AZ58"/>
  <c r="BC58" s="1"/>
  <c r="I267" i="7"/>
  <c r="K267"/>
  <c r="AE61" i="13"/>
  <c r="AE62" s="1"/>
  <c r="AE63" s="1"/>
  <c r="AE64" s="1"/>
  <c r="AE65" s="1"/>
  <c r="AE66" s="1"/>
  <c r="AE67" s="1"/>
  <c r="AE68" s="1"/>
  <c r="AE69" s="1"/>
  <c r="AE70" s="1"/>
  <c r="AE71" s="1"/>
  <c r="AE72" s="1"/>
  <c r="AE73" s="1"/>
  <c r="AE74" s="1"/>
  <c r="AE75" s="1"/>
  <c r="AE76" s="1"/>
  <c r="AE77" s="1"/>
  <c r="AE78" s="1"/>
  <c r="AE79" s="1"/>
  <c r="AE80" s="1"/>
  <c r="AE81" s="1"/>
  <c r="AE82" s="1"/>
  <c r="AE83" s="1"/>
  <c r="AE84" s="1"/>
  <c r="AE85" s="1"/>
  <c r="AE86" s="1"/>
  <c r="AE87" s="1"/>
  <c r="AE88" s="1"/>
  <c r="AE89" s="1"/>
  <c r="AE90" s="1"/>
  <c r="AE91" s="1"/>
  <c r="AE92" s="1"/>
  <c r="AE93" s="1"/>
  <c r="AE94" s="1"/>
  <c r="AE95" s="1"/>
  <c r="AE96" s="1"/>
  <c r="AE97" s="1"/>
  <c r="AE98" s="1"/>
  <c r="AE99" s="1"/>
  <c r="AE100" s="1"/>
  <c r="AE101" s="1"/>
  <c r="AE102" s="1"/>
  <c r="AE103" s="1"/>
  <c r="AE104" s="1"/>
  <c r="AE105" s="1"/>
  <c r="AE106" s="1"/>
  <c r="AE107" s="1"/>
  <c r="AE108" s="1"/>
  <c r="AE109" s="1"/>
  <c r="AE110" s="1"/>
  <c r="AE111" s="1"/>
  <c r="AE112" s="1"/>
  <c r="AE113" s="1"/>
  <c r="AE114" s="1"/>
  <c r="AE115" s="1"/>
  <c r="AE116" s="1"/>
  <c r="AE117" s="1"/>
  <c r="AE118" s="1"/>
  <c r="AE119" s="1"/>
  <c r="AE120" s="1"/>
  <c r="AE121" s="1"/>
  <c r="AE122" s="1"/>
  <c r="AE123" s="1"/>
  <c r="AE124" s="1"/>
  <c r="AE125" s="1"/>
  <c r="AE126" s="1"/>
  <c r="AE127" s="1"/>
  <c r="AE128" s="1"/>
  <c r="AE129" s="1"/>
  <c r="AE130" s="1"/>
  <c r="AE131" s="1"/>
  <c r="AE132" s="1"/>
  <c r="AE133" s="1"/>
  <c r="AE134" s="1"/>
  <c r="AE135" s="1"/>
  <c r="AE136" s="1"/>
  <c r="AE137" s="1"/>
  <c r="AE138" s="1"/>
  <c r="AE139" s="1"/>
  <c r="AE140" s="1"/>
  <c r="AE141" s="1"/>
  <c r="AE142" s="1"/>
  <c r="AE143" s="1"/>
  <c r="AE144" s="1"/>
  <c r="AE145" s="1"/>
  <c r="AE146" s="1"/>
  <c r="AE147" s="1"/>
  <c r="AE148" s="1"/>
  <c r="AE149" s="1"/>
  <c r="AE150" s="1"/>
  <c r="AE151" s="1"/>
  <c r="AE152" s="1"/>
  <c r="AE153" s="1"/>
  <c r="AE154" s="1"/>
  <c r="AE155" s="1"/>
  <c r="AE156" s="1"/>
  <c r="AE157" s="1"/>
  <c r="AE158" s="1"/>
  <c r="AE159" s="1"/>
  <c r="AE160" s="1"/>
  <c r="AE161" s="1"/>
  <c r="AE162" s="1"/>
  <c r="AE163" s="1"/>
  <c r="AE164" s="1"/>
  <c r="AE165" s="1"/>
  <c r="AE166" s="1"/>
  <c r="AE167" s="1"/>
  <c r="AE168" s="1"/>
  <c r="AE169" s="1"/>
  <c r="AE170" s="1"/>
  <c r="AE171" s="1"/>
  <c r="AE172" s="1"/>
  <c r="AE173" s="1"/>
  <c r="AE174" s="1"/>
  <c r="AE175" s="1"/>
  <c r="AE176" s="1"/>
  <c r="AE177" s="1"/>
  <c r="AE178" s="1"/>
  <c r="AE179" s="1"/>
  <c r="AE180" s="1"/>
  <c r="AE181" s="1"/>
  <c r="AE182" s="1"/>
  <c r="AE183" s="1"/>
  <c r="AE184" s="1"/>
  <c r="AE185" s="1"/>
  <c r="AE186" s="1"/>
  <c r="AE187" s="1"/>
  <c r="AE188" s="1"/>
  <c r="AE189" s="1"/>
  <c r="AE190" s="1"/>
  <c r="AE191" s="1"/>
  <c r="AE192" s="1"/>
  <c r="AE193" s="1"/>
  <c r="AE194" s="1"/>
  <c r="AE195" s="1"/>
  <c r="AE196" s="1"/>
  <c r="AE197" s="1"/>
  <c r="AE198" s="1"/>
  <c r="AE199" s="1"/>
  <c r="AE200" s="1"/>
  <c r="AE201" s="1"/>
  <c r="AE202" s="1"/>
  <c r="AE203" s="1"/>
  <c r="AE204" s="1"/>
  <c r="AE205" s="1"/>
  <c r="AE206" s="1"/>
  <c r="AE207" s="1"/>
  <c r="AE208" s="1"/>
  <c r="AE209" s="1"/>
  <c r="AE210" s="1"/>
  <c r="AE211" s="1"/>
  <c r="AE212" s="1"/>
  <c r="AE213" s="1"/>
  <c r="AE214" s="1"/>
  <c r="AE215" s="1"/>
  <c r="AE216" s="1"/>
  <c r="AE217" s="1"/>
  <c r="AE218" s="1"/>
  <c r="AE219" s="1"/>
  <c r="AE220" s="1"/>
  <c r="AE221" s="1"/>
  <c r="AE222" s="1"/>
  <c r="AE223" s="1"/>
  <c r="AE224" s="1"/>
  <c r="AE225" s="1"/>
  <c r="AE226" s="1"/>
  <c r="AE227" s="1"/>
  <c r="AE228" s="1"/>
  <c r="AE229" s="1"/>
  <c r="AE230" s="1"/>
  <c r="AE231" s="1"/>
  <c r="AE232" s="1"/>
  <c r="AE233" s="1"/>
  <c r="AE234" s="1"/>
  <c r="AE235" s="1"/>
  <c r="AE236" s="1"/>
  <c r="AE237" s="1"/>
  <c r="AE238" s="1"/>
  <c r="AE239" s="1"/>
  <c r="AE240" s="1"/>
  <c r="AE241" s="1"/>
  <c r="AE242" s="1"/>
  <c r="AE243" s="1"/>
  <c r="AE244" s="1"/>
  <c r="AE245" s="1"/>
  <c r="AE246" s="1"/>
  <c r="AE247" s="1"/>
  <c r="AE248" s="1"/>
  <c r="AE249" s="1"/>
  <c r="AE250" s="1"/>
  <c r="AE251" s="1"/>
  <c r="AE252" s="1"/>
  <c r="AE253" s="1"/>
  <c r="AE254" s="1"/>
  <c r="AE255" s="1"/>
  <c r="AE256" s="1"/>
  <c r="AE257" s="1"/>
  <c r="AE258" s="1"/>
  <c r="AE259" s="1"/>
  <c r="AE260" s="1"/>
  <c r="AE261" s="1"/>
  <c r="AE262" s="1"/>
  <c r="AE263" s="1"/>
  <c r="AE264" s="1"/>
  <c r="AE265" s="1"/>
  <c r="AE266" s="1"/>
  <c r="AE267" s="1"/>
  <c r="AE268" s="1"/>
  <c r="AE269" s="1"/>
  <c r="AE270" s="1"/>
  <c r="AE271" s="1"/>
  <c r="AE272" s="1"/>
  <c r="AE273" s="1"/>
  <c r="AE274" s="1"/>
  <c r="AE275" s="1"/>
  <c r="AE276" s="1"/>
  <c r="AE277" s="1"/>
  <c r="AE278" s="1"/>
  <c r="AE279" s="1"/>
  <c r="AE280" s="1"/>
  <c r="AE281" s="1"/>
  <c r="AE282" s="1"/>
  <c r="AE283" s="1"/>
  <c r="AE284" s="1"/>
  <c r="AE285" s="1"/>
  <c r="AE286" s="1"/>
  <c r="AE287" s="1"/>
  <c r="AE288" s="1"/>
  <c r="AE289" s="1"/>
  <c r="AE290" s="1"/>
  <c r="AE291" s="1"/>
  <c r="AE292" s="1"/>
  <c r="AE293" s="1"/>
  <c r="AE294" s="1"/>
  <c r="AE295" s="1"/>
  <c r="AE296" s="1"/>
  <c r="AE297" s="1"/>
  <c r="AE298" s="1"/>
  <c r="AE299" s="1"/>
  <c r="AE300" s="1"/>
  <c r="AE301" s="1"/>
  <c r="AE302" s="1"/>
  <c r="AE303" s="1"/>
  <c r="AE304" s="1"/>
  <c r="AE305" s="1"/>
  <c r="AE306" s="1"/>
  <c r="AE307" s="1"/>
  <c r="AE308" s="1"/>
  <c r="AE309" s="1"/>
  <c r="AE310" s="1"/>
  <c r="AE311" s="1"/>
  <c r="AE312" s="1"/>
  <c r="AE313" s="1"/>
  <c r="AE314" s="1"/>
  <c r="AE315" s="1"/>
  <c r="AE316" s="1"/>
  <c r="AE317" s="1"/>
  <c r="AE318" s="1"/>
  <c r="AE319" s="1"/>
  <c r="AE320" s="1"/>
  <c r="AE321" s="1"/>
  <c r="AE322" s="1"/>
  <c r="AE323" s="1"/>
  <c r="AE324" s="1"/>
  <c r="AE325" s="1"/>
  <c r="AE326" s="1"/>
  <c r="AE327" s="1"/>
  <c r="AE328" s="1"/>
  <c r="AE329" s="1"/>
  <c r="AE330" s="1"/>
  <c r="AE331" s="1"/>
  <c r="AE332" s="1"/>
  <c r="AE333" s="1"/>
  <c r="AE334" s="1"/>
  <c r="AE335" s="1"/>
  <c r="AE336" s="1"/>
  <c r="AE337" s="1"/>
  <c r="AE338" s="1"/>
  <c r="AE339" s="1"/>
  <c r="AE340" s="1"/>
  <c r="AE341" s="1"/>
  <c r="AE342" s="1"/>
  <c r="AE343" s="1"/>
  <c r="AE344" s="1"/>
  <c r="AE345" s="1"/>
  <c r="AE346" s="1"/>
  <c r="M59"/>
  <c r="S59"/>
  <c r="AB60" s="1"/>
  <c r="AS59"/>
  <c r="AV59" s="1"/>
  <c r="AJ60" s="1"/>
  <c r="AS60" s="1"/>
  <c r="L266" i="7"/>
  <c r="G166" i="12" s="1"/>
  <c r="G267" i="7"/>
  <c r="M58" i="13"/>
  <c r="P58" s="1"/>
  <c r="S58"/>
  <c r="AB59" s="1"/>
  <c r="BQ59" s="1"/>
  <c r="BH57"/>
  <c r="AC61"/>
  <c r="AC62" s="1"/>
  <c r="AC63" s="1"/>
  <c r="AC64" s="1"/>
  <c r="AC65" s="1"/>
  <c r="AC66" s="1"/>
  <c r="AC67" s="1"/>
  <c r="AC68" s="1"/>
  <c r="AC69" s="1"/>
  <c r="AC70" s="1"/>
  <c r="AC71" s="1"/>
  <c r="AC72" s="1"/>
  <c r="AC73" s="1"/>
  <c r="AC74" s="1"/>
  <c r="AC75" s="1"/>
  <c r="AC76" s="1"/>
  <c r="AC77" s="1"/>
  <c r="AC78" s="1"/>
  <c r="AC79" s="1"/>
  <c r="AC80" s="1"/>
  <c r="AC81" s="1"/>
  <c r="AC82" s="1"/>
  <c r="AC83" s="1"/>
  <c r="AC84" s="1"/>
  <c r="AC85" s="1"/>
  <c r="AC86" s="1"/>
  <c r="AC87" s="1"/>
  <c r="AC88" s="1"/>
  <c r="AC89" s="1"/>
  <c r="AC90" s="1"/>
  <c r="AC91" s="1"/>
  <c r="AC92" s="1"/>
  <c r="AC93" s="1"/>
  <c r="AC94" s="1"/>
  <c r="AC95" s="1"/>
  <c r="AC96" s="1"/>
  <c r="AC97" s="1"/>
  <c r="AC98" s="1"/>
  <c r="AC99" s="1"/>
  <c r="AC100" s="1"/>
  <c r="AC101" s="1"/>
  <c r="AC102" s="1"/>
  <c r="AC103" s="1"/>
  <c r="AC104" s="1"/>
  <c r="AC105" s="1"/>
  <c r="AC106" s="1"/>
  <c r="AC107" s="1"/>
  <c r="AC108" s="1"/>
  <c r="AC109" s="1"/>
  <c r="AC110" s="1"/>
  <c r="AC111" s="1"/>
  <c r="AC112" s="1"/>
  <c r="AC113" s="1"/>
  <c r="AC114" s="1"/>
  <c r="AC115" s="1"/>
  <c r="AC116" s="1"/>
  <c r="AC117" s="1"/>
  <c r="AC118" s="1"/>
  <c r="AC119" s="1"/>
  <c r="AC120" s="1"/>
  <c r="AC121" s="1"/>
  <c r="AC122" s="1"/>
  <c r="AC123" s="1"/>
  <c r="AC124" s="1"/>
  <c r="AC125" s="1"/>
  <c r="AC126" s="1"/>
  <c r="AC127" s="1"/>
  <c r="AC128" s="1"/>
  <c r="AC129" s="1"/>
  <c r="AC130" s="1"/>
  <c r="AC131" s="1"/>
  <c r="AC132" s="1"/>
  <c r="AC133" s="1"/>
  <c r="AC134" s="1"/>
  <c r="AC135" s="1"/>
  <c r="AC136" s="1"/>
  <c r="AC137" s="1"/>
  <c r="AC138" s="1"/>
  <c r="AC139" s="1"/>
  <c r="AC140" s="1"/>
  <c r="AC141" s="1"/>
  <c r="AC142" s="1"/>
  <c r="AC143" s="1"/>
  <c r="AC144" s="1"/>
  <c r="AC145" s="1"/>
  <c r="AC146" s="1"/>
  <c r="AC147" s="1"/>
  <c r="AC148" s="1"/>
  <c r="AC149" s="1"/>
  <c r="AC150" s="1"/>
  <c r="AC151" s="1"/>
  <c r="AC152" s="1"/>
  <c r="AC153" s="1"/>
  <c r="AC154" s="1"/>
  <c r="AC155" s="1"/>
  <c r="AC156" s="1"/>
  <c r="AC157" s="1"/>
  <c r="AC158" s="1"/>
  <c r="AC159" s="1"/>
  <c r="AC160" s="1"/>
  <c r="AC161" s="1"/>
  <c r="AC162" s="1"/>
  <c r="AC163" s="1"/>
  <c r="AC164" s="1"/>
  <c r="AC165" s="1"/>
  <c r="AC166" s="1"/>
  <c r="AC167" s="1"/>
  <c r="AC168" s="1"/>
  <c r="AC169" s="1"/>
  <c r="AC170" s="1"/>
  <c r="AC171" s="1"/>
  <c r="AC172" s="1"/>
  <c r="AC173" s="1"/>
  <c r="AC174" s="1"/>
  <c r="AC175" s="1"/>
  <c r="AC176" s="1"/>
  <c r="AC177" s="1"/>
  <c r="AC178" s="1"/>
  <c r="AC179" s="1"/>
  <c r="AC180" s="1"/>
  <c r="AC181" s="1"/>
  <c r="AC182" s="1"/>
  <c r="AC183" s="1"/>
  <c r="AC184" s="1"/>
  <c r="AC185" s="1"/>
  <c r="AC186" s="1"/>
  <c r="AC187" s="1"/>
  <c r="AC188" s="1"/>
  <c r="AC189" s="1"/>
  <c r="AC190" s="1"/>
  <c r="AC191" s="1"/>
  <c r="AC192" s="1"/>
  <c r="AC193" s="1"/>
  <c r="AC194" s="1"/>
  <c r="AC195" s="1"/>
  <c r="AC196" s="1"/>
  <c r="AC197" s="1"/>
  <c r="AC198" s="1"/>
  <c r="AC199" s="1"/>
  <c r="AC200" s="1"/>
  <c r="AC201" s="1"/>
  <c r="AC202" s="1"/>
  <c r="AC203" s="1"/>
  <c r="AC204" s="1"/>
  <c r="AC205" s="1"/>
  <c r="AC206" s="1"/>
  <c r="AC207" s="1"/>
  <c r="AC208" s="1"/>
  <c r="AC209" s="1"/>
  <c r="AC210" s="1"/>
  <c r="AC211" s="1"/>
  <c r="AC212" s="1"/>
  <c r="AC213" s="1"/>
  <c r="AC214" s="1"/>
  <c r="AC215" s="1"/>
  <c r="AC216" s="1"/>
  <c r="AC217" s="1"/>
  <c r="AC218" s="1"/>
  <c r="AC219" s="1"/>
  <c r="AC220" s="1"/>
  <c r="AC221" s="1"/>
  <c r="AC222" s="1"/>
  <c r="AC223" s="1"/>
  <c r="AC224" s="1"/>
  <c r="AC225" s="1"/>
  <c r="AC226" s="1"/>
  <c r="AC227" s="1"/>
  <c r="AC228" s="1"/>
  <c r="AC229" s="1"/>
  <c r="AC230" s="1"/>
  <c r="AC231" s="1"/>
  <c r="AC232" s="1"/>
  <c r="AC233" s="1"/>
  <c r="AC234" s="1"/>
  <c r="AC235" s="1"/>
  <c r="AC236" s="1"/>
  <c r="AC237" s="1"/>
  <c r="AC238" s="1"/>
  <c r="AC239" s="1"/>
  <c r="AC240" s="1"/>
  <c r="AC241" s="1"/>
  <c r="AC242" s="1"/>
  <c r="AC243" s="1"/>
  <c r="AC244" s="1"/>
  <c r="AC245" s="1"/>
  <c r="AC246" s="1"/>
  <c r="AC247" s="1"/>
  <c r="AC248" s="1"/>
  <c r="AC249" s="1"/>
  <c r="AC250" s="1"/>
  <c r="AC251" s="1"/>
  <c r="AC252" s="1"/>
  <c r="AC253" s="1"/>
  <c r="AC254" s="1"/>
  <c r="AC255" s="1"/>
  <c r="AC256" s="1"/>
  <c r="AC257" s="1"/>
  <c r="AC258" s="1"/>
  <c r="AC259" s="1"/>
  <c r="AC260" s="1"/>
  <c r="AC261" s="1"/>
  <c r="AC262" s="1"/>
  <c r="AC263" s="1"/>
  <c r="AC264" s="1"/>
  <c r="AC265" s="1"/>
  <c r="AC266" s="1"/>
  <c r="AC267" s="1"/>
  <c r="AC268" s="1"/>
  <c r="AC269" s="1"/>
  <c r="AC270" s="1"/>
  <c r="AC271" s="1"/>
  <c r="AC272" s="1"/>
  <c r="AC273" s="1"/>
  <c r="AC274" s="1"/>
  <c r="AC275" s="1"/>
  <c r="AC276" s="1"/>
  <c r="AC277" s="1"/>
  <c r="AC278" s="1"/>
  <c r="AC279" s="1"/>
  <c r="AC280" s="1"/>
  <c r="AC281" s="1"/>
  <c r="AC282" s="1"/>
  <c r="AC283" s="1"/>
  <c r="AC284" s="1"/>
  <c r="AC285" s="1"/>
  <c r="AC286" s="1"/>
  <c r="AC287" s="1"/>
  <c r="AC288" s="1"/>
  <c r="AC289" s="1"/>
  <c r="AC290" s="1"/>
  <c r="AC291" s="1"/>
  <c r="AC292" s="1"/>
  <c r="AC293" s="1"/>
  <c r="AC294" s="1"/>
  <c r="AC295" s="1"/>
  <c r="AC296" s="1"/>
  <c r="AC297" s="1"/>
  <c r="AC298" s="1"/>
  <c r="AC299" s="1"/>
  <c r="AC300" s="1"/>
  <c r="AC301" s="1"/>
  <c r="AC302" s="1"/>
  <c r="AC303" s="1"/>
  <c r="AC304" s="1"/>
  <c r="AC305" s="1"/>
  <c r="AC306" s="1"/>
  <c r="AC307" s="1"/>
  <c r="AC308" s="1"/>
  <c r="AC309" s="1"/>
  <c r="AC310" s="1"/>
  <c r="AC311" s="1"/>
  <c r="AC312" s="1"/>
  <c r="AC313" s="1"/>
  <c r="AC314" s="1"/>
  <c r="AC315" s="1"/>
  <c r="AC316" s="1"/>
  <c r="AC317" s="1"/>
  <c r="AC318" s="1"/>
  <c r="AC319" s="1"/>
  <c r="AC320" s="1"/>
  <c r="AC321" s="1"/>
  <c r="AC322" s="1"/>
  <c r="AC323" s="1"/>
  <c r="AC324" s="1"/>
  <c r="AC325" s="1"/>
  <c r="AC326" s="1"/>
  <c r="AC327" s="1"/>
  <c r="AC328" s="1"/>
  <c r="AC329" s="1"/>
  <c r="AC330" s="1"/>
  <c r="AC331" s="1"/>
  <c r="AC332" s="1"/>
  <c r="AC333" s="1"/>
  <c r="AC334" s="1"/>
  <c r="AC335" s="1"/>
  <c r="AC336" s="1"/>
  <c r="AC337" s="1"/>
  <c r="AC338" s="1"/>
  <c r="AC339" s="1"/>
  <c r="AC340" s="1"/>
  <c r="AC341" s="1"/>
  <c r="AC342" s="1"/>
  <c r="AC343" s="1"/>
  <c r="AC344" s="1"/>
  <c r="AC345" s="1"/>
  <c r="AC346" s="1"/>
  <c r="J267" i="7"/>
  <c r="AR11" i="13"/>
  <c r="BL11" s="1"/>
  <c r="AB58"/>
  <c r="BQ58" s="1"/>
  <c r="H267" i="7"/>
  <c r="AL12" i="13"/>
  <c r="AO11"/>
  <c r="BN60" l="1"/>
  <c r="H268" i="7"/>
  <c r="AW60" i="13"/>
  <c r="AK61" s="1"/>
  <c r="J268" i="7"/>
  <c r="AZ59" i="13"/>
  <c r="BC59" s="1"/>
  <c r="BQ60"/>
  <c r="BO11"/>
  <c r="BP59"/>
  <c r="AY59"/>
  <c r="BB59" s="1"/>
  <c r="K268" i="7"/>
  <c r="I268"/>
  <c r="L267"/>
  <c r="G167" i="12" s="1"/>
  <c r="G268" i="7"/>
  <c r="I59" i="13"/>
  <c r="BM59"/>
  <c r="S60"/>
  <c r="AB61" s="1"/>
  <c r="M60"/>
  <c r="P60" s="1"/>
  <c r="H166" i="12"/>
  <c r="I166" s="1"/>
  <c r="AV60" i="13"/>
  <c r="AJ61" s="1"/>
  <c r="BM60"/>
  <c r="I60"/>
  <c r="AU11"/>
  <c r="AI12" s="1"/>
  <c r="AR12" s="1"/>
  <c r="AU12" s="1"/>
  <c r="AI13" s="1"/>
  <c r="P59"/>
  <c r="AO12"/>
  <c r="AL13"/>
  <c r="AR13" l="1"/>
  <c r="BO13" s="1"/>
  <c r="AZ60"/>
  <c r="BC60" s="1"/>
  <c r="AX11"/>
  <c r="BA11" s="1"/>
  <c r="BD11" s="1"/>
  <c r="AY60"/>
  <c r="BB60" s="1"/>
  <c r="BL12"/>
  <c r="AX12"/>
  <c r="BA12" s="1"/>
  <c r="BD12" s="1"/>
  <c r="BO12"/>
  <c r="L268" i="7"/>
  <c r="G168" i="12" s="1"/>
  <c r="H168" s="1"/>
  <c r="H167"/>
  <c r="I167" s="1"/>
  <c r="L59" i="13"/>
  <c r="O59" s="1"/>
  <c r="R59"/>
  <c r="AA60" s="1"/>
  <c r="BP60" s="1"/>
  <c r="R60"/>
  <c r="AA61" s="1"/>
  <c r="L60"/>
  <c r="J167" i="12"/>
  <c r="AO13" i="13"/>
  <c r="AL14"/>
  <c r="AU13" l="1"/>
  <c r="AI14" s="1"/>
  <c r="BL13"/>
  <c r="I168" i="12"/>
  <c r="J168"/>
  <c r="AR14" i="13"/>
  <c r="O60"/>
  <c r="AL15"/>
  <c r="AO14"/>
  <c r="AX13" l="1"/>
  <c r="BA13" s="1"/>
  <c r="BD13" s="1"/>
  <c r="BO14"/>
  <c r="BL14"/>
  <c r="J169" i="12"/>
  <c r="AU14" i="13"/>
  <c r="AI15" s="1"/>
  <c r="AR15" s="1"/>
  <c r="AO15"/>
  <c r="AL16"/>
  <c r="BO15" l="1"/>
  <c r="AX15"/>
  <c r="BA15" s="1"/>
  <c r="BD15" s="1"/>
  <c r="AU15"/>
  <c r="AI16" s="1"/>
  <c r="AX14"/>
  <c r="BA14" s="1"/>
  <c r="BD14" s="1"/>
  <c r="BL15"/>
  <c r="AR16"/>
  <c r="AU16" s="1"/>
  <c r="AI17" s="1"/>
  <c r="AO16"/>
  <c r="AL17"/>
  <c r="AX16" l="1"/>
  <c r="BA16" s="1"/>
  <c r="BD16" s="1"/>
  <c r="BO16"/>
  <c r="BL16"/>
  <c r="AR17"/>
  <c r="BL17" s="1"/>
  <c r="AL18"/>
  <c r="AO17"/>
  <c r="AU17" l="1"/>
  <c r="AI18" s="1"/>
  <c r="AR18" s="1"/>
  <c r="BO18" s="1"/>
  <c r="BO17"/>
  <c r="AO18"/>
  <c r="AL19"/>
  <c r="AX17" l="1"/>
  <c r="BA17" s="1"/>
  <c r="BD17" s="1"/>
  <c r="BL18"/>
  <c r="AU18"/>
  <c r="AI19" s="1"/>
  <c r="AR19" s="1"/>
  <c r="AO19"/>
  <c r="AL20"/>
  <c r="BL19" l="1"/>
  <c r="AU19"/>
  <c r="AI20" s="1"/>
  <c r="AR20" s="1"/>
  <c r="BO20" s="1"/>
  <c r="AX18"/>
  <c r="BA18" s="1"/>
  <c r="BD18" s="1"/>
  <c r="BO19"/>
  <c r="AO20"/>
  <c r="AL21"/>
  <c r="BL20" l="1"/>
  <c r="AX20"/>
  <c r="BA20" s="1"/>
  <c r="BD20" s="1"/>
  <c r="AU20"/>
  <c r="AI21" s="1"/>
  <c r="AR21" s="1"/>
  <c r="AU21" s="1"/>
  <c r="AI22" s="1"/>
  <c r="AX19"/>
  <c r="BA19" s="1"/>
  <c r="BD19" s="1"/>
  <c r="AO21"/>
  <c r="AL22"/>
  <c r="AX21" l="1"/>
  <c r="BA21" s="1"/>
  <c r="BD21" s="1"/>
  <c r="BO21"/>
  <c r="BL21"/>
  <c r="AR22"/>
  <c r="AO22"/>
  <c r="AL23"/>
  <c r="BL22" l="1"/>
  <c r="BO22"/>
  <c r="AU22"/>
  <c r="AI23" s="1"/>
  <c r="AR23" s="1"/>
  <c r="AO23"/>
  <c r="AL24"/>
  <c r="BL23" l="1"/>
  <c r="BO23"/>
  <c r="AX22"/>
  <c r="BA22" s="1"/>
  <c r="BD22" s="1"/>
  <c r="AU23"/>
  <c r="AI24" s="1"/>
  <c r="AR24" s="1"/>
  <c r="AU24" s="1"/>
  <c r="AI25" s="1"/>
  <c r="AO24"/>
  <c r="AL25"/>
  <c r="AR25" l="1"/>
  <c r="AX23"/>
  <c r="BA23" s="1"/>
  <c r="BD23" s="1"/>
  <c r="BL24"/>
  <c r="AX24"/>
  <c r="BA24" s="1"/>
  <c r="BD24" s="1"/>
  <c r="BO24"/>
  <c r="AO25"/>
  <c r="AL26"/>
  <c r="BL25" l="1"/>
  <c r="BO25"/>
  <c r="AU25"/>
  <c r="AI26" s="1"/>
  <c r="AR26" s="1"/>
  <c r="BL26" s="1"/>
  <c r="AO26"/>
  <c r="AL27"/>
  <c r="AU26" l="1"/>
  <c r="AI27" s="1"/>
  <c r="AR27" s="1"/>
  <c r="AU27" s="1"/>
  <c r="AI28" s="1"/>
  <c r="AX25"/>
  <c r="BA25" s="1"/>
  <c r="BD25" s="1"/>
  <c r="BO26"/>
  <c r="AL28"/>
  <c r="AO27"/>
  <c r="AX26" l="1"/>
  <c r="BA26" s="1"/>
  <c r="BD26" s="1"/>
  <c r="BO27"/>
  <c r="BL27"/>
  <c r="AX27"/>
  <c r="BA27" s="1"/>
  <c r="BD27" s="1"/>
  <c r="AR28"/>
  <c r="AO28"/>
  <c r="AL29"/>
  <c r="AU28" l="1"/>
  <c r="AI29" s="1"/>
  <c r="AR29" s="1"/>
  <c r="AU29" s="1"/>
  <c r="AI30" s="1"/>
  <c r="BO28"/>
  <c r="BL28"/>
  <c r="AL30"/>
  <c r="AO29"/>
  <c r="AR30" l="1"/>
  <c r="BO30" s="1"/>
  <c r="BL29"/>
  <c r="AX28"/>
  <c r="BA28" s="1"/>
  <c r="BD28" s="1"/>
  <c r="AX29"/>
  <c r="BA29" s="1"/>
  <c r="BD29" s="1"/>
  <c r="BO29"/>
  <c r="AL31"/>
  <c r="AO30"/>
  <c r="AU30" l="1"/>
  <c r="AI31" s="1"/>
  <c r="AR31" s="1"/>
  <c r="AU31" s="1"/>
  <c r="AI32" s="1"/>
  <c r="AR32" s="1"/>
  <c r="BL30"/>
  <c r="AL32"/>
  <c r="AO31"/>
  <c r="AX30" l="1"/>
  <c r="BA30" s="1"/>
  <c r="BD30" s="1"/>
  <c r="BL31"/>
  <c r="BO31"/>
  <c r="AX31"/>
  <c r="BA31" s="1"/>
  <c r="BD31" s="1"/>
  <c r="BO32"/>
  <c r="BL32"/>
  <c r="AL33"/>
  <c r="AU32"/>
  <c r="AI33" s="1"/>
  <c r="AO32"/>
  <c r="AX32" l="1"/>
  <c r="BA32" s="1"/>
  <c r="BD32" s="1"/>
  <c r="AR33"/>
  <c r="BL33" s="1"/>
  <c r="AL34"/>
  <c r="AO33"/>
  <c r="BO33" l="1"/>
  <c r="AU33"/>
  <c r="AI34" s="1"/>
  <c r="AR34" s="1"/>
  <c r="BL34" s="1"/>
  <c r="AL35"/>
  <c r="AO34"/>
  <c r="AU34" l="1"/>
  <c r="AI35" s="1"/>
  <c r="AR35" s="1"/>
  <c r="AX33"/>
  <c r="BA33" s="1"/>
  <c r="BD33" s="1"/>
  <c r="BO34"/>
  <c r="AO35"/>
  <c r="AL36"/>
  <c r="AX34" l="1"/>
  <c r="BA34" s="1"/>
  <c r="BD34" s="1"/>
  <c r="BL35"/>
  <c r="BO35"/>
  <c r="AU35"/>
  <c r="AI36" s="1"/>
  <c r="AR36" s="1"/>
  <c r="BL36" s="1"/>
  <c r="AO36"/>
  <c r="AL37"/>
  <c r="AU36" l="1"/>
  <c r="AI37" s="1"/>
  <c r="AR37" s="1"/>
  <c r="AX35"/>
  <c r="BA35" s="1"/>
  <c r="BD35" s="1"/>
  <c r="BO36"/>
  <c r="AO37"/>
  <c r="AL38"/>
  <c r="BL37" l="1"/>
  <c r="BO37"/>
  <c r="AU37"/>
  <c r="AI38" s="1"/>
  <c r="AX36"/>
  <c r="BA36" s="1"/>
  <c r="BD36" s="1"/>
  <c r="AR38"/>
  <c r="AL39"/>
  <c r="AO38"/>
  <c r="AX37" l="1"/>
  <c r="BA37" s="1"/>
  <c r="BD37" s="1"/>
  <c r="BL38"/>
  <c r="BO38"/>
  <c r="AU38"/>
  <c r="AI39" s="1"/>
  <c r="AR39" s="1"/>
  <c r="AU39" s="1"/>
  <c r="AI40" s="1"/>
  <c r="AR40" s="1"/>
  <c r="AO39"/>
  <c r="AL40"/>
  <c r="BO40" l="1"/>
  <c r="BO39"/>
  <c r="AX39"/>
  <c r="BA39" s="1"/>
  <c r="BD39" s="1"/>
  <c r="BL39"/>
  <c r="AX38"/>
  <c r="BA38" s="1"/>
  <c r="BD38" s="1"/>
  <c r="BL40"/>
  <c r="AO40"/>
  <c r="AL41"/>
  <c r="AU40"/>
  <c r="AI41" s="1"/>
  <c r="AR41" l="1"/>
  <c r="BL41" s="1"/>
  <c r="AX40"/>
  <c r="BA40" s="1"/>
  <c r="BD40" s="1"/>
  <c r="AL42"/>
  <c r="AO41"/>
  <c r="BO41" l="1"/>
  <c r="AU41"/>
  <c r="AI42" s="1"/>
  <c r="AR42" s="1"/>
  <c r="AU42" s="1"/>
  <c r="AI43" s="1"/>
  <c r="AO42"/>
  <c r="AL43"/>
  <c r="AX41" l="1"/>
  <c r="BA41" s="1"/>
  <c r="BD41" s="1"/>
  <c r="AR43"/>
  <c r="AU43" s="1"/>
  <c r="AI44" s="1"/>
  <c r="BL42"/>
  <c r="AX42"/>
  <c r="BA42" s="1"/>
  <c r="BD42" s="1"/>
  <c r="BO42"/>
  <c r="AO43"/>
  <c r="AL44"/>
  <c r="BL43" l="1"/>
  <c r="BO43"/>
  <c r="AX43"/>
  <c r="BA43" s="1"/>
  <c r="BD43" s="1"/>
  <c r="AR44"/>
  <c r="AL45"/>
  <c r="AO44"/>
  <c r="AU44" l="1"/>
  <c r="AI45" s="1"/>
  <c r="AR45" s="1"/>
  <c r="AU45" s="1"/>
  <c r="AI46" s="1"/>
  <c r="BO44"/>
  <c r="BL44"/>
  <c r="AL46"/>
  <c r="AO45"/>
  <c r="BL45" l="1"/>
  <c r="AX44"/>
  <c r="BA44" s="1"/>
  <c r="BD44" s="1"/>
  <c r="AX45"/>
  <c r="BA45" s="1"/>
  <c r="BD45" s="1"/>
  <c r="BO45"/>
  <c r="AR46"/>
  <c r="AU46" s="1"/>
  <c r="AI47" s="1"/>
  <c r="AO46"/>
  <c r="AL47"/>
  <c r="BL46" l="1"/>
  <c r="AR47"/>
  <c r="AU47" s="1"/>
  <c r="AI48" s="1"/>
  <c r="BO46"/>
  <c r="AX46"/>
  <c r="BA46" s="1"/>
  <c r="BD46" s="1"/>
  <c r="AL48"/>
  <c r="AO47"/>
  <c r="BL47" l="1"/>
  <c r="BO47"/>
  <c r="AX47"/>
  <c r="BA47" s="1"/>
  <c r="BD47" s="1"/>
  <c r="AR48"/>
  <c r="AL49"/>
  <c r="AO48"/>
  <c r="BL48" l="1"/>
  <c r="BO48"/>
  <c r="AU48"/>
  <c r="AI49" s="1"/>
  <c r="AR49" s="1"/>
  <c r="BL49" s="1"/>
  <c r="AO49"/>
  <c r="AL50"/>
  <c r="AU49" l="1"/>
  <c r="AI50" s="1"/>
  <c r="AR50" s="1"/>
  <c r="AX48"/>
  <c r="BA48" s="1"/>
  <c r="BD48" s="1"/>
  <c r="BO49"/>
  <c r="AL51"/>
  <c r="AO50"/>
  <c r="AX49" l="1"/>
  <c r="BA49" s="1"/>
  <c r="BD49" s="1"/>
  <c r="AU50"/>
  <c r="AI51" s="1"/>
  <c r="AR51" s="1"/>
  <c r="BL51" s="1"/>
  <c r="BO50"/>
  <c r="BL50"/>
  <c r="AL52"/>
  <c r="AO51"/>
  <c r="BO51" l="1"/>
  <c r="AX50"/>
  <c r="BA50" s="1"/>
  <c r="BD50" s="1"/>
  <c r="AU51"/>
  <c r="AI52" s="1"/>
  <c r="AR52" s="1"/>
  <c r="AO52"/>
  <c r="AL53"/>
  <c r="BO52" l="1"/>
  <c r="AU52"/>
  <c r="AI53" s="1"/>
  <c r="AR53" s="1"/>
  <c r="AX51"/>
  <c r="BA51" s="1"/>
  <c r="BD51" s="1"/>
  <c r="BL52"/>
  <c r="AO53"/>
  <c r="AL54"/>
  <c r="AU53" l="1"/>
  <c r="AI54" s="1"/>
  <c r="AR54" s="1"/>
  <c r="AU54" s="1"/>
  <c r="AI55" s="1"/>
  <c r="BO53"/>
  <c r="AX52"/>
  <c r="BA52" s="1"/>
  <c r="BD52" s="1"/>
  <c r="BL53"/>
  <c r="AO54"/>
  <c r="AL55"/>
  <c r="BL54" l="1"/>
  <c r="AX53"/>
  <c r="BA53" s="1"/>
  <c r="BD53" s="1"/>
  <c r="BO54"/>
  <c r="AX54"/>
  <c r="BA54" s="1"/>
  <c r="BD54" s="1"/>
  <c r="AR55"/>
  <c r="AO55"/>
  <c r="AL56"/>
  <c r="AU55" l="1"/>
  <c r="AI56" s="1"/>
  <c r="AR56" s="1"/>
  <c r="BO55"/>
  <c r="BL55"/>
  <c r="AO56"/>
  <c r="AO57" s="1"/>
  <c r="AO58" s="1"/>
  <c r="AO59" s="1"/>
  <c r="AO60" s="1"/>
  <c r="AO61" s="1"/>
  <c r="AO62" s="1"/>
  <c r="AO63" s="1"/>
  <c r="AO64" s="1"/>
  <c r="AO65" s="1"/>
  <c r="AO66" s="1"/>
  <c r="AO67" s="1"/>
  <c r="AO68" s="1"/>
  <c r="AO69" s="1"/>
  <c r="AO70" s="1"/>
  <c r="AO71" s="1"/>
  <c r="AO72" s="1"/>
  <c r="AO73" s="1"/>
  <c r="AO74" s="1"/>
  <c r="AO75" s="1"/>
  <c r="AO76" s="1"/>
  <c r="AO77" s="1"/>
  <c r="AO78" s="1"/>
  <c r="AO79" s="1"/>
  <c r="AO80" s="1"/>
  <c r="AO81" s="1"/>
  <c r="AO82" s="1"/>
  <c r="AO83" s="1"/>
  <c r="AO84" s="1"/>
  <c r="AO85" s="1"/>
  <c r="AO86" s="1"/>
  <c r="AO87" s="1"/>
  <c r="AO88" s="1"/>
  <c r="AO89" s="1"/>
  <c r="AO90" s="1"/>
  <c r="AO91" s="1"/>
  <c r="AO92" s="1"/>
  <c r="AO93" s="1"/>
  <c r="AO94" s="1"/>
  <c r="AO95" s="1"/>
  <c r="AO96" s="1"/>
  <c r="AO97" s="1"/>
  <c r="AO98" s="1"/>
  <c r="AO99" s="1"/>
  <c r="AO100" s="1"/>
  <c r="AO101" s="1"/>
  <c r="AO102" s="1"/>
  <c r="AO103" s="1"/>
  <c r="AO104" s="1"/>
  <c r="AO105" s="1"/>
  <c r="AO106" s="1"/>
  <c r="AO107" s="1"/>
  <c r="AO108" s="1"/>
  <c r="AO109" s="1"/>
  <c r="AO110" s="1"/>
  <c r="AO111" s="1"/>
  <c r="AO112" s="1"/>
  <c r="AO113" s="1"/>
  <c r="AO114" s="1"/>
  <c r="AO115" s="1"/>
  <c r="AO116" s="1"/>
  <c r="AO117" s="1"/>
  <c r="AO118" s="1"/>
  <c r="AO119" s="1"/>
  <c r="AO120" s="1"/>
  <c r="AO121" s="1"/>
  <c r="AO122" s="1"/>
  <c r="AO123" s="1"/>
  <c r="AO124" s="1"/>
  <c r="AO125" s="1"/>
  <c r="AO126" s="1"/>
  <c r="AO127" s="1"/>
  <c r="AO128" s="1"/>
  <c r="AO129" s="1"/>
  <c r="AO130" s="1"/>
  <c r="AO131" s="1"/>
  <c r="AO132" s="1"/>
  <c r="AO133" s="1"/>
  <c r="AO134" s="1"/>
  <c r="AO135" s="1"/>
  <c r="AO136" s="1"/>
  <c r="AO137" s="1"/>
  <c r="AO138" s="1"/>
  <c r="AO139" s="1"/>
  <c r="AO140" s="1"/>
  <c r="AO141" s="1"/>
  <c r="AO142" s="1"/>
  <c r="AO143" s="1"/>
  <c r="AO144" s="1"/>
  <c r="AO145" s="1"/>
  <c r="AO146" s="1"/>
  <c r="AO147" s="1"/>
  <c r="AO148" s="1"/>
  <c r="AO149" s="1"/>
  <c r="AO150" s="1"/>
  <c r="AO151" s="1"/>
  <c r="AO152" s="1"/>
  <c r="AO153" s="1"/>
  <c r="AO154" s="1"/>
  <c r="AO155" s="1"/>
  <c r="AO156" s="1"/>
  <c r="AO157" s="1"/>
  <c r="AO158" s="1"/>
  <c r="AO159" s="1"/>
  <c r="AO160" s="1"/>
  <c r="AO161" s="1"/>
  <c r="AO162" s="1"/>
  <c r="AO163" s="1"/>
  <c r="AO164" s="1"/>
  <c r="AO165" s="1"/>
  <c r="AO166" s="1"/>
  <c r="AO167" s="1"/>
  <c r="AO168" s="1"/>
  <c r="AO169" s="1"/>
  <c r="AO170" s="1"/>
  <c r="AO171" s="1"/>
  <c r="AO172" s="1"/>
  <c r="AO173" s="1"/>
  <c r="AO174" s="1"/>
  <c r="AO175" s="1"/>
  <c r="AO176" s="1"/>
  <c r="AO177" s="1"/>
  <c r="AO178" s="1"/>
  <c r="AO179" s="1"/>
  <c r="AO180" s="1"/>
  <c r="AO181" s="1"/>
  <c r="AO182" s="1"/>
  <c r="AO183" s="1"/>
  <c r="AO184" s="1"/>
  <c r="AO185" s="1"/>
  <c r="AO186" s="1"/>
  <c r="AO187" s="1"/>
  <c r="AO188" s="1"/>
  <c r="AO189" s="1"/>
  <c r="AO190" s="1"/>
  <c r="AO191" s="1"/>
  <c r="AO192" s="1"/>
  <c r="AO193" s="1"/>
  <c r="AO194" s="1"/>
  <c r="AO195" s="1"/>
  <c r="AO196" s="1"/>
  <c r="AO197" s="1"/>
  <c r="AO198" s="1"/>
  <c r="AO199" s="1"/>
  <c r="AO200" s="1"/>
  <c r="AO201" s="1"/>
  <c r="AO202" s="1"/>
  <c r="AO203" s="1"/>
  <c r="AO204" s="1"/>
  <c r="AO205" s="1"/>
  <c r="AO206" s="1"/>
  <c r="AO207" s="1"/>
  <c r="AO208" s="1"/>
  <c r="AO209" s="1"/>
  <c r="AO210" s="1"/>
  <c r="AO211" s="1"/>
  <c r="AO212" s="1"/>
  <c r="AO213" s="1"/>
  <c r="AO214" s="1"/>
  <c r="AO215" s="1"/>
  <c r="AO216" s="1"/>
  <c r="AO217" s="1"/>
  <c r="AO218" s="1"/>
  <c r="AO219" s="1"/>
  <c r="AO220" s="1"/>
  <c r="AO221" s="1"/>
  <c r="AO222" s="1"/>
  <c r="AO223" s="1"/>
  <c r="AO224" s="1"/>
  <c r="AO225" s="1"/>
  <c r="AO226" s="1"/>
  <c r="AO227" s="1"/>
  <c r="AO228" s="1"/>
  <c r="AO229" s="1"/>
  <c r="AO230" s="1"/>
  <c r="AO231" s="1"/>
  <c r="AO232" s="1"/>
  <c r="AO233" s="1"/>
  <c r="AO234" s="1"/>
  <c r="AO235" s="1"/>
  <c r="AO236" s="1"/>
  <c r="AO237" s="1"/>
  <c r="AO238" s="1"/>
  <c r="AO239" s="1"/>
  <c r="AO240" s="1"/>
  <c r="AO241" s="1"/>
  <c r="AO242" s="1"/>
  <c r="AO243" s="1"/>
  <c r="AO244" s="1"/>
  <c r="AO245" s="1"/>
  <c r="AO246" s="1"/>
  <c r="AO247" s="1"/>
  <c r="AO248" s="1"/>
  <c r="AO249" s="1"/>
  <c r="AO250" s="1"/>
  <c r="AO251" s="1"/>
  <c r="AO252" s="1"/>
  <c r="AO253" s="1"/>
  <c r="AO254" s="1"/>
  <c r="AO255" s="1"/>
  <c r="AO256" s="1"/>
  <c r="AO257" s="1"/>
  <c r="AO258" s="1"/>
  <c r="AO259" s="1"/>
  <c r="AO260" s="1"/>
  <c r="AO261" s="1"/>
  <c r="AO262" s="1"/>
  <c r="AO263" s="1"/>
  <c r="AO264" s="1"/>
  <c r="AO265" s="1"/>
  <c r="AO266" s="1"/>
  <c r="AO267" s="1"/>
  <c r="AO268" s="1"/>
  <c r="AO269" s="1"/>
  <c r="AO270" s="1"/>
  <c r="AO271" s="1"/>
  <c r="AO272" s="1"/>
  <c r="AO273" s="1"/>
  <c r="AO274" s="1"/>
  <c r="AO275" s="1"/>
  <c r="AO276" s="1"/>
  <c r="AO277" s="1"/>
  <c r="AO278" s="1"/>
  <c r="AO279" s="1"/>
  <c r="AO280" s="1"/>
  <c r="AO281" s="1"/>
  <c r="AO282" s="1"/>
  <c r="AO283" s="1"/>
  <c r="AO284" s="1"/>
  <c r="AO285" s="1"/>
  <c r="AO286" s="1"/>
  <c r="AO287" s="1"/>
  <c r="AO288" s="1"/>
  <c r="AO289" s="1"/>
  <c r="AO290" s="1"/>
  <c r="AO291" s="1"/>
  <c r="AO292" s="1"/>
  <c r="AO293" s="1"/>
  <c r="AO294" s="1"/>
  <c r="AO295" s="1"/>
  <c r="AO296" s="1"/>
  <c r="AO297" s="1"/>
  <c r="AO298" s="1"/>
  <c r="AO299" s="1"/>
  <c r="AO300" s="1"/>
  <c r="AO301" s="1"/>
  <c r="AO302" s="1"/>
  <c r="AO303" s="1"/>
  <c r="AO304" s="1"/>
  <c r="AO305" s="1"/>
  <c r="AO306" s="1"/>
  <c r="AO307" s="1"/>
  <c r="AO308" s="1"/>
  <c r="AO309" s="1"/>
  <c r="AO310" s="1"/>
  <c r="AO311" s="1"/>
  <c r="AO312" s="1"/>
  <c r="AO313" s="1"/>
  <c r="AO314" s="1"/>
  <c r="AO315" s="1"/>
  <c r="AO316" s="1"/>
  <c r="AO317" s="1"/>
  <c r="AO318" s="1"/>
  <c r="AO319" s="1"/>
  <c r="AO320" s="1"/>
  <c r="AO321" s="1"/>
  <c r="AO322" s="1"/>
  <c r="AO323" s="1"/>
  <c r="AO324" s="1"/>
  <c r="AO325" s="1"/>
  <c r="AO326" s="1"/>
  <c r="AO327" s="1"/>
  <c r="AO328" s="1"/>
  <c r="AO329" s="1"/>
  <c r="AO330" s="1"/>
  <c r="AO331" s="1"/>
  <c r="AO332" s="1"/>
  <c r="AO333" s="1"/>
  <c r="AO334" s="1"/>
  <c r="AO335" s="1"/>
  <c r="AO336" s="1"/>
  <c r="AO337" s="1"/>
  <c r="AO338" s="1"/>
  <c r="AO339" s="1"/>
  <c r="AO340" s="1"/>
  <c r="AO341" s="1"/>
  <c r="AO342" s="1"/>
  <c r="AO343" s="1"/>
  <c r="AO344" s="1"/>
  <c r="AO345" s="1"/>
  <c r="AO346" s="1"/>
  <c r="AX55" l="1"/>
  <c r="BA55" s="1"/>
  <c r="BD55" s="1"/>
  <c r="BL56"/>
  <c r="BO56"/>
  <c r="AL57"/>
  <c r="AL58" s="1"/>
  <c r="AU56"/>
  <c r="AI57" s="1"/>
  <c r="AR57" s="1"/>
  <c r="AX56" l="1"/>
  <c r="BA56" s="1"/>
  <c r="BD56" s="1"/>
  <c r="BO57"/>
  <c r="AL59"/>
  <c r="BL57"/>
  <c r="AU57"/>
  <c r="AI58" s="1"/>
  <c r="H57"/>
  <c r="AX57" l="1"/>
  <c r="BA57" s="1"/>
  <c r="BD57" s="1"/>
  <c r="AR58"/>
  <c r="H58" s="1"/>
  <c r="AL60"/>
  <c r="Q57"/>
  <c r="Z58" s="1"/>
  <c r="K57"/>
  <c r="BL58" l="1"/>
  <c r="N57"/>
  <c r="AU58"/>
  <c r="AI59" s="1"/>
  <c r="AR59" s="1"/>
  <c r="BL59" s="1"/>
  <c r="BO58"/>
  <c r="AL61"/>
  <c r="BH58"/>
  <c r="K58"/>
  <c r="Q58"/>
  <c r="Z59" s="1"/>
  <c r="AX58" l="1"/>
  <c r="BA58" s="1"/>
  <c r="BD58" s="1"/>
  <c r="BO59"/>
  <c r="N58"/>
  <c r="I269" i="7"/>
  <c r="AL62" i="13"/>
  <c r="K269" i="7"/>
  <c r="J269"/>
  <c r="H269"/>
  <c r="G269"/>
  <c r="BH59" i="13"/>
  <c r="AU59"/>
  <c r="AI60" s="1"/>
  <c r="AR60" s="1"/>
  <c r="H59"/>
  <c r="AL63" l="1"/>
  <c r="AL64" s="1"/>
  <c r="AL65" s="1"/>
  <c r="AL66" s="1"/>
  <c r="AL67" s="1"/>
  <c r="AL68" s="1"/>
  <c r="AL69" s="1"/>
  <c r="AL70" s="1"/>
  <c r="AL71" s="1"/>
  <c r="AL72" s="1"/>
  <c r="AL73" s="1"/>
  <c r="AL74" s="1"/>
  <c r="AL75" s="1"/>
  <c r="AL76" s="1"/>
  <c r="AL77" s="1"/>
  <c r="AL78" s="1"/>
  <c r="AL79" s="1"/>
  <c r="AL80" s="1"/>
  <c r="AL81" s="1"/>
  <c r="AL82" s="1"/>
  <c r="AL83" s="1"/>
  <c r="AL84" s="1"/>
  <c r="AL85" s="1"/>
  <c r="AL86" s="1"/>
  <c r="AL87" s="1"/>
  <c r="AL88" s="1"/>
  <c r="AL89" s="1"/>
  <c r="AL90" s="1"/>
  <c r="AL91" s="1"/>
  <c r="AL92" s="1"/>
  <c r="AL93" s="1"/>
  <c r="AL94" s="1"/>
  <c r="AL95" s="1"/>
  <c r="AL96" s="1"/>
  <c r="AL97" s="1"/>
  <c r="AL98" s="1"/>
  <c r="AL99" s="1"/>
  <c r="AL100" s="1"/>
  <c r="AL101" s="1"/>
  <c r="AL102" s="1"/>
  <c r="AL103" s="1"/>
  <c r="AL104" s="1"/>
  <c r="AL105" s="1"/>
  <c r="AL106" s="1"/>
  <c r="AL107" s="1"/>
  <c r="AL108" s="1"/>
  <c r="AL109" s="1"/>
  <c r="AL110" s="1"/>
  <c r="AL111" s="1"/>
  <c r="AL112" s="1"/>
  <c r="AL113" s="1"/>
  <c r="AL114" s="1"/>
  <c r="AL115" s="1"/>
  <c r="AL116" s="1"/>
  <c r="AL117" s="1"/>
  <c r="AL118" s="1"/>
  <c r="AL119" s="1"/>
  <c r="AL120" s="1"/>
  <c r="AL121" s="1"/>
  <c r="AL122" s="1"/>
  <c r="AL123" s="1"/>
  <c r="AL124" s="1"/>
  <c r="AL125" s="1"/>
  <c r="AL126" s="1"/>
  <c r="AL127" s="1"/>
  <c r="AL128" s="1"/>
  <c r="AL129" s="1"/>
  <c r="AL130" s="1"/>
  <c r="AL131" s="1"/>
  <c r="AL132" s="1"/>
  <c r="AL133" s="1"/>
  <c r="AL134" s="1"/>
  <c r="AL135" s="1"/>
  <c r="AL136" s="1"/>
  <c r="AL137" s="1"/>
  <c r="AL138" s="1"/>
  <c r="AL139" s="1"/>
  <c r="AL140" s="1"/>
  <c r="AL141" s="1"/>
  <c r="AL142" s="1"/>
  <c r="AL143" s="1"/>
  <c r="AL144" s="1"/>
  <c r="AL145" s="1"/>
  <c r="AL146" s="1"/>
  <c r="AL147" s="1"/>
  <c r="AL148" s="1"/>
  <c r="AL149" s="1"/>
  <c r="AL150" s="1"/>
  <c r="AL151" s="1"/>
  <c r="AL152" s="1"/>
  <c r="AL153" s="1"/>
  <c r="AL154" s="1"/>
  <c r="AL155" s="1"/>
  <c r="AL156" s="1"/>
  <c r="AL157" s="1"/>
  <c r="AL158" s="1"/>
  <c r="AL159" s="1"/>
  <c r="AL160" s="1"/>
  <c r="AL161" s="1"/>
  <c r="AL162" s="1"/>
  <c r="AL163" s="1"/>
  <c r="AL164" s="1"/>
  <c r="AL165" s="1"/>
  <c r="AL166" s="1"/>
  <c r="AL167" s="1"/>
  <c r="AL168" s="1"/>
  <c r="AL169" s="1"/>
  <c r="AL170" s="1"/>
  <c r="AL171" s="1"/>
  <c r="AL172" s="1"/>
  <c r="AL173" s="1"/>
  <c r="AL174" s="1"/>
  <c r="AL175" s="1"/>
  <c r="AL176" s="1"/>
  <c r="AL177" s="1"/>
  <c r="AL178" s="1"/>
  <c r="AL179" s="1"/>
  <c r="AL180" s="1"/>
  <c r="AL181" s="1"/>
  <c r="AL182" s="1"/>
  <c r="AL183" s="1"/>
  <c r="AL184" s="1"/>
  <c r="AL185" s="1"/>
  <c r="AL186" s="1"/>
  <c r="AL187" s="1"/>
  <c r="AL188" s="1"/>
  <c r="AL189" s="1"/>
  <c r="AL190" s="1"/>
  <c r="AL191" s="1"/>
  <c r="AL192" s="1"/>
  <c r="AL193" s="1"/>
  <c r="AL194" s="1"/>
  <c r="AL195" s="1"/>
  <c r="AL196" s="1"/>
  <c r="AL197" s="1"/>
  <c r="AL198" s="1"/>
  <c r="AL199" s="1"/>
  <c r="AL200" s="1"/>
  <c r="AL201" s="1"/>
  <c r="AL202" s="1"/>
  <c r="AL203" s="1"/>
  <c r="AL204" s="1"/>
  <c r="AL205" s="1"/>
  <c r="AL206" s="1"/>
  <c r="AL207" s="1"/>
  <c r="AL208" s="1"/>
  <c r="AL209" s="1"/>
  <c r="AL210" s="1"/>
  <c r="AL211" s="1"/>
  <c r="AL212" s="1"/>
  <c r="AL213" s="1"/>
  <c r="AL214" s="1"/>
  <c r="AL215" s="1"/>
  <c r="AL216" s="1"/>
  <c r="AL217" s="1"/>
  <c r="AL218" s="1"/>
  <c r="AL219" s="1"/>
  <c r="AL220" s="1"/>
  <c r="AL221" s="1"/>
  <c r="AL222" s="1"/>
  <c r="AL223" s="1"/>
  <c r="AL224" s="1"/>
  <c r="AL225" s="1"/>
  <c r="AL226" s="1"/>
  <c r="AL227" s="1"/>
  <c r="AL228" s="1"/>
  <c r="AL229" s="1"/>
  <c r="AL230" s="1"/>
  <c r="AL231" s="1"/>
  <c r="AL232" s="1"/>
  <c r="AL233" s="1"/>
  <c r="AL234" s="1"/>
  <c r="AL235" s="1"/>
  <c r="AL236" s="1"/>
  <c r="AL237" s="1"/>
  <c r="AL238" s="1"/>
  <c r="AL239" s="1"/>
  <c r="AL240" s="1"/>
  <c r="AL241" s="1"/>
  <c r="AL242" s="1"/>
  <c r="AL243" s="1"/>
  <c r="AL244" s="1"/>
  <c r="AL245" s="1"/>
  <c r="AL246" s="1"/>
  <c r="AL247" s="1"/>
  <c r="AL248" s="1"/>
  <c r="AL249" s="1"/>
  <c r="AL250" s="1"/>
  <c r="AL251" s="1"/>
  <c r="AL252" s="1"/>
  <c r="AL253" s="1"/>
  <c r="AL254" s="1"/>
  <c r="AL255" s="1"/>
  <c r="AL256" s="1"/>
  <c r="AL257" s="1"/>
  <c r="AL258" s="1"/>
  <c r="AL259" s="1"/>
  <c r="AL260" s="1"/>
  <c r="AL261" s="1"/>
  <c r="AL262" s="1"/>
  <c r="AL263" s="1"/>
  <c r="AL264" s="1"/>
  <c r="AL265" s="1"/>
  <c r="AL266" s="1"/>
  <c r="AL267" s="1"/>
  <c r="AL268" s="1"/>
  <c r="AL269" s="1"/>
  <c r="AL270" s="1"/>
  <c r="AL271" s="1"/>
  <c r="AL272" s="1"/>
  <c r="AL273" s="1"/>
  <c r="AL274" s="1"/>
  <c r="AL275" s="1"/>
  <c r="AL276" s="1"/>
  <c r="AL277" s="1"/>
  <c r="AL278" s="1"/>
  <c r="AL279" s="1"/>
  <c r="AL280" s="1"/>
  <c r="AL281" s="1"/>
  <c r="AL282" s="1"/>
  <c r="AL283" s="1"/>
  <c r="AL284" s="1"/>
  <c r="AL285" s="1"/>
  <c r="AL286" s="1"/>
  <c r="AL287" s="1"/>
  <c r="AL288" s="1"/>
  <c r="AL289" s="1"/>
  <c r="AL290" s="1"/>
  <c r="AL291" s="1"/>
  <c r="AL292" s="1"/>
  <c r="AL293" s="1"/>
  <c r="AL294" s="1"/>
  <c r="AL295" s="1"/>
  <c r="AL296" s="1"/>
  <c r="AL297" s="1"/>
  <c r="AL298" s="1"/>
  <c r="AL299" s="1"/>
  <c r="AL300" s="1"/>
  <c r="AL301" s="1"/>
  <c r="AL302" s="1"/>
  <c r="AL303" s="1"/>
  <c r="AL304" s="1"/>
  <c r="AL305" s="1"/>
  <c r="AL306" s="1"/>
  <c r="AL307" s="1"/>
  <c r="AL308" s="1"/>
  <c r="AL309" s="1"/>
  <c r="AL310" s="1"/>
  <c r="AL311" s="1"/>
  <c r="AL312" s="1"/>
  <c r="AL313" s="1"/>
  <c r="AL314" s="1"/>
  <c r="AL315" s="1"/>
  <c r="AL316" s="1"/>
  <c r="AL317" s="1"/>
  <c r="AL318" s="1"/>
  <c r="AL319" s="1"/>
  <c r="AL320" s="1"/>
  <c r="AL321" s="1"/>
  <c r="AL322" s="1"/>
  <c r="AL323" s="1"/>
  <c r="AL324" s="1"/>
  <c r="AL325" s="1"/>
  <c r="AL326" s="1"/>
  <c r="AL327" s="1"/>
  <c r="AL328" s="1"/>
  <c r="AL329" s="1"/>
  <c r="AL330" s="1"/>
  <c r="AL331" s="1"/>
  <c r="AL332" s="1"/>
  <c r="AL333" s="1"/>
  <c r="AL334" s="1"/>
  <c r="AL335" s="1"/>
  <c r="AL336" s="1"/>
  <c r="AL337" s="1"/>
  <c r="AL338" s="1"/>
  <c r="AL339" s="1"/>
  <c r="AL340" s="1"/>
  <c r="AL341" s="1"/>
  <c r="AL342" s="1"/>
  <c r="AL343" s="1"/>
  <c r="AL344" s="1"/>
  <c r="AL345" s="1"/>
  <c r="AL346" s="1"/>
  <c r="AX59"/>
  <c r="BA59" s="1"/>
  <c r="BD59" s="1"/>
  <c r="K270" i="7"/>
  <c r="I270"/>
  <c r="G270"/>
  <c r="L269"/>
  <c r="G169" i="12" s="1"/>
  <c r="J270" i="7"/>
  <c r="H270"/>
  <c r="BL60" i="13"/>
  <c r="K59"/>
  <c r="N59" s="1"/>
  <c r="Q59"/>
  <c r="Z60" s="1"/>
  <c r="BO60" s="1"/>
  <c r="H169" i="12" l="1"/>
  <c r="I169" s="1"/>
  <c r="L270" i="7"/>
  <c r="G170" i="12" s="1"/>
  <c r="BH60" i="13"/>
  <c r="H60"/>
  <c r="AU60"/>
  <c r="AI61" l="1"/>
  <c r="AX60"/>
  <c r="BA60" s="1"/>
  <c r="BD60" s="1"/>
  <c r="I271" i="7"/>
  <c r="H170" i="12"/>
  <c r="I170" s="1"/>
  <c r="J170"/>
  <c r="K271" i="7"/>
  <c r="G271"/>
  <c r="J271"/>
  <c r="H271"/>
  <c r="Q60" i="13"/>
  <c r="Z61" s="1"/>
  <c r="K60"/>
  <c r="N60" s="1"/>
  <c r="J171" i="12" l="1"/>
  <c r="L271" i="7"/>
  <c r="G171" i="12" s="1"/>
  <c r="H171" s="1"/>
  <c r="I171" s="1"/>
  <c r="BH61" i="13" l="1"/>
  <c r="J172" i="12"/>
  <c r="H272" i="7" l="1"/>
  <c r="K272"/>
  <c r="J272"/>
  <c r="G272"/>
  <c r="I272"/>
  <c r="L272" l="1"/>
  <c r="G172" i="12" s="1"/>
  <c r="H172" l="1"/>
  <c r="I172" s="1"/>
  <c r="BJ61" i="13"/>
  <c r="J173" i="12" l="1"/>
  <c r="BK61" i="13"/>
  <c r="BJ62" l="1"/>
  <c r="BK62" l="1"/>
  <c r="BI62"/>
  <c r="BJ63" l="1"/>
  <c r="BI63" l="1"/>
  <c r="BK63" l="1"/>
  <c r="BJ64" l="1"/>
  <c r="BI64"/>
  <c r="BK64" l="1"/>
  <c r="BK65" l="1"/>
  <c r="BI65"/>
  <c r="BJ65"/>
  <c r="BI66" l="1"/>
  <c r="BK66" l="1"/>
  <c r="BJ66"/>
  <c r="BI67" l="1"/>
  <c r="BJ67" l="1"/>
  <c r="BK67" l="1"/>
  <c r="BK68" l="1"/>
  <c r="BI68"/>
  <c r="BJ68"/>
  <c r="BI69" l="1"/>
  <c r="BJ69" l="1"/>
  <c r="BK69" l="1"/>
  <c r="BI70" l="1"/>
  <c r="BJ70" l="1"/>
  <c r="BK70" l="1"/>
  <c r="BI71"/>
  <c r="BK71" l="1"/>
  <c r="BJ71"/>
  <c r="BI72" l="1"/>
  <c r="BK72" l="1"/>
  <c r="BJ72"/>
  <c r="BI73" l="1"/>
  <c r="BK73" l="1"/>
  <c r="BJ73" l="1"/>
  <c r="BI74" l="1"/>
  <c r="BK74" l="1"/>
  <c r="BJ74"/>
  <c r="BI75" l="1"/>
  <c r="BJ75" l="1"/>
  <c r="BK75"/>
  <c r="BI76"/>
  <c r="BJ76" l="1"/>
  <c r="BK76" l="1"/>
  <c r="BK77" l="1"/>
  <c r="BI77" l="1"/>
  <c r="BJ77"/>
  <c r="BI78" l="1"/>
  <c r="BK78"/>
  <c r="BJ78" l="1"/>
  <c r="BI79" l="1"/>
  <c r="BK79"/>
  <c r="BJ79" l="1"/>
  <c r="BK80" l="1"/>
  <c r="BI80"/>
  <c r="BJ80" l="1"/>
  <c r="BI81" l="1"/>
  <c r="BJ81" l="1"/>
  <c r="BK81"/>
  <c r="BI82" l="1"/>
  <c r="BK82"/>
  <c r="BJ82" l="1"/>
  <c r="BK83" l="1"/>
  <c r="BJ83"/>
  <c r="BI83"/>
  <c r="BK84" l="1"/>
  <c r="BJ84"/>
  <c r="BI84" l="1"/>
  <c r="BK85" l="1"/>
  <c r="BI85" l="1"/>
  <c r="BJ85"/>
  <c r="BI86" l="1"/>
  <c r="BK86"/>
  <c r="BJ86" l="1"/>
  <c r="BK87" l="1"/>
  <c r="BI87" l="1"/>
  <c r="BJ87" l="1"/>
  <c r="BI88" l="1"/>
  <c r="BJ88" l="1"/>
  <c r="BK88"/>
  <c r="BJ89" l="1"/>
  <c r="BK89"/>
  <c r="BI89"/>
  <c r="BJ90" l="1"/>
  <c r="BI90"/>
  <c r="BK90" l="1"/>
  <c r="BK91" l="1"/>
  <c r="BJ91" l="1"/>
  <c r="BI91"/>
  <c r="BK92" l="1"/>
  <c r="BI92" l="1"/>
  <c r="BJ92" l="1"/>
  <c r="BK93" l="1"/>
  <c r="BI93"/>
  <c r="BJ93" l="1"/>
  <c r="BI94" l="1"/>
  <c r="BK94" l="1"/>
  <c r="BJ94" l="1"/>
  <c r="BI95" l="1"/>
  <c r="BK95" l="1"/>
  <c r="BJ95" l="1"/>
  <c r="BI96"/>
  <c r="BK96" l="1"/>
  <c r="BJ96" l="1"/>
  <c r="BI97" l="1"/>
  <c r="BJ97"/>
  <c r="BK97" l="1"/>
  <c r="BJ98" l="1"/>
  <c r="BK98" l="1"/>
  <c r="BI98"/>
  <c r="BK99" l="1"/>
  <c r="BI99"/>
  <c r="BJ99"/>
  <c r="BK100" l="1"/>
  <c r="BI100"/>
  <c r="BJ100"/>
  <c r="BI101" l="1"/>
  <c r="BJ101"/>
  <c r="BK101"/>
  <c r="BI102" l="1"/>
  <c r="BJ102"/>
  <c r="BK102"/>
  <c r="BI103" l="1"/>
  <c r="BK103" l="1"/>
  <c r="BJ103"/>
  <c r="BI104" l="1"/>
  <c r="BK104" l="1"/>
  <c r="BJ104"/>
  <c r="BI105" l="1"/>
  <c r="BK105" l="1"/>
  <c r="BJ105"/>
  <c r="BI106" l="1"/>
  <c r="BJ106"/>
  <c r="BK106"/>
  <c r="BI107" l="1"/>
  <c r="BK107" l="1"/>
  <c r="BJ107"/>
  <c r="BI108" l="1"/>
  <c r="BJ108" l="1"/>
  <c r="BK108" l="1"/>
  <c r="BI109"/>
  <c r="BJ109" l="1"/>
  <c r="BK109" l="1"/>
  <c r="BI110" l="1"/>
  <c r="BJ110"/>
  <c r="BK110"/>
  <c r="BI111" l="1"/>
  <c r="BJ111"/>
  <c r="BK111"/>
  <c r="BJ112" l="1"/>
  <c r="BK112"/>
  <c r="BI112" l="1"/>
  <c r="BI113" l="1"/>
  <c r="BK113"/>
  <c r="BJ113"/>
  <c r="BI114" l="1"/>
  <c r="BJ114"/>
  <c r="BK114" l="1"/>
  <c r="BI115" l="1"/>
  <c r="BJ115" l="1"/>
  <c r="BK115" l="1"/>
  <c r="BI116" l="1"/>
  <c r="BJ116"/>
  <c r="BK116" l="1"/>
  <c r="BI117" l="1"/>
  <c r="BK117" l="1"/>
  <c r="BJ117"/>
  <c r="BK118" l="1"/>
  <c r="BI118" l="1"/>
  <c r="BJ118"/>
  <c r="BK119" l="1"/>
  <c r="BJ119" l="1"/>
  <c r="BI119" l="1"/>
  <c r="BK120"/>
  <c r="BJ120" l="1"/>
  <c r="BI120" l="1"/>
  <c r="BI121" l="1"/>
  <c r="BJ121"/>
  <c r="BK121" l="1"/>
  <c r="BI122" l="1"/>
  <c r="BJ122" l="1"/>
  <c r="BK122" l="1"/>
  <c r="BK123" l="1"/>
  <c r="BI123"/>
  <c r="BJ123" l="1"/>
  <c r="BJ124" l="1"/>
  <c r="BK124"/>
  <c r="BI124"/>
  <c r="BJ125" l="1"/>
  <c r="BI125"/>
  <c r="BK125" l="1"/>
  <c r="BK126" l="1"/>
  <c r="BJ126"/>
  <c r="BI126"/>
  <c r="BK127" l="1"/>
  <c r="BJ127" l="1"/>
  <c r="BI127"/>
  <c r="BI128" l="1"/>
  <c r="BJ128"/>
  <c r="BK128"/>
  <c r="BI129" l="1"/>
  <c r="BJ129"/>
  <c r="BK129"/>
  <c r="BI130" l="1"/>
  <c r="BJ130"/>
  <c r="BK130" l="1"/>
  <c r="BK131" l="1"/>
  <c r="BI131"/>
  <c r="BJ131"/>
  <c r="BI132" l="1"/>
  <c r="BK132"/>
  <c r="BJ132"/>
  <c r="BJ133" l="1"/>
  <c r="BK133" l="1"/>
  <c r="BI133"/>
  <c r="BK134" l="1"/>
  <c r="BJ134"/>
  <c r="BI134" l="1"/>
  <c r="BI135" l="1"/>
  <c r="BJ135"/>
  <c r="BK135"/>
  <c r="BK136" l="1"/>
  <c r="BI136"/>
  <c r="BJ136"/>
  <c r="BK137" l="1"/>
  <c r="BJ137"/>
  <c r="BI137" l="1"/>
  <c r="BI138" l="1"/>
  <c r="BJ138"/>
  <c r="BK138"/>
  <c r="BJ139" l="1"/>
  <c r="BK139"/>
  <c r="BI139" l="1"/>
  <c r="BI140" l="1"/>
  <c r="BK140" l="1"/>
  <c r="BJ140"/>
  <c r="BJ141" l="1"/>
  <c r="BI141" l="1"/>
  <c r="BK141"/>
  <c r="BI142" l="1"/>
  <c r="BJ142"/>
  <c r="BK142"/>
  <c r="BK143" l="1"/>
  <c r="BJ143" l="1"/>
  <c r="BI143"/>
  <c r="BK144" l="1"/>
  <c r="BI144" l="1"/>
  <c r="BJ144"/>
  <c r="BI145" l="1"/>
  <c r="BK145"/>
  <c r="BJ145" l="1"/>
  <c r="BI146" l="1"/>
  <c r="BK146" l="1"/>
  <c r="BJ146"/>
  <c r="BI147" l="1"/>
  <c r="BJ147" l="1"/>
  <c r="BK147"/>
  <c r="BJ148" l="1"/>
  <c r="BK148"/>
  <c r="BI148"/>
  <c r="BK149" l="1"/>
  <c r="BI149"/>
  <c r="BJ149"/>
  <c r="BK150" l="1"/>
  <c r="BJ150" l="1"/>
  <c r="BI150"/>
  <c r="BJ151" l="1"/>
  <c r="BK151"/>
  <c r="BI151"/>
  <c r="BI152" l="1"/>
  <c r="BJ152" l="1"/>
  <c r="BK152"/>
  <c r="BI153" l="1"/>
  <c r="BJ153"/>
  <c r="BK153" l="1"/>
  <c r="BI154" l="1"/>
  <c r="BJ154" l="1"/>
  <c r="BK154" l="1"/>
  <c r="BJ155" l="1"/>
  <c r="BI155"/>
  <c r="BK155" l="1"/>
  <c r="BI156" l="1"/>
  <c r="BK156" l="1"/>
  <c r="BJ156"/>
  <c r="BI157"/>
  <c r="BK157" l="1"/>
  <c r="BJ157"/>
  <c r="BI158" l="1"/>
  <c r="BK158"/>
  <c r="BJ158"/>
  <c r="BI159" l="1"/>
  <c r="BJ159"/>
  <c r="BK159" l="1"/>
  <c r="BI160" l="1"/>
  <c r="BJ160"/>
  <c r="BK160"/>
  <c r="BK161" l="1"/>
  <c r="BJ161"/>
  <c r="BI161"/>
  <c r="BI162" l="1"/>
  <c r="BK162" l="1"/>
  <c r="BJ162"/>
  <c r="BI163" l="1"/>
  <c r="BJ163" l="1"/>
  <c r="BK163"/>
  <c r="BJ164" l="1"/>
  <c r="BI164"/>
  <c r="BK164" l="1"/>
  <c r="BI165" l="1"/>
  <c r="BK165" l="1"/>
  <c r="BJ165"/>
  <c r="BK166" l="1"/>
  <c r="BI166"/>
  <c r="BJ166" l="1"/>
  <c r="BK167" l="1"/>
  <c r="BI167"/>
  <c r="BJ167" l="1"/>
  <c r="BI168" l="1"/>
  <c r="BK168" l="1"/>
  <c r="BJ168" l="1"/>
  <c r="BI169"/>
  <c r="BK169" l="1"/>
  <c r="BJ169" l="1"/>
  <c r="BK170" l="1"/>
  <c r="BI170"/>
  <c r="BJ170" l="1"/>
  <c r="BI171" l="1"/>
  <c r="BK171"/>
  <c r="BI172" l="1"/>
  <c r="BJ171"/>
  <c r="BK172" l="1"/>
  <c r="BJ172" l="1"/>
  <c r="BI173" l="1"/>
  <c r="BK173"/>
  <c r="BJ173"/>
  <c r="BI174" l="1"/>
  <c r="BK174"/>
  <c r="BJ174"/>
  <c r="BI175" l="1"/>
  <c r="BK175" l="1"/>
  <c r="BJ175" l="1"/>
  <c r="BI176"/>
  <c r="BK176" l="1"/>
  <c r="BJ176" l="1"/>
  <c r="BK177" l="1"/>
  <c r="BI177"/>
  <c r="BJ177" l="1"/>
  <c r="BI178" l="1"/>
  <c r="BK178" l="1"/>
  <c r="BJ178" l="1"/>
  <c r="BI179"/>
  <c r="BJ179" l="1"/>
  <c r="BK179" l="1"/>
  <c r="BI180" l="1"/>
  <c r="BK180"/>
  <c r="BJ180"/>
  <c r="BJ181" l="1"/>
  <c r="BK181"/>
  <c r="BI181"/>
  <c r="BI182" l="1"/>
  <c r="BJ182" l="1"/>
  <c r="BK182"/>
  <c r="BI183" l="1"/>
  <c r="BJ183"/>
  <c r="BK183" l="1"/>
  <c r="BJ184" l="1"/>
  <c r="BI184" l="1"/>
  <c r="BK184" l="1"/>
  <c r="BK185" l="1"/>
  <c r="BI185" l="1"/>
  <c r="BJ185"/>
  <c r="BK186" l="1"/>
  <c r="BJ186" l="1"/>
  <c r="BI186"/>
  <c r="BK187" l="1"/>
  <c r="BI187" l="1"/>
  <c r="BJ187"/>
  <c r="BK188" l="1"/>
  <c r="BI188" l="1"/>
  <c r="BJ188" l="1"/>
  <c r="BJ189" l="1"/>
  <c r="BK189" l="1"/>
  <c r="BI189"/>
  <c r="BK190" l="1"/>
  <c r="BJ190" l="1"/>
  <c r="BI190" l="1"/>
  <c r="BJ191" l="1"/>
  <c r="BK191" l="1"/>
  <c r="BI191" l="1"/>
  <c r="BJ192" l="1"/>
  <c r="BK192" l="1"/>
  <c r="BI192"/>
  <c r="BK193" l="1"/>
  <c r="BI193" l="1"/>
  <c r="BJ193"/>
  <c r="BK194" l="1"/>
  <c r="BJ194"/>
  <c r="BI194"/>
  <c r="BK195" l="1"/>
  <c r="BI195" l="1"/>
  <c r="BJ195"/>
  <c r="BK196" l="1"/>
  <c r="BJ196"/>
  <c r="BI196" l="1"/>
  <c r="BK197" l="1"/>
  <c r="BI197"/>
  <c r="BJ197"/>
  <c r="BK198" l="1"/>
  <c r="BJ198" l="1"/>
  <c r="BI198"/>
  <c r="BJ199" l="1"/>
  <c r="BK199"/>
  <c r="BI199"/>
  <c r="BK200" l="1"/>
  <c r="BJ200" l="1"/>
  <c r="BI200"/>
  <c r="BK201" l="1"/>
  <c r="BJ201" l="1"/>
  <c r="BI201" l="1"/>
  <c r="BJ202" l="1"/>
  <c r="BK202" l="1"/>
  <c r="BI202"/>
  <c r="BK203" l="1"/>
  <c r="BJ203"/>
  <c r="BI203"/>
  <c r="BK204" l="1"/>
  <c r="BJ204" l="1"/>
  <c r="BI204"/>
  <c r="BK205" l="1"/>
  <c r="BJ205" l="1"/>
  <c r="BI205" l="1"/>
  <c r="BK206" l="1"/>
  <c r="BJ206"/>
  <c r="BK207" l="1"/>
  <c r="BI206"/>
  <c r="BJ207" l="1"/>
  <c r="BI207"/>
  <c r="BK208" l="1"/>
  <c r="BJ208"/>
  <c r="BI208" l="1"/>
  <c r="BK209" l="1"/>
  <c r="BJ209"/>
  <c r="BI209"/>
  <c r="BK210" l="1"/>
  <c r="BJ210"/>
  <c r="BI210"/>
  <c r="BJ211" l="1"/>
  <c r="BK211"/>
  <c r="BI211" l="1"/>
  <c r="BK212" l="1"/>
  <c r="BJ212"/>
  <c r="BI212"/>
  <c r="BK213" l="1"/>
  <c r="BJ213" l="1"/>
  <c r="BI213"/>
  <c r="BJ214" l="1"/>
  <c r="BK214"/>
  <c r="BI214"/>
  <c r="BK215" l="1"/>
  <c r="BJ215"/>
  <c r="BI215" l="1"/>
  <c r="BK216" l="1"/>
  <c r="BJ216"/>
  <c r="BI216" l="1"/>
  <c r="BI217" l="1"/>
  <c r="BJ217" l="1"/>
  <c r="BK217"/>
  <c r="BK218" l="1"/>
  <c r="BI218"/>
  <c r="BJ218"/>
  <c r="BK219" l="1"/>
  <c r="BK220"/>
  <c r="BI219"/>
  <c r="BJ219"/>
  <c r="BK221"/>
  <c r="BI220"/>
  <c r="BJ220"/>
  <c r="BK222"/>
  <c r="BI221"/>
  <c r="BJ221"/>
  <c r="BK223"/>
  <c r="BI222"/>
  <c r="BJ222"/>
  <c r="BK224"/>
  <c r="BI223"/>
  <c r="BJ223"/>
  <c r="BK225"/>
  <c r="BI224"/>
  <c r="BJ224"/>
  <c r="BK226"/>
  <c r="BI225"/>
  <c r="BJ225"/>
  <c r="BK227"/>
  <c r="BI226"/>
  <c r="BJ226"/>
  <c r="BK228"/>
  <c r="BI227"/>
  <c r="BJ227"/>
  <c r="BK229"/>
  <c r="BI228"/>
  <c r="BJ228"/>
  <c r="BK230"/>
  <c r="BI229"/>
  <c r="BJ229"/>
  <c r="BK231"/>
  <c r="BI230"/>
  <c r="BJ230"/>
  <c r="BK232"/>
  <c r="BI231"/>
  <c r="BJ231"/>
  <c r="BK233"/>
  <c r="BI232"/>
  <c r="BJ232"/>
  <c r="BK234"/>
  <c r="BI233"/>
  <c r="BJ233"/>
  <c r="BK235"/>
  <c r="BI234"/>
  <c r="BJ234"/>
  <c r="BK236"/>
  <c r="BI235"/>
  <c r="BJ235"/>
  <c r="BK237"/>
  <c r="BI236"/>
  <c r="BJ236"/>
  <c r="BK238"/>
  <c r="BI237"/>
  <c r="BJ237"/>
  <c r="BK239"/>
  <c r="BI238"/>
  <c r="BJ238"/>
  <c r="BK240"/>
  <c r="BI239"/>
  <c r="BJ239"/>
  <c r="BK241"/>
  <c r="BI240"/>
  <c r="BJ240"/>
  <c r="BK242"/>
  <c r="BI241"/>
  <c r="BJ241"/>
  <c r="BK243"/>
  <c r="BI242"/>
  <c r="BJ242"/>
  <c r="BK244"/>
  <c r="BI243"/>
  <c r="BJ243"/>
  <c r="BK245"/>
  <c r="BI244"/>
  <c r="BJ244"/>
  <c r="BI245"/>
  <c r="BI246"/>
  <c r="BJ245"/>
  <c r="BJ246"/>
  <c r="BK246"/>
  <c r="BJ247"/>
  <c r="BI247"/>
  <c r="BK247"/>
  <c r="BJ248"/>
  <c r="BJ249"/>
  <c r="BI248"/>
  <c r="BK248"/>
  <c r="BJ250"/>
  <c r="BI249"/>
  <c r="BK249"/>
  <c r="BI250"/>
  <c r="BK250"/>
  <c r="BJ251"/>
  <c r="BI251"/>
  <c r="BK251"/>
  <c r="BJ252"/>
  <c r="BJ253"/>
  <c r="BI252"/>
  <c r="BK252"/>
  <c r="BI253"/>
  <c r="BK253"/>
  <c r="BJ254"/>
  <c r="BJ255"/>
  <c r="BI254"/>
  <c r="BK254"/>
  <c r="BJ256"/>
  <c r="BI255"/>
  <c r="BK255"/>
  <c r="BJ257"/>
  <c r="BI256"/>
  <c r="BK256"/>
  <c r="BJ258"/>
  <c r="BI257"/>
  <c r="BK257"/>
  <c r="BK258"/>
  <c r="BI258"/>
  <c r="BK259"/>
  <c r="BI259"/>
  <c r="BJ259"/>
  <c r="BK260"/>
  <c r="BK261"/>
  <c r="BI260"/>
  <c r="BJ260"/>
  <c r="BI261"/>
  <c r="BJ261"/>
  <c r="BI262"/>
  <c r="BI263"/>
  <c r="BJ262"/>
  <c r="BK262"/>
  <c r="BI264"/>
  <c r="BJ263"/>
  <c r="BK263"/>
  <c r="BI265"/>
  <c r="BJ264"/>
  <c r="BK264"/>
  <c r="BI266"/>
  <c r="BJ265"/>
  <c r="BK265"/>
  <c r="BI267"/>
  <c r="BJ266"/>
  <c r="BK266"/>
  <c r="BJ267"/>
  <c r="BJ268"/>
  <c r="BK267"/>
  <c r="BI268"/>
  <c r="BK268"/>
  <c r="BI269"/>
  <c r="BI270"/>
  <c r="BK269"/>
  <c r="BJ269"/>
  <c r="BI271"/>
  <c r="BJ270"/>
  <c r="BK270"/>
  <c r="BJ271"/>
  <c r="BK271"/>
  <c r="BJ272"/>
  <c r="BI272"/>
  <c r="BK272"/>
  <c r="BJ273"/>
  <c r="BI273"/>
  <c r="BK273"/>
  <c r="BJ274"/>
  <c r="BJ275"/>
  <c r="BK274"/>
  <c r="BI274"/>
  <c r="BK275"/>
  <c r="BI275"/>
  <c r="BK276"/>
  <c r="BI276"/>
  <c r="BJ276"/>
  <c r="BK277"/>
  <c r="BI277"/>
  <c r="BJ277"/>
  <c r="BK278"/>
  <c r="BK279"/>
  <c r="BI278"/>
  <c r="BJ278"/>
  <c r="BI279"/>
  <c r="BJ279"/>
  <c r="BK280"/>
  <c r="BI280"/>
  <c r="BJ280"/>
  <c r="BK281"/>
  <c r="BK282"/>
  <c r="BI281"/>
  <c r="BJ281"/>
  <c r="BJ282"/>
  <c r="BJ283"/>
  <c r="BI282"/>
  <c r="BJ284"/>
  <c r="BI283"/>
  <c r="BK283"/>
  <c r="BJ285"/>
  <c r="BI284"/>
  <c r="BK284"/>
  <c r="BJ286"/>
  <c r="BI285"/>
  <c r="BK285"/>
  <c r="BI286"/>
  <c r="BK286"/>
  <c r="BJ287"/>
  <c r="BJ288"/>
  <c r="BK287"/>
  <c r="BI287"/>
  <c r="BI288"/>
  <c r="BK288"/>
  <c r="BI289"/>
  <c r="BJ289"/>
  <c r="BK289"/>
  <c r="BI290"/>
  <c r="BI291"/>
  <c r="BK290"/>
  <c r="BK291"/>
  <c r="BJ290"/>
  <c r="BJ291"/>
  <c r="BJ292"/>
  <c r="BJ293"/>
  <c r="BI292"/>
  <c r="BI293"/>
  <c r="BK292"/>
  <c r="BK293"/>
  <c r="BK294"/>
  <c r="BI294"/>
  <c r="BJ294"/>
  <c r="BK295"/>
  <c r="BK296"/>
  <c r="BI295"/>
  <c r="BJ295"/>
  <c r="BJ296"/>
  <c r="BJ297"/>
  <c r="BI296"/>
  <c r="BI297"/>
  <c r="BK297"/>
  <c r="BI298"/>
  <c r="BJ298"/>
  <c r="BK298"/>
  <c r="BI299"/>
  <c r="BI300"/>
  <c r="BJ299"/>
  <c r="BJ300"/>
  <c r="BK299"/>
  <c r="BK300"/>
  <c r="BK301"/>
  <c r="BK302"/>
  <c r="BI301"/>
  <c r="BJ301"/>
  <c r="BJ302"/>
  <c r="BI302"/>
  <c r="BJ303"/>
  <c r="BI303"/>
  <c r="BK303"/>
  <c r="BJ304"/>
  <c r="BJ305"/>
  <c r="BK304"/>
  <c r="BK305"/>
  <c r="BI304"/>
  <c r="BI305"/>
  <c r="BJ306"/>
  <c r="BJ307"/>
  <c r="BI306"/>
  <c r="BK306"/>
  <c r="BI307"/>
  <c r="BK307"/>
  <c r="BJ308"/>
  <c r="BI308"/>
  <c r="BK308"/>
  <c r="BJ309"/>
  <c r="BJ310"/>
  <c r="BI309"/>
  <c r="BK309"/>
  <c r="BI310"/>
  <c r="BK310"/>
  <c r="BJ311"/>
  <c r="BI311"/>
  <c r="BK311"/>
  <c r="BJ312"/>
  <c r="BI312"/>
  <c r="BK312"/>
  <c r="BJ313"/>
  <c r="BI313"/>
  <c r="BK313"/>
  <c r="BJ314"/>
  <c r="BJ315"/>
  <c r="BK314"/>
  <c r="BI314"/>
  <c r="BK315"/>
  <c r="BK316"/>
  <c r="BI315"/>
  <c r="BI316"/>
  <c r="BJ316"/>
  <c r="BK317"/>
  <c r="BK318"/>
  <c r="BJ317"/>
  <c r="BI317"/>
  <c r="BI318"/>
  <c r="BJ318"/>
  <c r="BJ319"/>
  <c r="BJ320"/>
  <c r="BK319"/>
  <c r="BK320"/>
  <c r="BI319"/>
  <c r="BK321"/>
  <c r="BI320"/>
  <c r="BI321"/>
  <c r="BJ321"/>
  <c r="BI322"/>
  <c r="BJ322"/>
  <c r="BK322"/>
  <c r="BI323"/>
  <c r="BJ323"/>
  <c r="BK323"/>
  <c r="BI324"/>
  <c r="BI325"/>
  <c r="BK324"/>
  <c r="BK325"/>
  <c r="BJ324"/>
  <c r="BK326"/>
  <c r="BJ325"/>
  <c r="BJ326"/>
  <c r="BJ327"/>
  <c r="BI326"/>
  <c r="BI327"/>
  <c r="BK327"/>
  <c r="BI328"/>
  <c r="BJ328"/>
  <c r="BK328"/>
  <c r="BI329"/>
  <c r="BJ329"/>
  <c r="BK329"/>
  <c r="BI330"/>
  <c r="BJ330"/>
  <c r="BK330"/>
  <c r="BI331"/>
  <c r="BJ331"/>
  <c r="BK331"/>
  <c r="BI332"/>
  <c r="BI333"/>
  <c r="BK332"/>
  <c r="BK333"/>
  <c r="BJ332"/>
  <c r="BK334"/>
  <c r="BJ333"/>
  <c r="BK335"/>
  <c r="BI334"/>
  <c r="BJ334"/>
  <c r="BK336"/>
  <c r="BI335"/>
  <c r="BJ335"/>
  <c r="BI336"/>
  <c r="BJ336"/>
  <c r="BK337"/>
  <c r="BI337"/>
  <c r="BJ337"/>
  <c r="BK338"/>
  <c r="BI338"/>
  <c r="BJ338"/>
  <c r="BK339"/>
  <c r="BI339"/>
  <c r="BJ339"/>
  <c r="BK340"/>
  <c r="BI340"/>
  <c r="BJ340"/>
  <c r="BK341"/>
  <c r="BK342"/>
  <c r="BJ341"/>
  <c r="BJ342"/>
  <c r="BI341"/>
  <c r="BJ343"/>
  <c r="BI342"/>
  <c r="BI343"/>
  <c r="BI344"/>
  <c r="BK343"/>
  <c r="BI345"/>
  <c r="BJ344"/>
  <c r="BJ345"/>
  <c r="BK344"/>
  <c r="BK345"/>
  <c r="BK346"/>
  <c r="BJ346"/>
  <c r="BI346"/>
  <c r="CJ4" l="1"/>
  <c r="AT61" l="1"/>
  <c r="AW61" l="1"/>
  <c r="AK62" s="1"/>
  <c r="BQ61"/>
  <c r="J61"/>
  <c r="BN61"/>
  <c r="CI4"/>
  <c r="AZ61" l="1"/>
  <c r="BC61" s="1"/>
  <c r="AT62"/>
  <c r="M61"/>
  <c r="P61" s="1"/>
  <c r="S61"/>
  <c r="AB62" s="1"/>
  <c r="CH4"/>
  <c r="AS61"/>
  <c r="AV61" l="1"/>
  <c r="BP61"/>
  <c r="I61"/>
  <c r="BM61"/>
  <c r="AW62"/>
  <c r="BQ62"/>
  <c r="J62"/>
  <c r="BN62"/>
  <c r="AR61"/>
  <c r="H61" l="1"/>
  <c r="BO61"/>
  <c r="BL61"/>
  <c r="AU61"/>
  <c r="AI62" s="1"/>
  <c r="R61"/>
  <c r="AA62" s="1"/>
  <c r="L61"/>
  <c r="O61" s="1"/>
  <c r="AZ62"/>
  <c r="BC62" s="1"/>
  <c r="AK63"/>
  <c r="AY61"/>
  <c r="BB61" s="1"/>
  <c r="AJ62"/>
  <c r="M62"/>
  <c r="P62" s="1"/>
  <c r="S62"/>
  <c r="AB63" s="1"/>
  <c r="AS62" l="1"/>
  <c r="AT63"/>
  <c r="Q61"/>
  <c r="Z62" s="1"/>
  <c r="BH62" s="1"/>
  <c r="K61"/>
  <c r="N61" s="1"/>
  <c r="AX61"/>
  <c r="BA61" s="1"/>
  <c r="BD61" s="1"/>
  <c r="AR62"/>
  <c r="I273" i="7" l="1"/>
  <c r="AW63" i="13"/>
  <c r="BQ63"/>
  <c r="J63"/>
  <c r="BN63"/>
  <c r="BP62"/>
  <c r="AV62"/>
  <c r="I62"/>
  <c r="BM62"/>
  <c r="BO62"/>
  <c r="H62"/>
  <c r="AU62"/>
  <c r="BL62"/>
  <c r="H273" i="7" l="1"/>
  <c r="G273"/>
  <c r="J273"/>
  <c r="K273"/>
  <c r="Q62" i="13"/>
  <c r="Z63" s="1"/>
  <c r="K62"/>
  <c r="N62" s="1"/>
  <c r="AX62"/>
  <c r="BA62" s="1"/>
  <c r="AI63"/>
  <c r="S63"/>
  <c r="AB64" s="1"/>
  <c r="M63"/>
  <c r="P63" s="1"/>
  <c r="AZ63"/>
  <c r="BC63" s="1"/>
  <c r="AK64"/>
  <c r="AY62"/>
  <c r="BB62" s="1"/>
  <c r="AJ63"/>
  <c r="L62"/>
  <c r="O62" s="1"/>
  <c r="R62"/>
  <c r="AA63" s="1"/>
  <c r="L273" i="7" l="1"/>
  <c r="G173" i="12" s="1"/>
  <c r="H173" s="1"/>
  <c r="I173" s="1"/>
  <c r="BD62" i="13"/>
  <c r="AR63"/>
  <c r="BH63"/>
  <c r="AS63"/>
  <c r="J174" i="12" l="1"/>
  <c r="AU63" i="13"/>
  <c r="BO63"/>
  <c r="H63"/>
  <c r="BL63"/>
  <c r="K274" i="7"/>
  <c r="J274"/>
  <c r="I274"/>
  <c r="H274"/>
  <c r="G274"/>
  <c r="AV63" i="13"/>
  <c r="BP63"/>
  <c r="I63"/>
  <c r="BM63"/>
  <c r="AY63" l="1"/>
  <c r="BB63" s="1"/>
  <c r="AJ64"/>
  <c r="K63"/>
  <c r="N63" s="1"/>
  <c r="Q63"/>
  <c r="Z64" s="1"/>
  <c r="L63"/>
  <c r="O63" s="1"/>
  <c r="R63"/>
  <c r="AA64" s="1"/>
  <c r="AX63"/>
  <c r="BA63" s="1"/>
  <c r="AI64"/>
  <c r="L274" i="7"/>
  <c r="G174" i="12" s="1"/>
  <c r="H174" s="1"/>
  <c r="I174" s="1"/>
  <c r="AT64" i="13"/>
  <c r="BD63" l="1"/>
  <c r="J175" i="12"/>
  <c r="BQ64" i="13"/>
  <c r="AW64"/>
  <c r="J64"/>
  <c r="BN64"/>
  <c r="AR64"/>
  <c r="BH64"/>
  <c r="AS64"/>
  <c r="AV64" l="1"/>
  <c r="BP64"/>
  <c r="I64"/>
  <c r="BM64"/>
  <c r="AZ64"/>
  <c r="BC64" s="1"/>
  <c r="AK65"/>
  <c r="S64"/>
  <c r="AB65" s="1"/>
  <c r="M64"/>
  <c r="P64" s="1"/>
  <c r="G275" i="7"/>
  <c r="I275"/>
  <c r="K275"/>
  <c r="J275"/>
  <c r="H275"/>
  <c r="H64" i="13"/>
  <c r="BO64"/>
  <c r="AU64"/>
  <c r="BL64"/>
  <c r="AX64" l="1"/>
  <c r="BA64" s="1"/>
  <c r="AI65"/>
  <c r="Q64"/>
  <c r="Z65" s="1"/>
  <c r="K64"/>
  <c r="N64" s="1"/>
  <c r="AY64"/>
  <c r="BB64" s="1"/>
  <c r="AJ65"/>
  <c r="L64"/>
  <c r="O64" s="1"/>
  <c r="R64"/>
  <c r="AA65" s="1"/>
  <c r="L275" i="7"/>
  <c r="G175" i="12" s="1"/>
  <c r="H175" s="1"/>
  <c r="I175" s="1"/>
  <c r="AS65" i="13"/>
  <c r="AT65"/>
  <c r="BD64" l="1"/>
  <c r="BM65"/>
  <c r="I65"/>
  <c r="AV65"/>
  <c r="AY65" s="1"/>
  <c r="BB65" s="1"/>
  <c r="BP65"/>
  <c r="AW65"/>
  <c r="AK66" s="1"/>
  <c r="J65"/>
  <c r="BQ65"/>
  <c r="BN65"/>
  <c r="J176" i="12"/>
  <c r="BH65" i="13"/>
  <c r="AR65"/>
  <c r="AJ66" l="1"/>
  <c r="AZ65"/>
  <c r="BC65" s="1"/>
  <c r="BO65"/>
  <c r="H65"/>
  <c r="AU65"/>
  <c r="AI66" s="1"/>
  <c r="BL65"/>
  <c r="I276" i="7"/>
  <c r="G276"/>
  <c r="H276"/>
  <c r="J276"/>
  <c r="K276"/>
  <c r="M65" i="13"/>
  <c r="P65" s="1"/>
  <c r="S65"/>
  <c r="AB66" s="1"/>
  <c r="R65"/>
  <c r="AA66" s="1"/>
  <c r="L65"/>
  <c r="O65" s="1"/>
  <c r="AS66" l="1"/>
  <c r="I66" s="1"/>
  <c r="AT66"/>
  <c r="AW66" s="1"/>
  <c r="AK67" s="1"/>
  <c r="L276" i="7"/>
  <c r="G176" i="12" s="1"/>
  <c r="H176" s="1"/>
  <c r="I176" s="1"/>
  <c r="Q65" i="13"/>
  <c r="Z66" s="1"/>
  <c r="K65"/>
  <c r="N65" s="1"/>
  <c r="AX65"/>
  <c r="BA65" s="1"/>
  <c r="BD65" s="1"/>
  <c r="AR66"/>
  <c r="AV66" l="1"/>
  <c r="AJ67" s="1"/>
  <c r="BM66"/>
  <c r="BP66"/>
  <c r="BQ66"/>
  <c r="BN66"/>
  <c r="J66"/>
  <c r="M66" s="1"/>
  <c r="P66" s="1"/>
  <c r="BO66"/>
  <c r="H66"/>
  <c r="BL66"/>
  <c r="AU66"/>
  <c r="AI67" s="1"/>
  <c r="J177" i="12"/>
  <c r="BH66" i="13"/>
  <c r="AZ66"/>
  <c r="BC66" s="1"/>
  <c r="L66"/>
  <c r="O66" s="1"/>
  <c r="R66"/>
  <c r="AA67" s="1"/>
  <c r="S66" l="1"/>
  <c r="AB67" s="1"/>
  <c r="AY66"/>
  <c r="BB66" s="1"/>
  <c r="Q66"/>
  <c r="Z67" s="1"/>
  <c r="K66"/>
  <c r="N66" s="1"/>
  <c r="AX66"/>
  <c r="BA66" s="1"/>
  <c r="K277" i="7"/>
  <c r="H277"/>
  <c r="G277"/>
  <c r="I277"/>
  <c r="J277"/>
  <c r="BH67" i="13" l="1"/>
  <c r="I278" i="7"/>
  <c r="BD66" i="13"/>
  <c r="AR67"/>
  <c r="AU67" s="1"/>
  <c r="L277" i="7"/>
  <c r="G177" i="12" s="1"/>
  <c r="H177" s="1"/>
  <c r="I177" s="1"/>
  <c r="AS67" i="13"/>
  <c r="AT67"/>
  <c r="G278" i="7" l="1"/>
  <c r="J278"/>
  <c r="K278"/>
  <c r="H278"/>
  <c r="BO67" i="13"/>
  <c r="H67"/>
  <c r="Q67" s="1"/>
  <c r="Z68" s="1"/>
  <c r="BL67"/>
  <c r="AI68"/>
  <c r="AX67"/>
  <c r="BA67" s="1"/>
  <c r="AW67"/>
  <c r="AK68" s="1"/>
  <c r="BQ67"/>
  <c r="BN67"/>
  <c r="J67"/>
  <c r="AV67"/>
  <c r="AJ68" s="1"/>
  <c r="I67"/>
  <c r="BM67"/>
  <c r="BP67"/>
  <c r="J178" i="12"/>
  <c r="L278" i="7" l="1"/>
  <c r="G178" i="12" s="1"/>
  <c r="H178" s="1"/>
  <c r="I178" s="1"/>
  <c r="J179" s="1"/>
  <c r="AZ67" i="13"/>
  <c r="BC67" s="1"/>
  <c r="K67"/>
  <c r="N67" s="1"/>
  <c r="M67"/>
  <c r="P67" s="1"/>
  <c r="S67"/>
  <c r="AB68" s="1"/>
  <c r="AY67"/>
  <c r="BB67" s="1"/>
  <c r="R67"/>
  <c r="AA68" s="1"/>
  <c r="L67"/>
  <c r="O67" s="1"/>
  <c r="BD67" l="1"/>
  <c r="BH68"/>
  <c r="AR68"/>
  <c r="I279" i="7"/>
  <c r="J279"/>
  <c r="K279"/>
  <c r="H279"/>
  <c r="G279"/>
  <c r="AS68" i="13"/>
  <c r="AT68"/>
  <c r="AW68" l="1"/>
  <c r="AK69" s="1"/>
  <c r="J68"/>
  <c r="BQ68"/>
  <c r="BN68"/>
  <c r="L279" i="7"/>
  <c r="G179" i="12" s="1"/>
  <c r="H179" s="1"/>
  <c r="I179" s="1"/>
  <c r="BO68" i="13"/>
  <c r="AU68"/>
  <c r="AI69" s="1"/>
  <c r="H68"/>
  <c r="BL68"/>
  <c r="I68"/>
  <c r="BM68"/>
  <c r="AV68"/>
  <c r="AJ69" s="1"/>
  <c r="BP68"/>
  <c r="AZ68" l="1"/>
  <c r="BC68" s="1"/>
  <c r="AT69"/>
  <c r="AW69" s="1"/>
  <c r="AK70" s="1"/>
  <c r="AX68"/>
  <c r="BA68" s="1"/>
  <c r="K68"/>
  <c r="N68" s="1"/>
  <c r="Q68"/>
  <c r="Z69" s="1"/>
  <c r="S68"/>
  <c r="AB69" s="1"/>
  <c r="M68"/>
  <c r="P68" s="1"/>
  <c r="L68"/>
  <c r="O68" s="1"/>
  <c r="R68"/>
  <c r="AA69" s="1"/>
  <c r="AR69"/>
  <c r="AY68"/>
  <c r="BB68" s="1"/>
  <c r="AS69"/>
  <c r="J180" i="12"/>
  <c r="BQ69" i="13" l="1"/>
  <c r="AZ69"/>
  <c r="BC69" s="1"/>
  <c r="BN69"/>
  <c r="J69"/>
  <c r="S69" s="1"/>
  <c r="AB70" s="1"/>
  <c r="BD68"/>
  <c r="BH69"/>
  <c r="BM69"/>
  <c r="AV69"/>
  <c r="AJ70" s="1"/>
  <c r="BP69"/>
  <c r="I69"/>
  <c r="AU69"/>
  <c r="AI70" s="1"/>
  <c r="BO69"/>
  <c r="BL69"/>
  <c r="H69"/>
  <c r="AX69" l="1"/>
  <c r="BA69" s="1"/>
  <c r="M69"/>
  <c r="P69" s="1"/>
  <c r="AS70"/>
  <c r="I280" i="7"/>
  <c r="K280"/>
  <c r="G280"/>
  <c r="H280"/>
  <c r="J280"/>
  <c r="K69" i="13"/>
  <c r="N69" s="1"/>
  <c r="Q69"/>
  <c r="Z70" s="1"/>
  <c r="AY69"/>
  <c r="BB69" s="1"/>
  <c r="L69"/>
  <c r="O69" s="1"/>
  <c r="R69"/>
  <c r="AA70" s="1"/>
  <c r="AT70"/>
  <c r="AR70"/>
  <c r="BD69" l="1"/>
  <c r="BM70"/>
  <c r="BP70"/>
  <c r="AV70"/>
  <c r="AJ71" s="1"/>
  <c r="I70"/>
  <c r="BH70"/>
  <c r="H281" i="7"/>
  <c r="BN70" i="13"/>
  <c r="BQ70"/>
  <c r="AW70"/>
  <c r="AK71" s="1"/>
  <c r="J70"/>
  <c r="AU70"/>
  <c r="AI71" s="1"/>
  <c r="BO70"/>
  <c r="H70"/>
  <c r="BL70"/>
  <c r="AX70"/>
  <c r="BA70" s="1"/>
  <c r="L280" i="7"/>
  <c r="G180" i="12" s="1"/>
  <c r="H180" s="1"/>
  <c r="I180" s="1"/>
  <c r="AZ70" i="13" l="1"/>
  <c r="BC70" s="1"/>
  <c r="Q70"/>
  <c r="Z71" s="1"/>
  <c r="K70"/>
  <c r="N70" s="1"/>
  <c r="M70"/>
  <c r="P70" s="1"/>
  <c r="S70"/>
  <c r="AB71" s="1"/>
  <c r="J181" i="12"/>
  <c r="G281" i="7"/>
  <c r="J281"/>
  <c r="I281"/>
  <c r="AY70" i="13"/>
  <c r="BB70" s="1"/>
  <c r="L70"/>
  <c r="O70" s="1"/>
  <c r="R70"/>
  <c r="AA71" s="1"/>
  <c r="K281" i="7"/>
  <c r="BD70" i="13" l="1"/>
  <c r="BH71"/>
  <c r="J282" i="7"/>
  <c r="L281"/>
  <c r="G181" i="12" s="1"/>
  <c r="H181" s="1"/>
  <c r="I181" s="1"/>
  <c r="J182" s="1"/>
  <c r="K282" i="7" l="1"/>
  <c r="AT71" i="13"/>
  <c r="J71" s="1"/>
  <c r="I282" i="7"/>
  <c r="AR71" i="13"/>
  <c r="G282" i="7"/>
  <c r="H282"/>
  <c r="AS71" i="13"/>
  <c r="BQ71" l="1"/>
  <c r="BN71"/>
  <c r="AW71"/>
  <c r="AK72" s="1"/>
  <c r="BP71"/>
  <c r="AV71"/>
  <c r="AJ72" s="1"/>
  <c r="I71"/>
  <c r="BM71"/>
  <c r="AU71"/>
  <c r="AI72" s="1"/>
  <c r="H71"/>
  <c r="BO71"/>
  <c r="BL71"/>
  <c r="L282" i="7"/>
  <c r="G182" i="12" s="1"/>
  <c r="H182" s="1"/>
  <c r="I182" s="1"/>
  <c r="M71" i="13"/>
  <c r="P71" s="1"/>
  <c r="S71"/>
  <c r="AB72" s="1"/>
  <c r="AX71" l="1"/>
  <c r="BA71" s="1"/>
  <c r="AR72"/>
  <c r="AZ71"/>
  <c r="BC71" s="1"/>
  <c r="J183" i="12"/>
  <c r="R71" i="13"/>
  <c r="AA72" s="1"/>
  <c r="L71"/>
  <c r="O71" s="1"/>
  <c r="Q71"/>
  <c r="Z72" s="1"/>
  <c r="K71"/>
  <c r="N71" s="1"/>
  <c r="AS72"/>
  <c r="AY71"/>
  <c r="BB71" s="1"/>
  <c r="AT72"/>
  <c r="BD71" l="1"/>
  <c r="I72"/>
  <c r="AV72"/>
  <c r="AJ73" s="1"/>
  <c r="BM72"/>
  <c r="BP72"/>
  <c r="BL72"/>
  <c r="AU72"/>
  <c r="AI73" s="1"/>
  <c r="BO72"/>
  <c r="H72"/>
  <c r="J72"/>
  <c r="BN72"/>
  <c r="AW72"/>
  <c r="AK73" s="1"/>
  <c r="BQ72"/>
  <c r="BH72"/>
  <c r="AX72" l="1"/>
  <c r="BA72" s="1"/>
  <c r="M72"/>
  <c r="P72" s="1"/>
  <c r="S72"/>
  <c r="AB73" s="1"/>
  <c r="K72"/>
  <c r="N72" s="1"/>
  <c r="Q72"/>
  <c r="Z73" s="1"/>
  <c r="R72"/>
  <c r="AA73" s="1"/>
  <c r="L72"/>
  <c r="O72" s="1"/>
  <c r="AZ72"/>
  <c r="BC72" s="1"/>
  <c r="AR73"/>
  <c r="AY72"/>
  <c r="BB72" s="1"/>
  <c r="J283" i="7"/>
  <c r="I283"/>
  <c r="K283"/>
  <c r="H283"/>
  <c r="G283"/>
  <c r="AS73" i="13"/>
  <c r="AT73"/>
  <c r="BD72" l="1"/>
  <c r="G284" i="7"/>
  <c r="J73" i="13"/>
  <c r="AW73"/>
  <c r="AK74" s="1"/>
  <c r="BQ73"/>
  <c r="BN73"/>
  <c r="AU73"/>
  <c r="AI74" s="1"/>
  <c r="H73"/>
  <c r="BO73"/>
  <c r="BL73"/>
  <c r="L283" i="7"/>
  <c r="G183" i="12" s="1"/>
  <c r="H183" s="1"/>
  <c r="I183" s="1"/>
  <c r="BH73" i="13"/>
  <c r="AV73"/>
  <c r="AJ74" s="1"/>
  <c r="BM73"/>
  <c r="I73"/>
  <c r="BP73"/>
  <c r="AY73" l="1"/>
  <c r="BB73" s="1"/>
  <c r="AZ73"/>
  <c r="BC73" s="1"/>
  <c r="I284" i="7"/>
  <c r="K284"/>
  <c r="H284"/>
  <c r="J284"/>
  <c r="M73" i="13"/>
  <c r="P73" s="1"/>
  <c r="S73"/>
  <c r="AB74" s="1"/>
  <c r="AX73"/>
  <c r="BA73" s="1"/>
  <c r="R73"/>
  <c r="AA74" s="1"/>
  <c r="L73"/>
  <c r="O73" s="1"/>
  <c r="J184" i="12"/>
  <c r="Q73" i="13"/>
  <c r="Z74" s="1"/>
  <c r="K73"/>
  <c r="N73" s="1"/>
  <c r="BD73" l="1"/>
  <c r="L284" i="7"/>
  <c r="G184" i="12" s="1"/>
  <c r="H184" s="1"/>
  <c r="I184" s="1"/>
  <c r="BH74" i="13"/>
  <c r="J185" i="12" l="1"/>
  <c r="AS74" i="13"/>
  <c r="BP74" s="1"/>
  <c r="G285" i="7"/>
  <c r="I285"/>
  <c r="J285"/>
  <c r="K285"/>
  <c r="H285"/>
  <c r="AR74" i="13"/>
  <c r="AT74"/>
  <c r="BM74" l="1"/>
  <c r="AV74"/>
  <c r="AJ75" s="1"/>
  <c r="I74"/>
  <c r="R74" s="1"/>
  <c r="AA75" s="1"/>
  <c r="AW74"/>
  <c r="AK75" s="1"/>
  <c r="BN74"/>
  <c r="BQ74"/>
  <c r="J74"/>
  <c r="L285" i="7"/>
  <c r="G185" i="12" s="1"/>
  <c r="H185" s="1"/>
  <c r="I185" s="1"/>
  <c r="AU74" i="13"/>
  <c r="AI75" s="1"/>
  <c r="BL74"/>
  <c r="BO74"/>
  <c r="H74"/>
  <c r="AX74" l="1"/>
  <c r="BA74" s="1"/>
  <c r="L74"/>
  <c r="O74" s="1"/>
  <c r="AZ74"/>
  <c r="BC74" s="1"/>
  <c r="AS75"/>
  <c r="BM75" s="1"/>
  <c r="AY74"/>
  <c r="BB74" s="1"/>
  <c r="Q74"/>
  <c r="Z75" s="1"/>
  <c r="K74"/>
  <c r="N74" s="1"/>
  <c r="AT75"/>
  <c r="J186" i="12"/>
  <c r="AR75" i="13"/>
  <c r="S74"/>
  <c r="AB75" s="1"/>
  <c r="M74"/>
  <c r="P74" s="1"/>
  <c r="BD74" l="1"/>
  <c r="AV75"/>
  <c r="AJ76" s="1"/>
  <c r="BP75"/>
  <c r="I75"/>
  <c r="L75" s="1"/>
  <c r="O75" s="1"/>
  <c r="H75"/>
  <c r="BL75"/>
  <c r="AU75"/>
  <c r="AI76" s="1"/>
  <c r="BO75"/>
  <c r="AW75"/>
  <c r="AK76" s="1"/>
  <c r="BQ75"/>
  <c r="J75"/>
  <c r="BN75"/>
  <c r="BH75"/>
  <c r="AZ75" l="1"/>
  <c r="BC75" s="1"/>
  <c r="AY75"/>
  <c r="BB75" s="1"/>
  <c r="R75"/>
  <c r="AA76" s="1"/>
  <c r="AX75"/>
  <c r="BA75" s="1"/>
  <c r="K75"/>
  <c r="N75" s="1"/>
  <c r="Q75"/>
  <c r="Z76" s="1"/>
  <c r="M75"/>
  <c r="P75" s="1"/>
  <c r="S75"/>
  <c r="AB76" s="1"/>
  <c r="AR76"/>
  <c r="AS76"/>
  <c r="AT76"/>
  <c r="J286" i="7"/>
  <c r="H286"/>
  <c r="G286"/>
  <c r="I286"/>
  <c r="K286"/>
  <c r="J287" l="1"/>
  <c r="BD75" i="13"/>
  <c r="BP76"/>
  <c r="AV76"/>
  <c r="AJ77" s="1"/>
  <c r="BM76"/>
  <c r="I76"/>
  <c r="BL76"/>
  <c r="BO76"/>
  <c r="H76"/>
  <c r="AU76"/>
  <c r="AI77" s="1"/>
  <c r="L286" i="7"/>
  <c r="G186" i="12" s="1"/>
  <c r="H186" s="1"/>
  <c r="I186" s="1"/>
  <c r="BN76" i="13"/>
  <c r="BQ76"/>
  <c r="J76"/>
  <c r="AW76"/>
  <c r="AK77" s="1"/>
  <c r="BH76"/>
  <c r="G287" i="7" l="1"/>
  <c r="I287"/>
  <c r="K287"/>
  <c r="H287"/>
  <c r="AY76" i="13"/>
  <c r="BB76" s="1"/>
  <c r="AZ76"/>
  <c r="BC76" s="1"/>
  <c r="S76"/>
  <c r="AB77" s="1"/>
  <c r="M76"/>
  <c r="P76" s="1"/>
  <c r="J187" i="12"/>
  <c r="AX76" i="13"/>
  <c r="BA76" s="1"/>
  <c r="Q76"/>
  <c r="Z77" s="1"/>
  <c r="K76"/>
  <c r="N76" s="1"/>
  <c r="R76"/>
  <c r="AA77" s="1"/>
  <c r="L76"/>
  <c r="O76" s="1"/>
  <c r="L287" i="7" l="1"/>
  <c r="G187" i="12" s="1"/>
  <c r="H187" s="1"/>
  <c r="I187" s="1"/>
  <c r="BD76" i="13"/>
  <c r="BH77"/>
  <c r="J188" i="12" l="1"/>
  <c r="AS77" i="13"/>
  <c r="BM77" s="1"/>
  <c r="J288" i="7"/>
  <c r="K288"/>
  <c r="H288"/>
  <c r="I288"/>
  <c r="G288"/>
  <c r="AT77" i="13"/>
  <c r="AR77"/>
  <c r="I77" l="1"/>
  <c r="R77" s="1"/>
  <c r="AA78" s="1"/>
  <c r="AV77"/>
  <c r="AJ78" s="1"/>
  <c r="BP77"/>
  <c r="BQ77"/>
  <c r="BN77"/>
  <c r="AW77"/>
  <c r="AK78" s="1"/>
  <c r="J77"/>
  <c r="L288" i="7"/>
  <c r="G188" i="12" s="1"/>
  <c r="H188" s="1"/>
  <c r="I188" s="1"/>
  <c r="BO77" i="13"/>
  <c r="BL77"/>
  <c r="AU77"/>
  <c r="AI78" s="1"/>
  <c r="H77"/>
  <c r="L77" l="1"/>
  <c r="O77" s="1"/>
  <c r="AS78"/>
  <c r="BM78" s="1"/>
  <c r="AY77"/>
  <c r="BB77" s="1"/>
  <c r="AR78"/>
  <c r="AT78"/>
  <c r="AX77"/>
  <c r="BA77" s="1"/>
  <c r="AZ77"/>
  <c r="BC77" s="1"/>
  <c r="J189" i="12"/>
  <c r="K77" i="13"/>
  <c r="N77" s="1"/>
  <c r="Q77"/>
  <c r="Z78" s="1"/>
  <c r="M77"/>
  <c r="P77" s="1"/>
  <c r="S77"/>
  <c r="AB78" s="1"/>
  <c r="BP78" l="1"/>
  <c r="AV78"/>
  <c r="AJ79" s="1"/>
  <c r="I78"/>
  <c r="R78" s="1"/>
  <c r="AA79" s="1"/>
  <c r="BD77"/>
  <c r="BH78"/>
  <c r="BN78"/>
  <c r="J78"/>
  <c r="BQ78"/>
  <c r="AW78"/>
  <c r="AK79" s="1"/>
  <c r="H78"/>
  <c r="BL78"/>
  <c r="BO78"/>
  <c r="AU78"/>
  <c r="AI79" s="1"/>
  <c r="L78" l="1"/>
  <c r="O78" s="1"/>
  <c r="AY78"/>
  <c r="BB78" s="1"/>
  <c r="AT79"/>
  <c r="AW79" s="1"/>
  <c r="AZ79" s="1"/>
  <c r="BC79" s="1"/>
  <c r="AS79"/>
  <c r="BM79" s="1"/>
  <c r="AZ78"/>
  <c r="BC78" s="1"/>
  <c r="G289" i="7"/>
  <c r="J289"/>
  <c r="I289"/>
  <c r="H289"/>
  <c r="K289"/>
  <c r="K78" i="13"/>
  <c r="N78" s="1"/>
  <c r="Q78"/>
  <c r="Z79" s="1"/>
  <c r="M78"/>
  <c r="P78" s="1"/>
  <c r="S78"/>
  <c r="AB79" s="1"/>
  <c r="AR79"/>
  <c r="AX78"/>
  <c r="BA78" s="1"/>
  <c r="BN79" l="1"/>
  <c r="J79"/>
  <c r="S79" s="1"/>
  <c r="AB80" s="1"/>
  <c r="BQ79"/>
  <c r="AV79"/>
  <c r="AJ80" s="1"/>
  <c r="BD78"/>
  <c r="I79"/>
  <c r="R79" s="1"/>
  <c r="AA80" s="1"/>
  <c r="BP79"/>
  <c r="BL79"/>
  <c r="AU79"/>
  <c r="AI80" s="1"/>
  <c r="BO79"/>
  <c r="H79"/>
  <c r="L289" i="7"/>
  <c r="G189" i="12" s="1"/>
  <c r="H189" s="1"/>
  <c r="I189" s="1"/>
  <c r="G290" i="7"/>
  <c r="H290"/>
  <c r="K290"/>
  <c r="AK80" i="13"/>
  <c r="J290" i="7"/>
  <c r="BH79" i="13"/>
  <c r="I290" i="7"/>
  <c r="M79" i="13" l="1"/>
  <c r="P79" s="1"/>
  <c r="L79"/>
  <c r="O79" s="1"/>
  <c r="AY79"/>
  <c r="BB79" s="1"/>
  <c r="L290" i="7"/>
  <c r="G190" i="12" s="1"/>
  <c r="H190" s="1"/>
  <c r="I190" s="1"/>
  <c r="AX79" i="13"/>
  <c r="BA79" s="1"/>
  <c r="J190" i="12"/>
  <c r="K79" i="13"/>
  <c r="N79" s="1"/>
  <c r="Q79"/>
  <c r="Z80" s="1"/>
  <c r="BD79" l="1"/>
  <c r="J191" i="12"/>
  <c r="BH80" i="13"/>
  <c r="AT80" l="1"/>
  <c r="J291" i="7"/>
  <c r="H291"/>
  <c r="K291"/>
  <c r="I291"/>
  <c r="G291"/>
  <c r="AR80" i="13"/>
  <c r="AS80"/>
  <c r="L291" i="7" l="1"/>
  <c r="G191" i="12" s="1"/>
  <c r="H191" s="1"/>
  <c r="I191" s="1"/>
  <c r="BM80" i="13"/>
  <c r="I80"/>
  <c r="AV80"/>
  <c r="AJ81" s="1"/>
  <c r="BP80"/>
  <c r="J80"/>
  <c r="BN80"/>
  <c r="BQ80"/>
  <c r="AW80"/>
  <c r="AK81" s="1"/>
  <c r="AU80"/>
  <c r="AI81" s="1"/>
  <c r="H80"/>
  <c r="BO80"/>
  <c r="BL80"/>
  <c r="AY80" l="1"/>
  <c r="BB80" s="1"/>
  <c r="AX80"/>
  <c r="BA80" s="1"/>
  <c r="K80"/>
  <c r="N80" s="1"/>
  <c r="Q80"/>
  <c r="Z81" s="1"/>
  <c r="AS81"/>
  <c r="J192" i="12"/>
  <c r="AT81" i="13"/>
  <c r="AR81"/>
  <c r="M80"/>
  <c r="P80" s="1"/>
  <c r="S80"/>
  <c r="AB81" s="1"/>
  <c r="R80"/>
  <c r="AA81" s="1"/>
  <c r="L80"/>
  <c r="O80" s="1"/>
  <c r="AZ80"/>
  <c r="BC80" s="1"/>
  <c r="BD80" l="1"/>
  <c r="H81"/>
  <c r="BO81"/>
  <c r="BL81"/>
  <c r="AU81"/>
  <c r="AI82" s="1"/>
  <c r="J81"/>
  <c r="AW81"/>
  <c r="AK82" s="1"/>
  <c r="BQ81"/>
  <c r="BN81"/>
  <c r="BH81"/>
  <c r="I81"/>
  <c r="AV81"/>
  <c r="AJ82" s="1"/>
  <c r="BM81"/>
  <c r="BP81"/>
  <c r="AZ81" l="1"/>
  <c r="BC81" s="1"/>
  <c r="AY81"/>
  <c r="BB81" s="1"/>
  <c r="AR82"/>
  <c r="AS82"/>
  <c r="M81"/>
  <c r="P81" s="1"/>
  <c r="S81"/>
  <c r="AB82" s="1"/>
  <c r="R81"/>
  <c r="AA82" s="1"/>
  <c r="L81"/>
  <c r="O81" s="1"/>
  <c r="Q81"/>
  <c r="Z82" s="1"/>
  <c r="K81"/>
  <c r="N81" s="1"/>
  <c r="AX81"/>
  <c r="BA81" s="1"/>
  <c r="K292" i="7"/>
  <c r="H292"/>
  <c r="J292"/>
  <c r="I292"/>
  <c r="G292"/>
  <c r="AT82" i="13"/>
  <c r="BD81" l="1"/>
  <c r="H293" i="7"/>
  <c r="BN82" i="13"/>
  <c r="BQ82"/>
  <c r="AW82"/>
  <c r="AK83" s="1"/>
  <c r="J82"/>
  <c r="BL82"/>
  <c r="H82"/>
  <c r="BO82"/>
  <c r="AU82"/>
  <c r="AI83" s="1"/>
  <c r="BM82"/>
  <c r="AV82"/>
  <c r="AJ83" s="1"/>
  <c r="I82"/>
  <c r="BP82"/>
  <c r="BH82"/>
  <c r="L292" i="7"/>
  <c r="G192" i="12" s="1"/>
  <c r="H192" s="1"/>
  <c r="I192" s="1"/>
  <c r="K293" i="7" l="1"/>
  <c r="G293"/>
  <c r="J293"/>
  <c r="I293"/>
  <c r="AX82" i="13"/>
  <c r="BA82" s="1"/>
  <c r="AY82"/>
  <c r="BB82" s="1"/>
  <c r="J193" i="12"/>
  <c r="K82" i="13"/>
  <c r="N82" s="1"/>
  <c r="Q82"/>
  <c r="Z83" s="1"/>
  <c r="R82"/>
  <c r="AA83" s="1"/>
  <c r="L82"/>
  <c r="O82" s="1"/>
  <c r="AZ82"/>
  <c r="BC82" s="1"/>
  <c r="M82"/>
  <c r="P82" s="1"/>
  <c r="S82"/>
  <c r="AB83" s="1"/>
  <c r="L293" i="7" l="1"/>
  <c r="G193" i="12" s="1"/>
  <c r="H193" s="1"/>
  <c r="I193" s="1"/>
  <c r="J194" s="1"/>
  <c r="BD82" i="13"/>
  <c r="BH83"/>
  <c r="AS83" l="1"/>
  <c r="AT83"/>
  <c r="AR83"/>
  <c r="J294" i="7"/>
  <c r="G294"/>
  <c r="I294"/>
  <c r="K294"/>
  <c r="H294"/>
  <c r="BO83" i="13" l="1"/>
  <c r="BL83"/>
  <c r="AU83"/>
  <c r="AI84" s="1"/>
  <c r="H83"/>
  <c r="AV83"/>
  <c r="AJ84" s="1"/>
  <c r="BP83"/>
  <c r="BM83"/>
  <c r="I83"/>
  <c r="L294" i="7"/>
  <c r="G194" i="12" s="1"/>
  <c r="H194" s="1"/>
  <c r="I194" s="1"/>
  <c r="BQ83" i="13"/>
  <c r="AW83"/>
  <c r="AK84" s="1"/>
  <c r="J83"/>
  <c r="BN83"/>
  <c r="AY83" l="1"/>
  <c r="BB83" s="1"/>
  <c r="AS84"/>
  <c r="AV84" s="1"/>
  <c r="AT84"/>
  <c r="J195" i="12"/>
  <c r="AR84" i="13"/>
  <c r="L83"/>
  <c r="O83" s="1"/>
  <c r="R83"/>
  <c r="AA84" s="1"/>
  <c r="AZ83"/>
  <c r="BC83" s="1"/>
  <c r="AX83"/>
  <c r="BA83" s="1"/>
  <c r="S83"/>
  <c r="AB84" s="1"/>
  <c r="M83"/>
  <c r="P83" s="1"/>
  <c r="K83"/>
  <c r="N83" s="1"/>
  <c r="Q83"/>
  <c r="Z84" s="1"/>
  <c r="BP84" l="1"/>
  <c r="BM84"/>
  <c r="I84"/>
  <c r="L84" s="1"/>
  <c r="O84" s="1"/>
  <c r="AY84"/>
  <c r="BB84" s="1"/>
  <c r="AJ85"/>
  <c r="BL84"/>
  <c r="AU84"/>
  <c r="AI85" s="1"/>
  <c r="BO84"/>
  <c r="H84"/>
  <c r="BH84"/>
  <c r="BD83"/>
  <c r="J84"/>
  <c r="BQ84"/>
  <c r="BN84"/>
  <c r="AW84"/>
  <c r="AK85" s="1"/>
  <c r="R84" l="1"/>
  <c r="AA85" s="1"/>
  <c r="AS85"/>
  <c r="I85" s="1"/>
  <c r="S84"/>
  <c r="AB85" s="1"/>
  <c r="M84"/>
  <c r="P84" s="1"/>
  <c r="AT85"/>
  <c r="AZ84"/>
  <c r="BC84" s="1"/>
  <c r="AR85"/>
  <c r="AX84"/>
  <c r="BA84" s="1"/>
  <c r="J295" i="7"/>
  <c r="G295"/>
  <c r="K295"/>
  <c r="I295"/>
  <c r="H295"/>
  <c r="K84" i="13"/>
  <c r="N84" s="1"/>
  <c r="Q84"/>
  <c r="Z85" s="1"/>
  <c r="BP85" l="1"/>
  <c r="BM85"/>
  <c r="AV85"/>
  <c r="AJ86" s="1"/>
  <c r="BH85"/>
  <c r="AU85"/>
  <c r="AI86" s="1"/>
  <c r="BO85"/>
  <c r="H85"/>
  <c r="BL85"/>
  <c r="BN85"/>
  <c r="BQ85"/>
  <c r="AW85"/>
  <c r="AK86" s="1"/>
  <c r="J85"/>
  <c r="L295" i="7"/>
  <c r="G195" i="12" s="1"/>
  <c r="H195" s="1"/>
  <c r="I195" s="1"/>
  <c r="K296" i="7"/>
  <c r="BD84" i="13"/>
  <c r="L85"/>
  <c r="O85" s="1"/>
  <c r="R85"/>
  <c r="AA86" s="1"/>
  <c r="AY85" l="1"/>
  <c r="BB85" s="1"/>
  <c r="AZ85"/>
  <c r="BC85" s="1"/>
  <c r="AX85"/>
  <c r="BA85" s="1"/>
  <c r="I296" i="7"/>
  <c r="H296"/>
  <c r="J296"/>
  <c r="G296"/>
  <c r="J196" i="12"/>
  <c r="Q85" i="13"/>
  <c r="Z86" s="1"/>
  <c r="K85"/>
  <c r="N85" s="1"/>
  <c r="M85"/>
  <c r="P85" s="1"/>
  <c r="S85"/>
  <c r="AB86" s="1"/>
  <c r="BD85" l="1"/>
  <c r="I297" i="7"/>
  <c r="L296"/>
  <c r="G196" i="12" s="1"/>
  <c r="H196" s="1"/>
  <c r="I196" s="1"/>
  <c r="BH86" i="13"/>
  <c r="J297" i="7"/>
  <c r="G297"/>
  <c r="K297"/>
  <c r="H297"/>
  <c r="J197" i="12" l="1"/>
  <c r="AT86" i="13"/>
  <c r="BQ86" s="1"/>
  <c r="AS86"/>
  <c r="BP86" s="1"/>
  <c r="AR86"/>
  <c r="L297" i="7"/>
  <c r="G197" i="12" s="1"/>
  <c r="H197" s="1"/>
  <c r="I197" s="1"/>
  <c r="AV86" i="13" l="1"/>
  <c r="AJ87" s="1"/>
  <c r="BN86"/>
  <c r="J86"/>
  <c r="S86" s="1"/>
  <c r="AB87" s="1"/>
  <c r="BM86"/>
  <c r="I86"/>
  <c r="R86" s="1"/>
  <c r="AA87" s="1"/>
  <c r="AW86"/>
  <c r="AK87" s="1"/>
  <c r="H86"/>
  <c r="AU86"/>
  <c r="AI87" s="1"/>
  <c r="BL86"/>
  <c r="BO86"/>
  <c r="J198" i="12"/>
  <c r="AS87" i="13" l="1"/>
  <c r="BM87" s="1"/>
  <c r="AY86"/>
  <c r="BB86" s="1"/>
  <c r="M86"/>
  <c r="P86" s="1"/>
  <c r="L86"/>
  <c r="O86" s="1"/>
  <c r="AT87"/>
  <c r="BN87" s="1"/>
  <c r="AZ86"/>
  <c r="BC86" s="1"/>
  <c r="K86"/>
  <c r="N86" s="1"/>
  <c r="Q86"/>
  <c r="Z87" s="1"/>
  <c r="AR87"/>
  <c r="AX86"/>
  <c r="BA86" s="1"/>
  <c r="I87" l="1"/>
  <c r="R87" s="1"/>
  <c r="AA88" s="1"/>
  <c r="AV87"/>
  <c r="AJ88" s="1"/>
  <c r="BP87"/>
  <c r="J87"/>
  <c r="S87" s="1"/>
  <c r="AB88" s="1"/>
  <c r="AW87"/>
  <c r="AK88" s="1"/>
  <c r="BQ87"/>
  <c r="BD86"/>
  <c r="M87"/>
  <c r="P87" s="1"/>
  <c r="BL87"/>
  <c r="H87"/>
  <c r="AU87"/>
  <c r="AI88" s="1"/>
  <c r="BO87"/>
  <c r="BH87"/>
  <c r="AS88" l="1"/>
  <c r="I88" s="1"/>
  <c r="L87"/>
  <c r="O87" s="1"/>
  <c r="AY87"/>
  <c r="BB87" s="1"/>
  <c r="AT88"/>
  <c r="BQ88" s="1"/>
  <c r="AZ87"/>
  <c r="BC87" s="1"/>
  <c r="AX87"/>
  <c r="BA87" s="1"/>
  <c r="AR88"/>
  <c r="K298" i="7"/>
  <c r="I298"/>
  <c r="J298"/>
  <c r="G298"/>
  <c r="H298"/>
  <c r="K87" i="13"/>
  <c r="N87" s="1"/>
  <c r="Q87"/>
  <c r="Z88" s="1"/>
  <c r="BH88" s="1"/>
  <c r="BM88" l="1"/>
  <c r="AV88"/>
  <c r="AY88" s="1"/>
  <c r="BB88" s="1"/>
  <c r="BP88"/>
  <c r="J88"/>
  <c r="S88" s="1"/>
  <c r="AB89" s="1"/>
  <c r="BN88"/>
  <c r="AW88"/>
  <c r="AK89" s="1"/>
  <c r="BD87"/>
  <c r="L298" i="7"/>
  <c r="G198" i="12" s="1"/>
  <c r="H198" s="1"/>
  <c r="I198" s="1"/>
  <c r="BO88" i="13"/>
  <c r="AU88"/>
  <c r="BL88"/>
  <c r="H88"/>
  <c r="L88"/>
  <c r="O88" s="1"/>
  <c r="R88"/>
  <c r="AA89" s="1"/>
  <c r="I299" i="7"/>
  <c r="AJ89" i="13" l="1"/>
  <c r="M88"/>
  <c r="P88" s="1"/>
  <c r="AZ88"/>
  <c r="BC88" s="1"/>
  <c r="K299" i="7"/>
  <c r="J199" i="12"/>
  <c r="J299" i="7"/>
  <c r="H299"/>
  <c r="K88" i="13"/>
  <c r="N88" s="1"/>
  <c r="Q88"/>
  <c r="Z89" s="1"/>
  <c r="AX88"/>
  <c r="BA88" s="1"/>
  <c r="AI89"/>
  <c r="G299" i="7"/>
  <c r="BD88" i="13" l="1"/>
  <c r="L299" i="7"/>
  <c r="G199" i="12" s="1"/>
  <c r="H199" s="1"/>
  <c r="I199" s="1"/>
  <c r="J200" s="1"/>
  <c r="BH89" i="13"/>
  <c r="G300" i="7" l="1"/>
  <c r="I300"/>
  <c r="K300"/>
  <c r="H300"/>
  <c r="AR89" i="13"/>
  <c r="AT89"/>
  <c r="J300" i="7"/>
  <c r="AS89" i="13"/>
  <c r="I89" l="1"/>
  <c r="BP89"/>
  <c r="AV89"/>
  <c r="AJ90" s="1"/>
  <c r="BM89"/>
  <c r="BO89"/>
  <c r="H89"/>
  <c r="BL89"/>
  <c r="AU89"/>
  <c r="AI90" s="1"/>
  <c r="J89"/>
  <c r="BN89"/>
  <c r="BQ89"/>
  <c r="AW89"/>
  <c r="AK90" s="1"/>
  <c r="L300" i="7"/>
  <c r="G200" i="12" s="1"/>
  <c r="H200" s="1"/>
  <c r="I200" s="1"/>
  <c r="AT90" i="13" l="1"/>
  <c r="AW90" s="1"/>
  <c r="AK91" s="1"/>
  <c r="AX89"/>
  <c r="BA89" s="1"/>
  <c r="R89"/>
  <c r="AA90" s="1"/>
  <c r="L89"/>
  <c r="O89" s="1"/>
  <c r="AS90"/>
  <c r="AR90"/>
  <c r="AY89"/>
  <c r="BB89" s="1"/>
  <c r="J201" i="12"/>
  <c r="Q89" i="13"/>
  <c r="Z90" s="1"/>
  <c r="K89"/>
  <c r="N89" s="1"/>
  <c r="S89"/>
  <c r="AB90" s="1"/>
  <c r="M89"/>
  <c r="P89" s="1"/>
  <c r="AZ89"/>
  <c r="BC89" s="1"/>
  <c r="BD89" l="1"/>
  <c r="J90"/>
  <c r="S90" s="1"/>
  <c r="AB91" s="1"/>
  <c r="BN90"/>
  <c r="BQ90"/>
  <c r="BM90"/>
  <c r="AV90"/>
  <c r="AJ91" s="1"/>
  <c r="I90"/>
  <c r="BP90"/>
  <c r="H90"/>
  <c r="BO90"/>
  <c r="AU90"/>
  <c r="BL90"/>
  <c r="BH90"/>
  <c r="AZ90"/>
  <c r="BC90" s="1"/>
  <c r="M90" l="1"/>
  <c r="P90" s="1"/>
  <c r="Q90"/>
  <c r="Z91" s="1"/>
  <c r="K90"/>
  <c r="N90" s="1"/>
  <c r="L90"/>
  <c r="O90" s="1"/>
  <c r="R90"/>
  <c r="AA91" s="1"/>
  <c r="AI91"/>
  <c r="AX90"/>
  <c r="BA90" s="1"/>
  <c r="AS91"/>
  <c r="AT91"/>
  <c r="AY90"/>
  <c r="BB90" s="1"/>
  <c r="J301" i="7"/>
  <c r="H301"/>
  <c r="I301"/>
  <c r="K301"/>
  <c r="G301"/>
  <c r="L301" l="1"/>
  <c r="G201" i="12" s="1"/>
  <c r="H201" s="1"/>
  <c r="I201" s="1"/>
  <c r="I91" i="13"/>
  <c r="AV91"/>
  <c r="AJ92" s="1"/>
  <c r="BP91"/>
  <c r="BM91"/>
  <c r="J91"/>
  <c r="AW91"/>
  <c r="BN91"/>
  <c r="BQ91"/>
  <c r="H302" i="7"/>
  <c r="BH91" i="13"/>
  <c r="AR91"/>
  <c r="BD90"/>
  <c r="AY91" l="1"/>
  <c r="BB91" s="1"/>
  <c r="J202" i="12"/>
  <c r="K302" i="7"/>
  <c r="I302"/>
  <c r="G302"/>
  <c r="M91" i="13"/>
  <c r="P91" s="1"/>
  <c r="S91"/>
  <c r="AB92" s="1"/>
  <c r="L91"/>
  <c r="O91" s="1"/>
  <c r="R91"/>
  <c r="AA92" s="1"/>
  <c r="AK92"/>
  <c r="AZ91"/>
  <c r="BC91" s="1"/>
  <c r="H91"/>
  <c r="BL91"/>
  <c r="AU91"/>
  <c r="BO91"/>
  <c r="J302" i="7"/>
  <c r="AT92" i="13" l="1"/>
  <c r="AS92"/>
  <c r="AI92"/>
  <c r="AX91"/>
  <c r="BA91" s="1"/>
  <c r="BD91" s="1"/>
  <c r="K91"/>
  <c r="N91" s="1"/>
  <c r="Q91"/>
  <c r="Z92" s="1"/>
  <c r="L302" i="7"/>
  <c r="G202" i="12" s="1"/>
  <c r="H202" s="1"/>
  <c r="I202" s="1"/>
  <c r="BM92" i="13" l="1"/>
  <c r="BP92"/>
  <c r="I92"/>
  <c r="R92" s="1"/>
  <c r="AA93" s="1"/>
  <c r="AV92"/>
  <c r="BQ92"/>
  <c r="J92"/>
  <c r="AW92"/>
  <c r="AK93" s="1"/>
  <c r="BN92"/>
  <c r="BH92"/>
  <c r="L92"/>
  <c r="O92" s="1"/>
  <c r="AR92"/>
  <c r="J203" i="12"/>
  <c r="AY92" i="13" l="1"/>
  <c r="BB92" s="1"/>
  <c r="AJ93"/>
  <c r="S92"/>
  <c r="AB93" s="1"/>
  <c r="M92"/>
  <c r="P92" s="1"/>
  <c r="H92"/>
  <c r="BO92"/>
  <c r="BL92"/>
  <c r="AU92"/>
  <c r="J303" i="7"/>
  <c r="I303"/>
  <c r="G303"/>
  <c r="K303"/>
  <c r="H303"/>
  <c r="AZ92" i="13"/>
  <c r="BC92" s="1"/>
  <c r="AI93" l="1"/>
  <c r="AX92"/>
  <c r="BA92" s="1"/>
  <c r="BD92" s="1"/>
  <c r="AT93"/>
  <c r="AS93"/>
  <c r="Q92"/>
  <c r="Z93" s="1"/>
  <c r="K92"/>
  <c r="N92" s="1"/>
  <c r="L303" i="7"/>
  <c r="G203" i="12" s="1"/>
  <c r="H203" s="1"/>
  <c r="I203" s="1"/>
  <c r="BH93" i="13" l="1"/>
  <c r="J204" i="12"/>
  <c r="BP93" i="13"/>
  <c r="I93"/>
  <c r="AV93"/>
  <c r="BM93"/>
  <c r="AR93"/>
  <c r="J93"/>
  <c r="BQ93"/>
  <c r="AW93"/>
  <c r="BN93"/>
  <c r="BO93" l="1"/>
  <c r="AU93"/>
  <c r="AI94" s="1"/>
  <c r="H93"/>
  <c r="BL93"/>
  <c r="R93"/>
  <c r="AA94" s="1"/>
  <c r="L93"/>
  <c r="O93" s="1"/>
  <c r="AK94"/>
  <c r="AZ93"/>
  <c r="BC93" s="1"/>
  <c r="H304" i="7"/>
  <c r="K304"/>
  <c r="G304"/>
  <c r="I304"/>
  <c r="J304"/>
  <c r="M93" i="13"/>
  <c r="P93" s="1"/>
  <c r="S93"/>
  <c r="AB94" s="1"/>
  <c r="AY93"/>
  <c r="BB93" s="1"/>
  <c r="AJ94"/>
  <c r="K93" l="1"/>
  <c r="N93" s="1"/>
  <c r="Q93"/>
  <c r="Z94" s="1"/>
  <c r="AS94"/>
  <c r="AR94"/>
  <c r="L304" i="7"/>
  <c r="G204" i="12" s="1"/>
  <c r="H204" s="1"/>
  <c r="I204" s="1"/>
  <c r="AX93" i="13"/>
  <c r="BA93" s="1"/>
  <c r="BD93" s="1"/>
  <c r="AT94"/>
  <c r="BO94" l="1"/>
  <c r="H94"/>
  <c r="Q94" s="1"/>
  <c r="Z95" s="1"/>
  <c r="BL94"/>
  <c r="AU94"/>
  <c r="AI95" s="1"/>
  <c r="BN94"/>
  <c r="J94"/>
  <c r="BQ94"/>
  <c r="AW94"/>
  <c r="AK95" s="1"/>
  <c r="BP94"/>
  <c r="BM94"/>
  <c r="I94"/>
  <c r="AV94"/>
  <c r="J205" i="12"/>
  <c r="BH94" i="13"/>
  <c r="AX94" l="1"/>
  <c r="BA94" s="1"/>
  <c r="M94"/>
  <c r="P94" s="1"/>
  <c r="S94"/>
  <c r="AB95" s="1"/>
  <c r="AY94"/>
  <c r="BB94" s="1"/>
  <c r="AJ95"/>
  <c r="K94"/>
  <c r="N94" s="1"/>
  <c r="AZ94"/>
  <c r="BC94" s="1"/>
  <c r="G305" i="7"/>
  <c r="K305"/>
  <c r="I305"/>
  <c r="J305"/>
  <c r="H305"/>
  <c r="R94" i="13"/>
  <c r="AA95" s="1"/>
  <c r="L94"/>
  <c r="O94" s="1"/>
  <c r="BH95" l="1"/>
  <c r="BD94"/>
  <c r="AR95"/>
  <c r="AU95" s="1"/>
  <c r="AS95"/>
  <c r="AT95"/>
  <c r="L305" i="7"/>
  <c r="G205" i="12" s="1"/>
  <c r="H205" s="1"/>
  <c r="I205" s="1"/>
  <c r="K306" i="7"/>
  <c r="I306"/>
  <c r="H306"/>
  <c r="J306"/>
  <c r="G306"/>
  <c r="H95" i="13" l="1"/>
  <c r="Q95" s="1"/>
  <c r="Z96" s="1"/>
  <c r="BO95"/>
  <c r="BL95"/>
  <c r="AV95"/>
  <c r="AJ96" s="1"/>
  <c r="BP95"/>
  <c r="BM95"/>
  <c r="I95"/>
  <c r="AW95"/>
  <c r="AK96" s="1"/>
  <c r="J95"/>
  <c r="BQ95"/>
  <c r="BN95"/>
  <c r="J206" i="12"/>
  <c r="AX95" i="13"/>
  <c r="BA95" s="1"/>
  <c r="AI96"/>
  <c r="L306" i="7"/>
  <c r="G206" i="12" s="1"/>
  <c r="H206" s="1"/>
  <c r="I206" s="1"/>
  <c r="AY95" i="13" l="1"/>
  <c r="BB95" s="1"/>
  <c r="AZ95"/>
  <c r="BC95" s="1"/>
  <c r="K95"/>
  <c r="N95" s="1"/>
  <c r="S95"/>
  <c r="AB96" s="1"/>
  <c r="M95"/>
  <c r="P95" s="1"/>
  <c r="L95"/>
  <c r="O95" s="1"/>
  <c r="R95"/>
  <c r="AA96" s="1"/>
  <c r="J207" i="12"/>
  <c r="BD95" i="13" l="1"/>
  <c r="BH96"/>
  <c r="AT96"/>
  <c r="AW96" s="1"/>
  <c r="AK97" s="1"/>
  <c r="AR96"/>
  <c r="H96" s="1"/>
  <c r="AS96"/>
  <c r="H307" i="7"/>
  <c r="K307"/>
  <c r="G307"/>
  <c r="J307"/>
  <c r="I307"/>
  <c r="BO96" i="13" l="1"/>
  <c r="AU96"/>
  <c r="AX96" s="1"/>
  <c r="BA96" s="1"/>
  <c r="BN96"/>
  <c r="BQ96"/>
  <c r="BL96"/>
  <c r="J96"/>
  <c r="I96"/>
  <c r="AV96"/>
  <c r="AJ97" s="1"/>
  <c r="BM96"/>
  <c r="BP96"/>
  <c r="AZ96"/>
  <c r="BC96" s="1"/>
  <c r="Q96"/>
  <c r="Z97" s="1"/>
  <c r="K96"/>
  <c r="N96" s="1"/>
  <c r="AT97"/>
  <c r="L307" i="7"/>
  <c r="G207" i="12" s="1"/>
  <c r="H207" s="1"/>
  <c r="I207" s="1"/>
  <c r="AI97" i="13" l="1"/>
  <c r="AR97" s="1"/>
  <c r="S96"/>
  <c r="AB97" s="1"/>
  <c r="BQ97" s="1"/>
  <c r="M96"/>
  <c r="P96" s="1"/>
  <c r="AS97"/>
  <c r="BM97" s="1"/>
  <c r="L96"/>
  <c r="O96" s="1"/>
  <c r="R96"/>
  <c r="AA97" s="1"/>
  <c r="BH97" s="1"/>
  <c r="AY96"/>
  <c r="BB96" s="1"/>
  <c r="BD96" s="1"/>
  <c r="J208" i="12"/>
  <c r="J97" i="13"/>
  <c r="AW97"/>
  <c r="BN97"/>
  <c r="AV97" l="1"/>
  <c r="AJ98" s="1"/>
  <c r="I97"/>
  <c r="L97" s="1"/>
  <c r="O97" s="1"/>
  <c r="G308" i="7"/>
  <c r="BP97" i="13"/>
  <c r="AZ97"/>
  <c r="BC97" s="1"/>
  <c r="AK98"/>
  <c r="BO97"/>
  <c r="AU97"/>
  <c r="BL97"/>
  <c r="H97"/>
  <c r="M97"/>
  <c r="P97" s="1"/>
  <c r="S97"/>
  <c r="AB98" s="1"/>
  <c r="R97" l="1"/>
  <c r="AA98" s="1"/>
  <c r="AY97"/>
  <c r="BB97" s="1"/>
  <c r="K308" i="7"/>
  <c r="AT98" i="13"/>
  <c r="H308" i="7"/>
  <c r="I308"/>
  <c r="J308"/>
  <c r="Q97" i="13"/>
  <c r="Z98" s="1"/>
  <c r="K97"/>
  <c r="N97" s="1"/>
  <c r="AS98"/>
  <c r="AX97"/>
  <c r="BA97" s="1"/>
  <c r="AI98"/>
  <c r="BD97" l="1"/>
  <c r="L308" i="7"/>
  <c r="G208" i="12" s="1"/>
  <c r="H208" s="1"/>
  <c r="I208" s="1"/>
  <c r="I98" i="13"/>
  <c r="AV98"/>
  <c r="BP98"/>
  <c r="BM98"/>
  <c r="AR98"/>
  <c r="BQ98"/>
  <c r="J98"/>
  <c r="AW98"/>
  <c r="BN98"/>
  <c r="BH98"/>
  <c r="J209" i="12" l="1"/>
  <c r="AZ98" i="13"/>
  <c r="BC98" s="1"/>
  <c r="AK99"/>
  <c r="R98"/>
  <c r="AA99" s="1"/>
  <c r="L98"/>
  <c r="O98" s="1"/>
  <c r="AY98"/>
  <c r="BB98" s="1"/>
  <c r="AJ99"/>
  <c r="BL98"/>
  <c r="AU98"/>
  <c r="H98"/>
  <c r="BO98"/>
  <c r="H309" i="7"/>
  <c r="K309"/>
  <c r="J309"/>
  <c r="I309"/>
  <c r="G309"/>
  <c r="S98" i="13"/>
  <c r="AB99" s="1"/>
  <c r="M98"/>
  <c r="P98" s="1"/>
  <c r="AS99" l="1"/>
  <c r="AT99"/>
  <c r="L309" i="7"/>
  <c r="G209" i="12" s="1"/>
  <c r="H209" s="1"/>
  <c r="I209" s="1"/>
  <c r="AX98" i="13"/>
  <c r="BA98" s="1"/>
  <c r="BD98" s="1"/>
  <c r="AI99"/>
  <c r="K98"/>
  <c r="N98" s="1"/>
  <c r="Q98"/>
  <c r="Z99" s="1"/>
  <c r="I99" l="1"/>
  <c r="BM99"/>
  <c r="AV99"/>
  <c r="BP99"/>
  <c r="BH99"/>
  <c r="J210" i="12"/>
  <c r="J99" i="13"/>
  <c r="AW99"/>
  <c r="BQ99"/>
  <c r="BN99"/>
  <c r="AR99"/>
  <c r="AZ99" l="1"/>
  <c r="BC99" s="1"/>
  <c r="AK100"/>
  <c r="R99"/>
  <c r="AA100" s="1"/>
  <c r="L99"/>
  <c r="O99" s="1"/>
  <c r="I310" i="7"/>
  <c r="H310"/>
  <c r="J310"/>
  <c r="K310"/>
  <c r="G310"/>
  <c r="AY99" i="13"/>
  <c r="BB99" s="1"/>
  <c r="AJ100"/>
  <c r="BL99"/>
  <c r="AU99"/>
  <c r="H99"/>
  <c r="BO99"/>
  <c r="S99"/>
  <c r="AB100" s="1"/>
  <c r="M99"/>
  <c r="P99" s="1"/>
  <c r="L310" i="7" l="1"/>
  <c r="G210" i="12" s="1"/>
  <c r="H210" s="1"/>
  <c r="I210" s="1"/>
  <c r="Q99" i="13"/>
  <c r="Z100" s="1"/>
  <c r="K99"/>
  <c r="N99" s="1"/>
  <c r="AS100"/>
  <c r="AX99"/>
  <c r="BA99" s="1"/>
  <c r="BD99" s="1"/>
  <c r="AI100"/>
  <c r="AT100"/>
  <c r="J100" l="1"/>
  <c r="BN100"/>
  <c r="BQ100"/>
  <c r="AW100"/>
  <c r="I100"/>
  <c r="BM100"/>
  <c r="AV100"/>
  <c r="BP100"/>
  <c r="J211" i="12"/>
  <c r="AR100" i="13"/>
  <c r="BH100"/>
  <c r="BO100" l="1"/>
  <c r="BL100"/>
  <c r="H100"/>
  <c r="AU100"/>
  <c r="AY100"/>
  <c r="BB100" s="1"/>
  <c r="AJ101"/>
  <c r="K311" i="7"/>
  <c r="I311"/>
  <c r="G311"/>
  <c r="J311"/>
  <c r="H311"/>
  <c r="L100" i="13"/>
  <c r="O100" s="1"/>
  <c r="R100"/>
  <c r="AA101" s="1"/>
  <c r="S100"/>
  <c r="AB101" s="1"/>
  <c r="M100"/>
  <c r="P100" s="1"/>
  <c r="AZ100"/>
  <c r="BC100" s="1"/>
  <c r="AK101"/>
  <c r="L311" i="7" l="1"/>
  <c r="G211" i="12" s="1"/>
  <c r="H211" s="1"/>
  <c r="I211" s="1"/>
  <c r="Q100" i="13"/>
  <c r="Z101" s="1"/>
  <c r="K100"/>
  <c r="N100" s="1"/>
  <c r="AS101"/>
  <c r="AT101"/>
  <c r="AX100"/>
  <c r="BA100" s="1"/>
  <c r="BD100" s="1"/>
  <c r="AI101"/>
  <c r="AR101" l="1"/>
  <c r="AW101"/>
  <c r="BN101"/>
  <c r="J101"/>
  <c r="BQ101"/>
  <c r="J212" i="12"/>
  <c r="BP101" i="13"/>
  <c r="BM101"/>
  <c r="I101"/>
  <c r="AV101"/>
  <c r="BH101"/>
  <c r="L101" l="1"/>
  <c r="O101" s="1"/>
  <c r="R101"/>
  <c r="AA102" s="1"/>
  <c r="AY101"/>
  <c r="BB101" s="1"/>
  <c r="AJ102"/>
  <c r="AZ101"/>
  <c r="BC101" s="1"/>
  <c r="AK102"/>
  <c r="H312" i="7"/>
  <c r="I312"/>
  <c r="K312"/>
  <c r="J312"/>
  <c r="G312"/>
  <c r="S101" i="13"/>
  <c r="AB102" s="1"/>
  <c r="M101"/>
  <c r="P101" s="1"/>
  <c r="BO101"/>
  <c r="BL101"/>
  <c r="H101"/>
  <c r="AU101"/>
  <c r="L312" i="7" l="1"/>
  <c r="G212" i="12" s="1"/>
  <c r="H212" s="1"/>
  <c r="I212" s="1"/>
  <c r="K101" i="13"/>
  <c r="N101" s="1"/>
  <c r="Q101"/>
  <c r="Z102" s="1"/>
  <c r="AX101"/>
  <c r="BA101" s="1"/>
  <c r="BD101" s="1"/>
  <c r="AI102"/>
  <c r="AT102"/>
  <c r="AS102"/>
  <c r="BN102" l="1"/>
  <c r="J102"/>
  <c r="BQ102"/>
  <c r="AW102"/>
  <c r="I102"/>
  <c r="AV102"/>
  <c r="BM102"/>
  <c r="BP102"/>
  <c r="BH102"/>
  <c r="J213" i="12"/>
  <c r="AR102" i="13"/>
  <c r="AY102" l="1"/>
  <c r="BB102" s="1"/>
  <c r="AJ103"/>
  <c r="M102"/>
  <c r="P102" s="1"/>
  <c r="S102"/>
  <c r="AB103" s="1"/>
  <c r="L102"/>
  <c r="O102" s="1"/>
  <c r="R102"/>
  <c r="AA103" s="1"/>
  <c r="K313" i="7"/>
  <c r="G313"/>
  <c r="H313"/>
  <c r="I313"/>
  <c r="J313"/>
  <c r="BL102" i="13"/>
  <c r="H102"/>
  <c r="AU102"/>
  <c r="BO102"/>
  <c r="AZ102"/>
  <c r="BC102" s="1"/>
  <c r="AK103"/>
  <c r="AT103" l="1"/>
  <c r="AX102"/>
  <c r="BA102" s="1"/>
  <c r="BD102" s="1"/>
  <c r="AI103"/>
  <c r="L313" i="7"/>
  <c r="G213" i="12" s="1"/>
  <c r="H213" s="1"/>
  <c r="I213" s="1"/>
  <c r="Q102" i="13"/>
  <c r="Z103" s="1"/>
  <c r="K102"/>
  <c r="N102" s="1"/>
  <c r="AS103"/>
  <c r="BP103" l="1"/>
  <c r="I103"/>
  <c r="BM103"/>
  <c r="AV103"/>
  <c r="BH103"/>
  <c r="J214" i="12"/>
  <c r="BN103" i="13"/>
  <c r="BQ103"/>
  <c r="J103"/>
  <c r="AW103"/>
  <c r="AR103"/>
  <c r="J314" i="7" l="1"/>
  <c r="K314"/>
  <c r="G314"/>
  <c r="I314"/>
  <c r="H314"/>
  <c r="BL103" i="13"/>
  <c r="H103"/>
  <c r="BO103"/>
  <c r="AU103"/>
  <c r="M103"/>
  <c r="P103" s="1"/>
  <c r="S103"/>
  <c r="AB104" s="1"/>
  <c r="L103"/>
  <c r="O103" s="1"/>
  <c r="R103"/>
  <c r="AA104" s="1"/>
  <c r="AZ103"/>
  <c r="BC103" s="1"/>
  <c r="AK104"/>
  <c r="AY103"/>
  <c r="BB103" s="1"/>
  <c r="AJ104"/>
  <c r="AT104" l="1"/>
  <c r="Q103"/>
  <c r="Z104" s="1"/>
  <c r="K103"/>
  <c r="N103" s="1"/>
  <c r="AX103"/>
  <c r="BA103" s="1"/>
  <c r="BD103" s="1"/>
  <c r="AI104"/>
  <c r="L314" i="7"/>
  <c r="G214" i="12" s="1"/>
  <c r="H214" s="1"/>
  <c r="I214" s="1"/>
  <c r="AS104" i="13"/>
  <c r="BP104" l="1"/>
  <c r="AV104"/>
  <c r="I104"/>
  <c r="BM104"/>
  <c r="BQ104"/>
  <c r="J104"/>
  <c r="AW104"/>
  <c r="BN104"/>
  <c r="BH104"/>
  <c r="J215" i="12"/>
  <c r="AR104" i="13"/>
  <c r="M104" l="1"/>
  <c r="P104" s="1"/>
  <c r="S104"/>
  <c r="AB105" s="1"/>
  <c r="AZ104"/>
  <c r="BC104" s="1"/>
  <c r="AK105"/>
  <c r="L104"/>
  <c r="O104" s="1"/>
  <c r="R104"/>
  <c r="AA105" s="1"/>
  <c r="H315" i="7"/>
  <c r="G315"/>
  <c r="I315"/>
  <c r="K315"/>
  <c r="J315"/>
  <c r="AY104" i="13"/>
  <c r="BB104" s="1"/>
  <c r="AJ105"/>
  <c r="BL104"/>
  <c r="BO104"/>
  <c r="H104"/>
  <c r="AU104"/>
  <c r="AS105" l="1"/>
  <c r="AT105"/>
  <c r="AX104"/>
  <c r="BA104" s="1"/>
  <c r="BD104" s="1"/>
  <c r="AI105"/>
  <c r="K104"/>
  <c r="N104" s="1"/>
  <c r="Q104"/>
  <c r="Z105" s="1"/>
  <c r="L315" i="7"/>
  <c r="G215" i="12" s="1"/>
  <c r="H215" s="1"/>
  <c r="I215" s="1"/>
  <c r="AW105" i="13" l="1"/>
  <c r="BN105"/>
  <c r="J105"/>
  <c r="BQ105"/>
  <c r="AV105"/>
  <c r="BM105"/>
  <c r="I105"/>
  <c r="BP105"/>
  <c r="BH105"/>
  <c r="J216" i="12"/>
  <c r="AR105" i="13"/>
  <c r="AY105" l="1"/>
  <c r="BB105" s="1"/>
  <c r="AJ106"/>
  <c r="AZ105"/>
  <c r="BC105" s="1"/>
  <c r="AK106"/>
  <c r="H316" i="7"/>
  <c r="G316"/>
  <c r="J316"/>
  <c r="K316"/>
  <c r="I316"/>
  <c r="R105" i="13"/>
  <c r="AA106" s="1"/>
  <c r="L105"/>
  <c r="O105" s="1"/>
  <c r="S105"/>
  <c r="AB106" s="1"/>
  <c r="M105"/>
  <c r="P105" s="1"/>
  <c r="AU105"/>
  <c r="H105"/>
  <c r="BL105"/>
  <c r="BO105"/>
  <c r="AT106" l="1"/>
  <c r="AX105"/>
  <c r="BA105" s="1"/>
  <c r="BD105" s="1"/>
  <c r="AI106"/>
  <c r="L316" i="7"/>
  <c r="G216" i="12" s="1"/>
  <c r="H216" s="1"/>
  <c r="I216" s="1"/>
  <c r="K105" i="13"/>
  <c r="N105" s="1"/>
  <c r="Q105"/>
  <c r="Z106" s="1"/>
  <c r="AS106"/>
  <c r="I106" l="1"/>
  <c r="BM106"/>
  <c r="AV106"/>
  <c r="BP106"/>
  <c r="AR106"/>
  <c r="J217" i="12"/>
  <c r="BH106" i="13"/>
  <c r="AW106"/>
  <c r="J106"/>
  <c r="BQ106"/>
  <c r="BN106"/>
  <c r="I317" i="7" l="1"/>
  <c r="J317"/>
  <c r="H317"/>
  <c r="G317"/>
  <c r="K317"/>
  <c r="H106" i="13"/>
  <c r="BO106"/>
  <c r="AU106"/>
  <c r="BL106"/>
  <c r="L106"/>
  <c r="O106" s="1"/>
  <c r="R106"/>
  <c r="AA107" s="1"/>
  <c r="AZ106"/>
  <c r="BC106" s="1"/>
  <c r="AK107"/>
  <c r="M106"/>
  <c r="P106" s="1"/>
  <c r="S106"/>
  <c r="AB107" s="1"/>
  <c r="AY106"/>
  <c r="BB106" s="1"/>
  <c r="AJ107"/>
  <c r="AS107" l="1"/>
  <c r="AX106"/>
  <c r="BA106" s="1"/>
  <c r="BD106" s="1"/>
  <c r="AI107"/>
  <c r="L317" i="7"/>
  <c r="G217" i="12" s="1"/>
  <c r="H217" s="1"/>
  <c r="I217" s="1"/>
  <c r="K106" i="13"/>
  <c r="N106" s="1"/>
  <c r="Q106"/>
  <c r="Z107" s="1"/>
  <c r="AT107"/>
  <c r="BH107" l="1"/>
  <c r="J218" i="12"/>
  <c r="J107" i="13"/>
  <c r="AW107"/>
  <c r="BQ107"/>
  <c r="BN107"/>
  <c r="AR107"/>
  <c r="I107"/>
  <c r="BM107"/>
  <c r="AV107"/>
  <c r="BP107"/>
  <c r="AZ107" l="1"/>
  <c r="BC107" s="1"/>
  <c r="AK108"/>
  <c r="G318" i="7"/>
  <c r="K318"/>
  <c r="I318"/>
  <c r="H318"/>
  <c r="J318"/>
  <c r="L107" i="13"/>
  <c r="O107" s="1"/>
  <c r="R107"/>
  <c r="AA108" s="1"/>
  <c r="AY107"/>
  <c r="BB107" s="1"/>
  <c r="AJ108"/>
  <c r="H107"/>
  <c r="BL107"/>
  <c r="BO107"/>
  <c r="AU107"/>
  <c r="M107"/>
  <c r="P107" s="1"/>
  <c r="S107"/>
  <c r="AB108" s="1"/>
  <c r="AS108" l="1"/>
  <c r="AX107"/>
  <c r="BA107" s="1"/>
  <c r="BD107" s="1"/>
  <c r="AI108"/>
  <c r="Q107"/>
  <c r="Z108" s="1"/>
  <c r="K107"/>
  <c r="N107" s="1"/>
  <c r="L318" i="7"/>
  <c r="G218" i="12" s="1"/>
  <c r="H218" s="1"/>
  <c r="I218" s="1"/>
  <c r="AT108" i="13"/>
  <c r="BM108" l="1"/>
  <c r="BP108"/>
  <c r="I108"/>
  <c r="AV108"/>
  <c r="J219" i="12"/>
  <c r="BH108" i="13"/>
  <c r="AW108"/>
  <c r="BN108"/>
  <c r="BQ108"/>
  <c r="J108"/>
  <c r="AR108"/>
  <c r="S108" l="1"/>
  <c r="AB109" s="1"/>
  <c r="M108"/>
  <c r="P108" s="1"/>
  <c r="I319" i="7"/>
  <c r="H319"/>
  <c r="K319"/>
  <c r="G319"/>
  <c r="J319"/>
  <c r="L108" i="13"/>
  <c r="O108" s="1"/>
  <c r="R108"/>
  <c r="AA109" s="1"/>
  <c r="BO108"/>
  <c r="BL108"/>
  <c r="H108"/>
  <c r="AU108"/>
  <c r="AZ108"/>
  <c r="BC108" s="1"/>
  <c r="AK109"/>
  <c r="AY108"/>
  <c r="BB108" s="1"/>
  <c r="AJ109"/>
  <c r="AS109" l="1"/>
  <c r="Q108"/>
  <c r="Z109" s="1"/>
  <c r="K108"/>
  <c r="N108" s="1"/>
  <c r="AT109"/>
  <c r="L319" i="7"/>
  <c r="G219" i="12" s="1"/>
  <c r="H219" s="1"/>
  <c r="I219" s="1"/>
  <c r="AX108" i="13"/>
  <c r="BA108" s="1"/>
  <c r="BD108" s="1"/>
  <c r="AI109"/>
  <c r="J109" l="1"/>
  <c r="AW109"/>
  <c r="BQ109"/>
  <c r="BN109"/>
  <c r="J220" i="12"/>
  <c r="BM109" i="13"/>
  <c r="I109"/>
  <c r="BP109"/>
  <c r="AV109"/>
  <c r="BH109"/>
  <c r="AR109"/>
  <c r="J320" i="7" l="1"/>
  <c r="H320"/>
  <c r="K320"/>
  <c r="G320"/>
  <c r="I320"/>
  <c r="H109" i="13"/>
  <c r="BL109"/>
  <c r="BO109"/>
  <c r="AU109"/>
  <c r="AY109"/>
  <c r="BB109" s="1"/>
  <c r="AJ110"/>
  <c r="M109"/>
  <c r="P109" s="1"/>
  <c r="S109"/>
  <c r="AB110" s="1"/>
  <c r="AZ109"/>
  <c r="BC109" s="1"/>
  <c r="AK110"/>
  <c r="L109"/>
  <c r="O109" s="1"/>
  <c r="R109"/>
  <c r="AA110" s="1"/>
  <c r="AT110" l="1"/>
  <c r="L320" i="7"/>
  <c r="G220" i="12" s="1"/>
  <c r="H220" s="1"/>
  <c r="I220" s="1"/>
  <c r="AX109" i="13"/>
  <c r="BA109" s="1"/>
  <c r="BD109" s="1"/>
  <c r="AI110"/>
  <c r="K109"/>
  <c r="N109" s="1"/>
  <c r="Q109"/>
  <c r="Z110" s="1"/>
  <c r="AS110"/>
  <c r="BP110" l="1"/>
  <c r="AV110"/>
  <c r="I110"/>
  <c r="BM110"/>
  <c r="J221" i="12"/>
  <c r="J110" i="13"/>
  <c r="BQ110"/>
  <c r="BN110"/>
  <c r="AW110"/>
  <c r="AR110"/>
  <c r="BH110"/>
  <c r="AY110" l="1"/>
  <c r="BB110" s="1"/>
  <c r="AJ111"/>
  <c r="L110"/>
  <c r="O110" s="1"/>
  <c r="R110"/>
  <c r="AA111" s="1"/>
  <c r="I321" i="7"/>
  <c r="K321"/>
  <c r="G321"/>
  <c r="H321"/>
  <c r="J321"/>
  <c r="AZ110" i="13"/>
  <c r="BC110" s="1"/>
  <c r="AK111"/>
  <c r="BO110"/>
  <c r="AU110"/>
  <c r="BL110"/>
  <c r="H110"/>
  <c r="M110"/>
  <c r="P110" s="1"/>
  <c r="S110"/>
  <c r="AB111" s="1"/>
  <c r="AT111" l="1"/>
  <c r="L321" i="7"/>
  <c r="G221" i="12" s="1"/>
  <c r="H221" s="1"/>
  <c r="I221" s="1"/>
  <c r="Q110" i="13"/>
  <c r="Z111" s="1"/>
  <c r="K110"/>
  <c r="N110" s="1"/>
  <c r="AX110"/>
  <c r="BA110" s="1"/>
  <c r="BD110" s="1"/>
  <c r="AI111"/>
  <c r="AS111"/>
  <c r="I111" l="1"/>
  <c r="AV111"/>
  <c r="BP111"/>
  <c r="BM111"/>
  <c r="AR111"/>
  <c r="BH111"/>
  <c r="J222" i="12"/>
  <c r="BQ111" i="13"/>
  <c r="AW111"/>
  <c r="J111"/>
  <c r="BN111"/>
  <c r="AZ111" l="1"/>
  <c r="BC111" s="1"/>
  <c r="AK112"/>
  <c r="S111"/>
  <c r="AB112" s="1"/>
  <c r="M111"/>
  <c r="P111" s="1"/>
  <c r="H111"/>
  <c r="BO111"/>
  <c r="AU111"/>
  <c r="BL111"/>
  <c r="L111"/>
  <c r="O111" s="1"/>
  <c r="R111"/>
  <c r="AA112" s="1"/>
  <c r="AY111"/>
  <c r="BB111" s="1"/>
  <c r="AJ112"/>
  <c r="I322" i="7"/>
  <c r="H322"/>
  <c r="K322"/>
  <c r="J322"/>
  <c r="G322"/>
  <c r="AS112" i="13" l="1"/>
  <c r="L322" i="7"/>
  <c r="G222" i="12" s="1"/>
  <c r="H222" s="1"/>
  <c r="I222" s="1"/>
  <c r="K111" i="13"/>
  <c r="N111" s="1"/>
  <c r="Q111"/>
  <c r="Z112" s="1"/>
  <c r="AX111"/>
  <c r="BA111" s="1"/>
  <c r="BD111" s="1"/>
  <c r="AI112"/>
  <c r="AT112"/>
  <c r="AR112" l="1"/>
  <c r="BH112"/>
  <c r="BQ112"/>
  <c r="J112"/>
  <c r="AW112"/>
  <c r="BN112"/>
  <c r="J223" i="12"/>
  <c r="I112" i="13"/>
  <c r="BP112"/>
  <c r="AV112"/>
  <c r="BM112"/>
  <c r="AZ112" l="1"/>
  <c r="BC112" s="1"/>
  <c r="AK113"/>
  <c r="BO112"/>
  <c r="H112"/>
  <c r="AU112"/>
  <c r="BL112"/>
  <c r="R112"/>
  <c r="AA113" s="1"/>
  <c r="L112"/>
  <c r="O112" s="1"/>
  <c r="S112"/>
  <c r="AB113" s="1"/>
  <c r="M112"/>
  <c r="P112" s="1"/>
  <c r="AY112"/>
  <c r="BB112" s="1"/>
  <c r="AJ113"/>
  <c r="K323" i="7"/>
  <c r="H323"/>
  <c r="G323"/>
  <c r="I323"/>
  <c r="J323"/>
  <c r="AS113" i="13" l="1"/>
  <c r="L323" i="7"/>
  <c r="G223" i="12" s="1"/>
  <c r="H223" s="1"/>
  <c r="I223" s="1"/>
  <c r="K112" i="13"/>
  <c r="N112" s="1"/>
  <c r="Q112"/>
  <c r="Z113" s="1"/>
  <c r="AX112"/>
  <c r="BA112" s="1"/>
  <c r="BD112" s="1"/>
  <c r="AI113"/>
  <c r="AT113"/>
  <c r="BQ113" l="1"/>
  <c r="J113"/>
  <c r="AW113"/>
  <c r="BN113"/>
  <c r="J224" i="12"/>
  <c r="AR113" i="13"/>
  <c r="BP113"/>
  <c r="AV113"/>
  <c r="BM113"/>
  <c r="I113"/>
  <c r="BH113"/>
  <c r="L113" l="1"/>
  <c r="O113" s="1"/>
  <c r="R113"/>
  <c r="AA114" s="1"/>
  <c r="G324" i="7"/>
  <c r="K324"/>
  <c r="H324"/>
  <c r="I324"/>
  <c r="J324"/>
  <c r="AY113" i="13"/>
  <c r="BB113" s="1"/>
  <c r="AJ114"/>
  <c r="BO113"/>
  <c r="BL113"/>
  <c r="H113"/>
  <c r="AU113"/>
  <c r="S113"/>
  <c r="AB114" s="1"/>
  <c r="M113"/>
  <c r="P113" s="1"/>
  <c r="AZ113"/>
  <c r="BC113" s="1"/>
  <c r="AK114"/>
  <c r="AS114" l="1"/>
  <c r="AT114"/>
  <c r="AX113"/>
  <c r="BA113" s="1"/>
  <c r="BD113" s="1"/>
  <c r="AI114"/>
  <c r="K113"/>
  <c r="N113" s="1"/>
  <c r="Q113"/>
  <c r="Z114" s="1"/>
  <c r="L324" i="7"/>
  <c r="G224" i="12" s="1"/>
  <c r="H224" s="1"/>
  <c r="I224" s="1"/>
  <c r="BH114" i="13" l="1"/>
  <c r="BQ114"/>
  <c r="BN114"/>
  <c r="AW114"/>
  <c r="J114"/>
  <c r="BP114"/>
  <c r="BM114"/>
  <c r="I114"/>
  <c r="AV114"/>
  <c r="J225" i="12"/>
  <c r="AR114" i="13"/>
  <c r="J325" i="7" l="1"/>
  <c r="K325"/>
  <c r="H325"/>
  <c r="G325"/>
  <c r="I325"/>
  <c r="H114" i="13"/>
  <c r="AU114"/>
  <c r="BL114"/>
  <c r="BO114"/>
  <c r="L114"/>
  <c r="O114" s="1"/>
  <c r="R114"/>
  <c r="AA115" s="1"/>
  <c r="AZ114"/>
  <c r="BC114" s="1"/>
  <c r="AK115"/>
  <c r="AY114"/>
  <c r="BB114" s="1"/>
  <c r="AJ115"/>
  <c r="S114"/>
  <c r="AB115" s="1"/>
  <c r="M114"/>
  <c r="P114" s="1"/>
  <c r="AT115" l="1"/>
  <c r="L325" i="7"/>
  <c r="G225" i="12" s="1"/>
  <c r="H225" s="1"/>
  <c r="I225" s="1"/>
  <c r="K114" i="13"/>
  <c r="N114" s="1"/>
  <c r="Q114"/>
  <c r="Z115" s="1"/>
  <c r="AS115"/>
  <c r="AX114"/>
  <c r="BA114" s="1"/>
  <c r="BD114" s="1"/>
  <c r="AI115"/>
  <c r="BH115" l="1"/>
  <c r="I115"/>
  <c r="AV115"/>
  <c r="BM115"/>
  <c r="BP115"/>
  <c r="J226" i="12"/>
  <c r="AW115" i="13"/>
  <c r="J115"/>
  <c r="BQ115"/>
  <c r="BN115"/>
  <c r="AR115"/>
  <c r="R115" l="1"/>
  <c r="AA116" s="1"/>
  <c r="L115"/>
  <c r="O115" s="1"/>
  <c r="AZ115"/>
  <c r="BC115" s="1"/>
  <c r="AK116"/>
  <c r="M115"/>
  <c r="P115" s="1"/>
  <c r="S115"/>
  <c r="AB116" s="1"/>
  <c r="H326" i="7"/>
  <c r="J326"/>
  <c r="I326"/>
  <c r="G326"/>
  <c r="K326"/>
  <c r="BO115" i="13"/>
  <c r="BL115"/>
  <c r="H115"/>
  <c r="AU115"/>
  <c r="AY115"/>
  <c r="BB115" s="1"/>
  <c r="AJ116"/>
  <c r="Q115" l="1"/>
  <c r="Z116" s="1"/>
  <c r="K115"/>
  <c r="N115" s="1"/>
  <c r="L326" i="7"/>
  <c r="G226" i="12" s="1"/>
  <c r="H226" s="1"/>
  <c r="I226" s="1"/>
  <c r="AS116" i="13"/>
  <c r="AX115"/>
  <c r="BA115" s="1"/>
  <c r="BD115" s="1"/>
  <c r="AI116"/>
  <c r="AT116"/>
  <c r="AW116" l="1"/>
  <c r="BQ116"/>
  <c r="BN116"/>
  <c r="J116"/>
  <c r="AR116"/>
  <c r="BH116"/>
  <c r="I116"/>
  <c r="AV116"/>
  <c r="BM116"/>
  <c r="BP116"/>
  <c r="J227" i="12"/>
  <c r="AY116" i="13" l="1"/>
  <c r="BB116" s="1"/>
  <c r="AJ117"/>
  <c r="R116"/>
  <c r="AA117" s="1"/>
  <c r="L116"/>
  <c r="O116" s="1"/>
  <c r="BL116"/>
  <c r="H116"/>
  <c r="BO116"/>
  <c r="AU116"/>
  <c r="AZ116"/>
  <c r="BC116" s="1"/>
  <c r="AK117"/>
  <c r="J327" i="7"/>
  <c r="G327"/>
  <c r="H327"/>
  <c r="K327"/>
  <c r="I327"/>
  <c r="S116" i="13"/>
  <c r="AB117" s="1"/>
  <c r="M116"/>
  <c r="P116" s="1"/>
  <c r="Q116" l="1"/>
  <c r="Z117" s="1"/>
  <c r="K116"/>
  <c r="N116" s="1"/>
  <c r="AT117"/>
  <c r="L327" i="7"/>
  <c r="G227" i="12" s="1"/>
  <c r="H227" s="1"/>
  <c r="I227" s="1"/>
  <c r="AX116" i="13"/>
  <c r="BA116" s="1"/>
  <c r="BD116" s="1"/>
  <c r="AI117"/>
  <c r="AS117"/>
  <c r="BN117" l="1"/>
  <c r="J117"/>
  <c r="BQ117"/>
  <c r="AW117"/>
  <c r="I117"/>
  <c r="BM117"/>
  <c r="BP117"/>
  <c r="AV117"/>
  <c r="AR117"/>
  <c r="BH117"/>
  <c r="J228" i="12"/>
  <c r="H117" i="13" l="1"/>
  <c r="AU117"/>
  <c r="BL117"/>
  <c r="BO117"/>
  <c r="M117"/>
  <c r="P117" s="1"/>
  <c r="S117"/>
  <c r="AB118" s="1"/>
  <c r="L117"/>
  <c r="O117" s="1"/>
  <c r="R117"/>
  <c r="AA118" s="1"/>
  <c r="K328" i="7"/>
  <c r="H328"/>
  <c r="J328"/>
  <c r="G328"/>
  <c r="I328"/>
  <c r="AY117" i="13"/>
  <c r="BB117" s="1"/>
  <c r="AJ118"/>
  <c r="AZ117"/>
  <c r="BC117" s="1"/>
  <c r="AK118"/>
  <c r="AX117" l="1"/>
  <c r="BA117" s="1"/>
  <c r="BD117" s="1"/>
  <c r="AI118"/>
  <c r="AS118"/>
  <c r="AT118"/>
  <c r="K117"/>
  <c r="N117" s="1"/>
  <c r="Q117"/>
  <c r="Z118" s="1"/>
  <c r="L328" i="7"/>
  <c r="G228" i="12" s="1"/>
  <c r="H228" s="1"/>
  <c r="I228" s="1"/>
  <c r="BP118" i="13" l="1"/>
  <c r="AV118"/>
  <c r="BM118"/>
  <c r="I118"/>
  <c r="J118"/>
  <c r="BN118"/>
  <c r="AW118"/>
  <c r="BQ118"/>
  <c r="BH118"/>
  <c r="J229" i="12"/>
  <c r="AR118" i="13"/>
  <c r="AY118" l="1"/>
  <c r="BB118" s="1"/>
  <c r="AJ119"/>
  <c r="AZ118"/>
  <c r="BC118" s="1"/>
  <c r="AK119"/>
  <c r="S118"/>
  <c r="AB119" s="1"/>
  <c r="M118"/>
  <c r="P118" s="1"/>
  <c r="H329" i="7"/>
  <c r="K329"/>
  <c r="J329"/>
  <c r="I329"/>
  <c r="G329"/>
  <c r="H118" i="13"/>
  <c r="AU118"/>
  <c r="BL118"/>
  <c r="BO118"/>
  <c r="R118"/>
  <c r="AA119" s="1"/>
  <c r="L118"/>
  <c r="O118" s="1"/>
  <c r="AT119" l="1"/>
  <c r="AS119"/>
  <c r="Q118"/>
  <c r="Z119" s="1"/>
  <c r="K118"/>
  <c r="N118" s="1"/>
  <c r="AX118"/>
  <c r="BA118" s="1"/>
  <c r="BD118" s="1"/>
  <c r="AI119"/>
  <c r="L329" i="7"/>
  <c r="G229" i="12" s="1"/>
  <c r="H229" s="1"/>
  <c r="I229" s="1"/>
  <c r="AR119" i="13" l="1"/>
  <c r="AW119"/>
  <c r="BN119"/>
  <c r="J119"/>
  <c r="BQ119"/>
  <c r="J230" i="12"/>
  <c r="BH119" i="13"/>
  <c r="BP119"/>
  <c r="AV119"/>
  <c r="BM119"/>
  <c r="I119"/>
  <c r="R119" l="1"/>
  <c r="AA120" s="1"/>
  <c r="L119"/>
  <c r="O119" s="1"/>
  <c r="K330" i="7"/>
  <c r="J330"/>
  <c r="G330"/>
  <c r="H330"/>
  <c r="I330"/>
  <c r="M119" i="13"/>
  <c r="P119" s="1"/>
  <c r="S119"/>
  <c r="AB120" s="1"/>
  <c r="H119"/>
  <c r="BO119"/>
  <c r="AU119"/>
  <c r="BL119"/>
  <c r="AY119"/>
  <c r="BB119" s="1"/>
  <c r="AJ120"/>
  <c r="AZ119"/>
  <c r="BC119" s="1"/>
  <c r="AK120"/>
  <c r="AT120" l="1"/>
  <c r="L330" i="7"/>
  <c r="G230" i="12" s="1"/>
  <c r="H230" s="1"/>
  <c r="I230" s="1"/>
  <c r="K119" i="13"/>
  <c r="N119" s="1"/>
  <c r="Q119"/>
  <c r="Z120" s="1"/>
  <c r="AX119"/>
  <c r="BA119" s="1"/>
  <c r="BD119" s="1"/>
  <c r="AI120"/>
  <c r="AS120"/>
  <c r="J231" i="12" l="1"/>
  <c r="J120" i="13"/>
  <c r="AW120"/>
  <c r="BN120"/>
  <c r="BQ120"/>
  <c r="AR120"/>
  <c r="BP120"/>
  <c r="BM120"/>
  <c r="AV120"/>
  <c r="I120"/>
  <c r="BH120"/>
  <c r="H331" i="7" l="1"/>
  <c r="I331"/>
  <c r="G331"/>
  <c r="J331"/>
  <c r="K331"/>
  <c r="BL120" i="13"/>
  <c r="AU120"/>
  <c r="H120"/>
  <c r="BO120"/>
  <c r="M120"/>
  <c r="P120" s="1"/>
  <c r="S120"/>
  <c r="AB121" s="1"/>
  <c r="R120"/>
  <c r="AA121" s="1"/>
  <c r="L120"/>
  <c r="O120" s="1"/>
  <c r="AZ120"/>
  <c r="BC120" s="1"/>
  <c r="AK121"/>
  <c r="AY120"/>
  <c r="BB120" s="1"/>
  <c r="AJ121"/>
  <c r="AT121" l="1"/>
  <c r="AS121"/>
  <c r="K120"/>
  <c r="N120" s="1"/>
  <c r="Q120"/>
  <c r="Z121" s="1"/>
  <c r="AX120"/>
  <c r="BA120" s="1"/>
  <c r="BD120" s="1"/>
  <c r="AI121"/>
  <c r="L331" i="7"/>
  <c r="G231" i="12" s="1"/>
  <c r="H231" s="1"/>
  <c r="I231" s="1"/>
  <c r="AR121" i="13" l="1"/>
  <c r="BH121"/>
  <c r="AW121"/>
  <c r="J121"/>
  <c r="BN121"/>
  <c r="BQ121"/>
  <c r="J232" i="12"/>
  <c r="I121" i="13"/>
  <c r="AV121"/>
  <c r="BM121"/>
  <c r="BP121"/>
  <c r="AZ121" l="1"/>
  <c r="BC121" s="1"/>
  <c r="AK122"/>
  <c r="S121"/>
  <c r="AB122" s="1"/>
  <c r="M121"/>
  <c r="P121" s="1"/>
  <c r="AY121"/>
  <c r="BB121" s="1"/>
  <c r="AJ122"/>
  <c r="BO121"/>
  <c r="H121"/>
  <c r="BL121"/>
  <c r="AU121"/>
  <c r="R121"/>
  <c r="AA122" s="1"/>
  <c r="L121"/>
  <c r="O121" s="1"/>
  <c r="K332" i="7"/>
  <c r="G332"/>
  <c r="J332"/>
  <c r="I332"/>
  <c r="H332"/>
  <c r="K121" i="13" l="1"/>
  <c r="N121" s="1"/>
  <c r="Q121"/>
  <c r="Z122" s="1"/>
  <c r="L332" i="7"/>
  <c r="G232" i="12" s="1"/>
  <c r="H232" s="1"/>
  <c r="I232" s="1"/>
  <c r="AX121" i="13"/>
  <c r="BA121" s="1"/>
  <c r="BD121" s="1"/>
  <c r="AI122"/>
  <c r="AT122"/>
  <c r="AS122"/>
  <c r="J122" l="1"/>
  <c r="BQ122"/>
  <c r="AW122"/>
  <c r="BN122"/>
  <c r="AR122"/>
  <c r="BH122"/>
  <c r="BM122"/>
  <c r="AV122"/>
  <c r="I122"/>
  <c r="BP122"/>
  <c r="J233" i="12"/>
  <c r="AU122" i="13" l="1"/>
  <c r="BL122"/>
  <c r="BO122"/>
  <c r="H122"/>
  <c r="AY122"/>
  <c r="BB122" s="1"/>
  <c r="AJ123"/>
  <c r="R122"/>
  <c r="AA123" s="1"/>
  <c r="L122"/>
  <c r="O122" s="1"/>
  <c r="AZ122"/>
  <c r="BC122" s="1"/>
  <c r="AK123"/>
  <c r="S122"/>
  <c r="AB123" s="1"/>
  <c r="M122"/>
  <c r="P122" s="1"/>
  <c r="K333" i="7"/>
  <c r="H333"/>
  <c r="J333"/>
  <c r="G333"/>
  <c r="I333"/>
  <c r="AS123" i="13" l="1"/>
  <c r="L333" i="7"/>
  <c r="G233" i="12" s="1"/>
  <c r="H233" s="1"/>
  <c r="I233" s="1"/>
  <c r="AT123" i="13"/>
  <c r="AX122"/>
  <c r="BA122" s="1"/>
  <c r="BD122" s="1"/>
  <c r="AI123"/>
  <c r="Q122"/>
  <c r="Z123" s="1"/>
  <c r="K122"/>
  <c r="N122" s="1"/>
  <c r="I123" l="1"/>
  <c r="AV123"/>
  <c r="BM123"/>
  <c r="BP123"/>
  <c r="J234" i="12"/>
  <c r="BQ123" i="13"/>
  <c r="BN123"/>
  <c r="J123"/>
  <c r="AW123"/>
  <c r="BH123"/>
  <c r="AR123"/>
  <c r="AY123" l="1"/>
  <c r="BB123" s="1"/>
  <c r="AJ124"/>
  <c r="BL123"/>
  <c r="AU123"/>
  <c r="BO123"/>
  <c r="H123"/>
  <c r="AZ123"/>
  <c r="BC123" s="1"/>
  <c r="AK124"/>
  <c r="L123"/>
  <c r="O123" s="1"/>
  <c r="R123"/>
  <c r="AA124" s="1"/>
  <c r="G334" i="7"/>
  <c r="K334"/>
  <c r="H334"/>
  <c r="J334"/>
  <c r="I334"/>
  <c r="M123" i="13"/>
  <c r="P123" s="1"/>
  <c r="S123"/>
  <c r="AB124" s="1"/>
  <c r="AT124" l="1"/>
  <c r="L334" i="7"/>
  <c r="G234" i="12" s="1"/>
  <c r="H234" s="1"/>
  <c r="I234" s="1"/>
  <c r="Q123" i="13"/>
  <c r="Z124" s="1"/>
  <c r="K123"/>
  <c r="N123" s="1"/>
  <c r="AX123"/>
  <c r="BA123" s="1"/>
  <c r="BD123" s="1"/>
  <c r="AI124"/>
  <c r="AS124"/>
  <c r="BM124" l="1"/>
  <c r="AV124"/>
  <c r="I124"/>
  <c r="BP124"/>
  <c r="J235" i="12"/>
  <c r="AR124" i="13"/>
  <c r="BH124"/>
  <c r="BN124"/>
  <c r="AW124"/>
  <c r="BQ124"/>
  <c r="J124"/>
  <c r="BO124" l="1"/>
  <c r="H124"/>
  <c r="AU124"/>
  <c r="BL124"/>
  <c r="AY124"/>
  <c r="BB124" s="1"/>
  <c r="AJ125"/>
  <c r="L124"/>
  <c r="O124" s="1"/>
  <c r="R124"/>
  <c r="AA125" s="1"/>
  <c r="M124"/>
  <c r="P124" s="1"/>
  <c r="S124"/>
  <c r="AB125" s="1"/>
  <c r="G335" i="7"/>
  <c r="J335"/>
  <c r="I335"/>
  <c r="H335"/>
  <c r="K335"/>
  <c r="AZ124" i="13"/>
  <c r="BC124" s="1"/>
  <c r="AK125"/>
  <c r="AT125" l="1"/>
  <c r="L335" i="7"/>
  <c r="G235" i="12" s="1"/>
  <c r="H235" s="1"/>
  <c r="I235" s="1"/>
  <c r="Q124" i="13"/>
  <c r="Z125" s="1"/>
  <c r="K124"/>
  <c r="N124" s="1"/>
  <c r="AX124"/>
  <c r="BA124" s="1"/>
  <c r="BD124" s="1"/>
  <c r="AI125"/>
  <c r="AS125"/>
  <c r="BQ125" l="1"/>
  <c r="AW125"/>
  <c r="BN125"/>
  <c r="J125"/>
  <c r="AR125"/>
  <c r="BH125"/>
  <c r="J236" i="12"/>
  <c r="AV125" i="13"/>
  <c r="BM125"/>
  <c r="BP125"/>
  <c r="I125"/>
  <c r="L125" l="1"/>
  <c r="O125" s="1"/>
  <c r="R125"/>
  <c r="AA126" s="1"/>
  <c r="BL125"/>
  <c r="AU125"/>
  <c r="H125"/>
  <c r="BO125"/>
  <c r="AZ125"/>
  <c r="BC125" s="1"/>
  <c r="AK126"/>
  <c r="AY125"/>
  <c r="BB125" s="1"/>
  <c r="AJ126"/>
  <c r="G336" i="7"/>
  <c r="H336"/>
  <c r="I336"/>
  <c r="J336"/>
  <c r="K336"/>
  <c r="M125" i="13"/>
  <c r="P125" s="1"/>
  <c r="S125"/>
  <c r="AB126" s="1"/>
  <c r="AS126" l="1"/>
  <c r="K125"/>
  <c r="N125" s="1"/>
  <c r="Q125"/>
  <c r="Z126" s="1"/>
  <c r="L336" i="7"/>
  <c r="G236" i="12" s="1"/>
  <c r="H236" s="1"/>
  <c r="I236" s="1"/>
  <c r="AT126" i="13"/>
  <c r="AX125"/>
  <c r="BA125" s="1"/>
  <c r="BD125" s="1"/>
  <c r="AI126"/>
  <c r="AR126" l="1"/>
  <c r="I126"/>
  <c r="BM126"/>
  <c r="AV126"/>
  <c r="BP126"/>
  <c r="J237" i="12"/>
  <c r="J126" i="13"/>
  <c r="BN126"/>
  <c r="AW126"/>
  <c r="BQ126"/>
  <c r="BH126"/>
  <c r="L126" l="1"/>
  <c r="O126" s="1"/>
  <c r="R126"/>
  <c r="AA127" s="1"/>
  <c r="S126"/>
  <c r="AB127" s="1"/>
  <c r="M126"/>
  <c r="P126" s="1"/>
  <c r="G337" i="7"/>
  <c r="I337"/>
  <c r="K337"/>
  <c r="J337"/>
  <c r="H337"/>
  <c r="AY126" i="13"/>
  <c r="BB126" s="1"/>
  <c r="AJ127"/>
  <c r="BO126"/>
  <c r="BL126"/>
  <c r="AU126"/>
  <c r="H126"/>
  <c r="AZ126"/>
  <c r="BC126" s="1"/>
  <c r="AK127"/>
  <c r="AX126" l="1"/>
  <c r="BA126" s="1"/>
  <c r="BD126" s="1"/>
  <c r="AI127"/>
  <c r="AS127"/>
  <c r="AT127"/>
  <c r="L337" i="7"/>
  <c r="G237" i="12" s="1"/>
  <c r="H237" s="1"/>
  <c r="I237" s="1"/>
  <c r="Q126" i="13"/>
  <c r="Z127" s="1"/>
  <c r="K126"/>
  <c r="N126" s="1"/>
  <c r="J238" i="12" l="1"/>
  <c r="BP127" i="13"/>
  <c r="AV127"/>
  <c r="BM127"/>
  <c r="I127"/>
  <c r="BH127"/>
  <c r="BN127"/>
  <c r="AW127"/>
  <c r="J127"/>
  <c r="BQ127"/>
  <c r="AR127"/>
  <c r="S127" l="1"/>
  <c r="AB128" s="1"/>
  <c r="M127"/>
  <c r="P127" s="1"/>
  <c r="J338" i="7"/>
  <c r="K338"/>
  <c r="I338"/>
  <c r="G338"/>
  <c r="H338"/>
  <c r="BO127" i="13"/>
  <c r="AU127"/>
  <c r="H127"/>
  <c r="BL127"/>
  <c r="AZ127"/>
  <c r="BC127" s="1"/>
  <c r="AK128"/>
  <c r="R127"/>
  <c r="AA128" s="1"/>
  <c r="L127"/>
  <c r="O127" s="1"/>
  <c r="AY127"/>
  <c r="BB127" s="1"/>
  <c r="AJ128"/>
  <c r="AT128" l="1"/>
  <c r="AX127"/>
  <c r="BA127" s="1"/>
  <c r="BD127" s="1"/>
  <c r="AI128"/>
  <c r="K127"/>
  <c r="N127" s="1"/>
  <c r="Q127"/>
  <c r="Z128" s="1"/>
  <c r="L338" i="7"/>
  <c r="G238" i="12" s="1"/>
  <c r="H238" s="1"/>
  <c r="I238" s="1"/>
  <c r="AS128" i="13"/>
  <c r="BH128" l="1"/>
  <c r="J128"/>
  <c r="BQ128"/>
  <c r="AW128"/>
  <c r="BN128"/>
  <c r="J239" i="12"/>
  <c r="AR128" i="13"/>
  <c r="I128"/>
  <c r="BM128"/>
  <c r="BP128"/>
  <c r="AV128"/>
  <c r="AY128" l="1"/>
  <c r="BB128" s="1"/>
  <c r="AJ129"/>
  <c r="AZ128"/>
  <c r="BC128" s="1"/>
  <c r="AK129"/>
  <c r="L128"/>
  <c r="O128" s="1"/>
  <c r="R128"/>
  <c r="AA129" s="1"/>
  <c r="G339" i="7"/>
  <c r="J339"/>
  <c r="I339"/>
  <c r="H339"/>
  <c r="K339"/>
  <c r="S128" i="13"/>
  <c r="AB129" s="1"/>
  <c r="M128"/>
  <c r="P128" s="1"/>
  <c r="H128"/>
  <c r="BL128"/>
  <c r="BO128"/>
  <c r="AU128"/>
  <c r="AT129" l="1"/>
  <c r="K128"/>
  <c r="N128" s="1"/>
  <c r="Q128"/>
  <c r="Z129" s="1"/>
  <c r="AS129"/>
  <c r="AX128"/>
  <c r="BA128" s="1"/>
  <c r="BD128" s="1"/>
  <c r="AI129"/>
  <c r="L339" i="7"/>
  <c r="G239" i="12" s="1"/>
  <c r="H239" s="1"/>
  <c r="I239" s="1"/>
  <c r="J240" l="1"/>
  <c r="BP129" i="13"/>
  <c r="BM129"/>
  <c r="I129"/>
  <c r="AV129"/>
  <c r="BH129"/>
  <c r="AR129"/>
  <c r="BQ129"/>
  <c r="BN129"/>
  <c r="AW129"/>
  <c r="J129"/>
  <c r="J340" i="7" l="1"/>
  <c r="H340"/>
  <c r="I340"/>
  <c r="K340"/>
  <c r="G340"/>
  <c r="AZ129" i="13"/>
  <c r="BC129" s="1"/>
  <c r="AK130"/>
  <c r="M129"/>
  <c r="P129" s="1"/>
  <c r="S129"/>
  <c r="AB130" s="1"/>
  <c r="AY129"/>
  <c r="BB129" s="1"/>
  <c r="AJ130"/>
  <c r="BO129"/>
  <c r="H129"/>
  <c r="AU129"/>
  <c r="BL129"/>
  <c r="R129"/>
  <c r="AA130" s="1"/>
  <c r="L129"/>
  <c r="O129" s="1"/>
  <c r="AS130" l="1"/>
  <c r="AT130"/>
  <c r="L340" i="7"/>
  <c r="G240" i="12" s="1"/>
  <c r="H240" s="1"/>
  <c r="I240" s="1"/>
  <c r="Q129" i="13"/>
  <c r="Z130" s="1"/>
  <c r="K129"/>
  <c r="N129" s="1"/>
  <c r="AX129"/>
  <c r="BA129" s="1"/>
  <c r="BD129" s="1"/>
  <c r="AI130"/>
  <c r="BH130" l="1"/>
  <c r="BN130"/>
  <c r="J130"/>
  <c r="BQ130"/>
  <c r="AW130"/>
  <c r="AR130"/>
  <c r="BM130"/>
  <c r="BP130"/>
  <c r="AV130"/>
  <c r="I130"/>
  <c r="J241" i="12"/>
  <c r="AZ130" i="13" l="1"/>
  <c r="BC130" s="1"/>
  <c r="AK131"/>
  <c r="BO130"/>
  <c r="BL130"/>
  <c r="H130"/>
  <c r="AU130"/>
  <c r="G341" i="7"/>
  <c r="K341"/>
  <c r="J341"/>
  <c r="I341"/>
  <c r="H341"/>
  <c r="AY130" i="13"/>
  <c r="BB130" s="1"/>
  <c r="AJ131"/>
  <c r="L130"/>
  <c r="O130" s="1"/>
  <c r="R130"/>
  <c r="AA131" s="1"/>
  <c r="M130"/>
  <c r="P130" s="1"/>
  <c r="S130"/>
  <c r="AB131" s="1"/>
  <c r="AX130" l="1"/>
  <c r="BA130" s="1"/>
  <c r="BD130" s="1"/>
  <c r="AI131"/>
  <c r="K130"/>
  <c r="N130" s="1"/>
  <c r="Q130"/>
  <c r="Z131" s="1"/>
  <c r="AT131"/>
  <c r="L341" i="7"/>
  <c r="G241" i="12" s="1"/>
  <c r="H241" s="1"/>
  <c r="I241" s="1"/>
  <c r="AS131" i="13"/>
  <c r="BN131" l="1"/>
  <c r="AW131"/>
  <c r="J131"/>
  <c r="BQ131"/>
  <c r="BH131"/>
  <c r="BP131"/>
  <c r="BM131"/>
  <c r="I131"/>
  <c r="AV131"/>
  <c r="J242" i="12"/>
  <c r="AR131" i="13"/>
  <c r="I342" i="7" l="1"/>
  <c r="J342"/>
  <c r="H342"/>
  <c r="K342"/>
  <c r="G342"/>
  <c r="M131" i="13"/>
  <c r="P131" s="1"/>
  <c r="S131"/>
  <c r="AB132" s="1"/>
  <c r="L131"/>
  <c r="O131" s="1"/>
  <c r="R131"/>
  <c r="AA132" s="1"/>
  <c r="AY131"/>
  <c r="BB131" s="1"/>
  <c r="AJ132"/>
  <c r="AZ131"/>
  <c r="BC131" s="1"/>
  <c r="AK132"/>
  <c r="H131"/>
  <c r="BL131"/>
  <c r="BO131"/>
  <c r="AU131"/>
  <c r="AS132" l="1"/>
  <c r="AX131"/>
  <c r="BA131" s="1"/>
  <c r="BD131" s="1"/>
  <c r="AI132"/>
  <c r="Q131"/>
  <c r="Z132" s="1"/>
  <c r="K131"/>
  <c r="N131" s="1"/>
  <c r="L342" i="7"/>
  <c r="G242" i="12" s="1"/>
  <c r="H242" s="1"/>
  <c r="I242" s="1"/>
  <c r="AT132" i="13"/>
  <c r="BN132" l="1"/>
  <c r="J132"/>
  <c r="AW132"/>
  <c r="BQ132"/>
  <c r="BH132"/>
  <c r="J243" i="12"/>
  <c r="AR132" i="13"/>
  <c r="I132"/>
  <c r="AV132"/>
  <c r="BP132"/>
  <c r="BM132"/>
  <c r="H132" l="1"/>
  <c r="BO132"/>
  <c r="AU132"/>
  <c r="BL132"/>
  <c r="R132"/>
  <c r="AA133" s="1"/>
  <c r="L132"/>
  <c r="O132" s="1"/>
  <c r="I343" i="7"/>
  <c r="H343"/>
  <c r="G343"/>
  <c r="K343"/>
  <c r="J343"/>
  <c r="M132" i="13"/>
  <c r="P132" s="1"/>
  <c r="S132"/>
  <c r="AB133" s="1"/>
  <c r="AY132"/>
  <c r="BB132" s="1"/>
  <c r="AJ133"/>
  <c r="AZ132"/>
  <c r="BC132" s="1"/>
  <c r="AK133"/>
  <c r="AX132" l="1"/>
  <c r="BA132" s="1"/>
  <c r="BD132" s="1"/>
  <c r="AI133"/>
  <c r="L343" i="7"/>
  <c r="G243" i="12" s="1"/>
  <c r="H243" s="1"/>
  <c r="I243" s="1"/>
  <c r="K132" i="13"/>
  <c r="N132" s="1"/>
  <c r="Q132"/>
  <c r="Z133" s="1"/>
  <c r="AS133"/>
  <c r="AT133"/>
  <c r="I133" l="1"/>
  <c r="AV133"/>
  <c r="BM133"/>
  <c r="BP133"/>
  <c r="BN133"/>
  <c r="AW133"/>
  <c r="BQ133"/>
  <c r="J133"/>
  <c r="BH133"/>
  <c r="J244" i="12"/>
  <c r="AR133" i="13"/>
  <c r="AU133" l="1"/>
  <c r="BO133"/>
  <c r="BL133"/>
  <c r="H133"/>
  <c r="M133"/>
  <c r="P133" s="1"/>
  <c r="S133"/>
  <c r="AB134" s="1"/>
  <c r="G344" i="7"/>
  <c r="H344"/>
  <c r="J344"/>
  <c r="K344"/>
  <c r="I344"/>
  <c r="AZ133" i="13"/>
  <c r="BC133" s="1"/>
  <c r="AK134"/>
  <c r="AY133"/>
  <c r="BB133" s="1"/>
  <c r="AJ134"/>
  <c r="R133"/>
  <c r="AA134" s="1"/>
  <c r="L133"/>
  <c r="O133" s="1"/>
  <c r="AS134" l="1"/>
  <c r="AT134"/>
  <c r="AX133"/>
  <c r="BA133" s="1"/>
  <c r="BD133" s="1"/>
  <c r="AI134"/>
  <c r="L344" i="7"/>
  <c r="G244" i="12" s="1"/>
  <c r="H244" s="1"/>
  <c r="I244" s="1"/>
  <c r="K133" i="13"/>
  <c r="N133" s="1"/>
  <c r="Q133"/>
  <c r="Z134" s="1"/>
  <c r="I134" l="1"/>
  <c r="AV134"/>
  <c r="BM134"/>
  <c r="BP134"/>
  <c r="AR134"/>
  <c r="BH134"/>
  <c r="J134"/>
  <c r="BQ134"/>
  <c r="BN134"/>
  <c r="AW134"/>
  <c r="J245" i="12"/>
  <c r="M134" i="13" l="1"/>
  <c r="P134" s="1"/>
  <c r="S134"/>
  <c r="AB135" s="1"/>
  <c r="R134"/>
  <c r="AA135" s="1"/>
  <c r="L134"/>
  <c r="O134" s="1"/>
  <c r="AY134"/>
  <c r="BB134" s="1"/>
  <c r="AJ135"/>
  <c r="H134"/>
  <c r="BO134"/>
  <c r="AU134"/>
  <c r="BL134"/>
  <c r="AZ134"/>
  <c r="BC134" s="1"/>
  <c r="AK135"/>
  <c r="J345" i="7"/>
  <c r="K345"/>
  <c r="G345"/>
  <c r="H345"/>
  <c r="I345"/>
  <c r="AT135" i="13" l="1"/>
  <c r="AS135"/>
  <c r="Q134"/>
  <c r="Z135" s="1"/>
  <c r="K134"/>
  <c r="N134" s="1"/>
  <c r="L345" i="7"/>
  <c r="G245" i="12" s="1"/>
  <c r="H245" s="1"/>
  <c r="I245" s="1"/>
  <c r="AX134" i="13"/>
  <c r="BA134" s="1"/>
  <c r="BD134" s="1"/>
  <c r="AI135"/>
  <c r="BH135" l="1"/>
  <c r="AR135"/>
  <c r="BP135"/>
  <c r="AV135"/>
  <c r="I135"/>
  <c r="BM135"/>
  <c r="BQ135"/>
  <c r="BN135"/>
  <c r="J135"/>
  <c r="AW135"/>
  <c r="J246" i="12"/>
  <c r="I346" i="7" l="1"/>
  <c r="H346"/>
  <c r="G346"/>
  <c r="J346"/>
  <c r="K346"/>
  <c r="S135" i="13"/>
  <c r="AB136" s="1"/>
  <c r="M135"/>
  <c r="P135" s="1"/>
  <c r="R135"/>
  <c r="AA136" s="1"/>
  <c r="L135"/>
  <c r="O135" s="1"/>
  <c r="BL135"/>
  <c r="AU135"/>
  <c r="H135"/>
  <c r="BO135"/>
  <c r="AY135"/>
  <c r="BB135" s="1"/>
  <c r="AJ136"/>
  <c r="AZ135"/>
  <c r="BC135" s="1"/>
  <c r="AK136"/>
  <c r="AT136" l="1"/>
  <c r="K135"/>
  <c r="N135" s="1"/>
  <c r="Q135"/>
  <c r="Z136" s="1"/>
  <c r="AS136"/>
  <c r="AX135"/>
  <c r="BA135" s="1"/>
  <c r="BD135" s="1"/>
  <c r="AI136"/>
  <c r="L346" i="7"/>
  <c r="G246" i="12" s="1"/>
  <c r="H246" s="1"/>
  <c r="I246" s="1"/>
  <c r="J136" i="13" l="1"/>
  <c r="AW136"/>
  <c r="BN136"/>
  <c r="BQ136"/>
  <c r="BH136"/>
  <c r="AR136"/>
  <c r="J247" i="12"/>
  <c r="AV136" i="13"/>
  <c r="BM136"/>
  <c r="I136"/>
  <c r="BP136"/>
  <c r="J347" i="7" l="1"/>
  <c r="I347"/>
  <c r="H347"/>
  <c r="G347"/>
  <c r="K347"/>
  <c r="AZ136" i="13"/>
  <c r="BC136" s="1"/>
  <c r="AK137"/>
  <c r="H136"/>
  <c r="BL136"/>
  <c r="BO136"/>
  <c r="AU136"/>
  <c r="M136"/>
  <c r="P136" s="1"/>
  <c r="S136"/>
  <c r="AB137" s="1"/>
  <c r="AY136"/>
  <c r="BB136" s="1"/>
  <c r="AJ137"/>
  <c r="L136"/>
  <c r="O136" s="1"/>
  <c r="R136"/>
  <c r="AA137" s="1"/>
  <c r="AS137" l="1"/>
  <c r="AX136"/>
  <c r="BA136" s="1"/>
  <c r="BD136" s="1"/>
  <c r="AI137"/>
  <c r="K136"/>
  <c r="N136" s="1"/>
  <c r="Q136"/>
  <c r="Z137" s="1"/>
  <c r="L347" i="7"/>
  <c r="G247" i="12" s="1"/>
  <c r="H247" s="1"/>
  <c r="I247" s="1"/>
  <c r="AT137" i="13"/>
  <c r="J248" i="12" l="1"/>
  <c r="AR137" i="13"/>
  <c r="BQ137"/>
  <c r="J137"/>
  <c r="AW137"/>
  <c r="BN137"/>
  <c r="I137"/>
  <c r="AV137"/>
  <c r="BP137"/>
  <c r="BM137"/>
  <c r="BH137"/>
  <c r="AY137" l="1"/>
  <c r="BB137" s="1"/>
  <c r="AJ138"/>
  <c r="H137"/>
  <c r="AU137"/>
  <c r="BL137"/>
  <c r="BO137"/>
  <c r="H348" i="7"/>
  <c r="J348"/>
  <c r="I348"/>
  <c r="G348"/>
  <c r="K348"/>
  <c r="M137" i="13"/>
  <c r="P137" s="1"/>
  <c r="S137"/>
  <c r="AB138" s="1"/>
  <c r="AZ137"/>
  <c r="BC137" s="1"/>
  <c r="AK138"/>
  <c r="L137"/>
  <c r="O137" s="1"/>
  <c r="R137"/>
  <c r="AA138" s="1"/>
  <c r="AS138" l="1"/>
  <c r="K137"/>
  <c r="N137" s="1"/>
  <c r="Q137"/>
  <c r="Z138" s="1"/>
  <c r="L348" i="7"/>
  <c r="G248" i="12" s="1"/>
  <c r="H248" s="1"/>
  <c r="I248" s="1"/>
  <c r="AX137" i="13"/>
  <c r="BA137" s="1"/>
  <c r="BD137" s="1"/>
  <c r="AI138"/>
  <c r="AT138"/>
  <c r="BQ138" l="1"/>
  <c r="J138"/>
  <c r="AW138"/>
  <c r="BN138"/>
  <c r="AR138"/>
  <c r="BM138"/>
  <c r="BP138"/>
  <c r="I138"/>
  <c r="AV138"/>
  <c r="BH138"/>
  <c r="J249" i="12"/>
  <c r="BO138" i="13" l="1"/>
  <c r="AU138"/>
  <c r="BL138"/>
  <c r="H138"/>
  <c r="AY138"/>
  <c r="BB138" s="1"/>
  <c r="AJ139"/>
  <c r="M138"/>
  <c r="P138" s="1"/>
  <c r="S138"/>
  <c r="AB139" s="1"/>
  <c r="K349" i="7"/>
  <c r="H349"/>
  <c r="J349"/>
  <c r="I349"/>
  <c r="G349"/>
  <c r="R138" i="13"/>
  <c r="AA139" s="1"/>
  <c r="L138"/>
  <c r="O138" s="1"/>
  <c r="AZ138"/>
  <c r="BC138" s="1"/>
  <c r="AK139"/>
  <c r="AS139" l="1"/>
  <c r="AT139"/>
  <c r="Q138"/>
  <c r="Z139" s="1"/>
  <c r="K138"/>
  <c r="N138" s="1"/>
  <c r="L349" i="7"/>
  <c r="G249" i="12" s="1"/>
  <c r="H249" s="1"/>
  <c r="I249" s="1"/>
  <c r="AX138" i="13"/>
  <c r="BA138" s="1"/>
  <c r="BD138" s="1"/>
  <c r="AI139"/>
  <c r="J250" i="12" l="1"/>
  <c r="BH139" i="13"/>
  <c r="AR139"/>
  <c r="BP139"/>
  <c r="BM139"/>
  <c r="AV139"/>
  <c r="I139"/>
  <c r="BQ139"/>
  <c r="BN139"/>
  <c r="AW139"/>
  <c r="J139"/>
  <c r="R139" l="1"/>
  <c r="AA140" s="1"/>
  <c r="L139"/>
  <c r="O139" s="1"/>
  <c r="H350" i="7"/>
  <c r="K350"/>
  <c r="G350"/>
  <c r="I350"/>
  <c r="J350"/>
  <c r="M139" i="13"/>
  <c r="P139" s="1"/>
  <c r="S139"/>
  <c r="AB140" s="1"/>
  <c r="AZ139"/>
  <c r="BC139" s="1"/>
  <c r="AK140"/>
  <c r="AY139"/>
  <c r="BB139" s="1"/>
  <c r="AJ140"/>
  <c r="H139"/>
  <c r="AU139"/>
  <c r="BL139"/>
  <c r="BO139"/>
  <c r="AS140" l="1"/>
  <c r="AX139"/>
  <c r="BA139" s="1"/>
  <c r="BD139" s="1"/>
  <c r="AI140"/>
  <c r="Q139"/>
  <c r="Z140" s="1"/>
  <c r="K139"/>
  <c r="N139" s="1"/>
  <c r="L350" i="7"/>
  <c r="G250" i="12" s="1"/>
  <c r="H250" s="1"/>
  <c r="I250" s="1"/>
  <c r="AT140" i="13"/>
  <c r="BN140" l="1"/>
  <c r="AW140"/>
  <c r="BQ140"/>
  <c r="J140"/>
  <c r="BH140"/>
  <c r="AR140"/>
  <c r="AV140"/>
  <c r="BM140"/>
  <c r="I140"/>
  <c r="BP140"/>
  <c r="J251" i="12"/>
  <c r="AY140" i="13" l="1"/>
  <c r="BB140" s="1"/>
  <c r="AJ141"/>
  <c r="I351" i="7"/>
  <c r="H351"/>
  <c r="J351"/>
  <c r="K351"/>
  <c r="G351"/>
  <c r="R140" i="13"/>
  <c r="AA141" s="1"/>
  <c r="L140"/>
  <c r="O140" s="1"/>
  <c r="BL140"/>
  <c r="BO140"/>
  <c r="AU140"/>
  <c r="H140"/>
  <c r="AZ140"/>
  <c r="BC140" s="1"/>
  <c r="AK141"/>
  <c r="M140"/>
  <c r="P140" s="1"/>
  <c r="S140"/>
  <c r="AB141" s="1"/>
  <c r="AX140" l="1"/>
  <c r="BA140" s="1"/>
  <c r="BD140" s="1"/>
  <c r="AI141"/>
  <c r="AT141"/>
  <c r="K140"/>
  <c r="N140" s="1"/>
  <c r="Q140"/>
  <c r="Z141" s="1"/>
  <c r="AS141"/>
  <c r="L351" i="7"/>
  <c r="G251" i="12" s="1"/>
  <c r="H251" s="1"/>
  <c r="I251" s="1"/>
  <c r="BH141" i="13" l="1"/>
  <c r="J252" i="12"/>
  <c r="AW141" i="13"/>
  <c r="BN141"/>
  <c r="J141"/>
  <c r="BQ141"/>
  <c r="BM141"/>
  <c r="AV141"/>
  <c r="I141"/>
  <c r="BP141"/>
  <c r="AR141"/>
  <c r="AY141" l="1"/>
  <c r="BB141" s="1"/>
  <c r="AJ142"/>
  <c r="R141"/>
  <c r="AA142" s="1"/>
  <c r="L141"/>
  <c r="O141" s="1"/>
  <c r="S141"/>
  <c r="AB142" s="1"/>
  <c r="M141"/>
  <c r="P141" s="1"/>
  <c r="I352" i="7"/>
  <c r="K352"/>
  <c r="J352"/>
  <c r="H352"/>
  <c r="G352"/>
  <c r="BL141" i="13"/>
  <c r="AU141"/>
  <c r="BO141"/>
  <c r="H141"/>
  <c r="AZ141"/>
  <c r="BC141" s="1"/>
  <c r="AK142"/>
  <c r="AS142" l="1"/>
  <c r="AT142"/>
  <c r="K141"/>
  <c r="N141" s="1"/>
  <c r="Q141"/>
  <c r="Z142" s="1"/>
  <c r="L352" i="7"/>
  <c r="G252" i="12" s="1"/>
  <c r="H252" s="1"/>
  <c r="I252" s="1"/>
  <c r="AX141" i="13"/>
  <c r="BA141" s="1"/>
  <c r="BD141" s="1"/>
  <c r="AI142"/>
  <c r="J253" i="12" l="1"/>
  <c r="AR142" i="13"/>
  <c r="AV142"/>
  <c r="BM142"/>
  <c r="BP142"/>
  <c r="I142"/>
  <c r="AW142"/>
  <c r="BN142"/>
  <c r="J142"/>
  <c r="BQ142"/>
  <c r="BH142"/>
  <c r="J353" i="7" l="1"/>
  <c r="H353"/>
  <c r="I353"/>
  <c r="G353"/>
  <c r="K353"/>
  <c r="S142" i="13"/>
  <c r="AB143" s="1"/>
  <c r="M142"/>
  <c r="P142" s="1"/>
  <c r="AU142"/>
  <c r="BL142"/>
  <c r="H142"/>
  <c r="BO142"/>
  <c r="R142"/>
  <c r="AA143" s="1"/>
  <c r="L142"/>
  <c r="O142" s="1"/>
  <c r="AZ142"/>
  <c r="BC142" s="1"/>
  <c r="AK143"/>
  <c r="AY142"/>
  <c r="BB142" s="1"/>
  <c r="AJ143"/>
  <c r="AT143" l="1"/>
  <c r="AX142"/>
  <c r="BA142" s="1"/>
  <c r="BD142" s="1"/>
  <c r="AI143"/>
  <c r="L353" i="7"/>
  <c r="G253" i="12" s="1"/>
  <c r="H253" s="1"/>
  <c r="I253" s="1"/>
  <c r="AS143" i="13"/>
  <c r="Q142"/>
  <c r="Z143" s="1"/>
  <c r="K142"/>
  <c r="N142" s="1"/>
  <c r="J254" i="12" l="1"/>
  <c r="BN143" i="13"/>
  <c r="J143"/>
  <c r="AW143"/>
  <c r="BQ143"/>
  <c r="AV143"/>
  <c r="BM143"/>
  <c r="I143"/>
  <c r="BP143"/>
  <c r="AR143"/>
  <c r="BH143"/>
  <c r="G354" i="7" l="1"/>
  <c r="H354"/>
  <c r="J354"/>
  <c r="K354"/>
  <c r="I354"/>
  <c r="H143" i="13"/>
  <c r="AU143"/>
  <c r="BL143"/>
  <c r="BO143"/>
  <c r="M143"/>
  <c r="P143" s="1"/>
  <c r="S143"/>
  <c r="AB144" s="1"/>
  <c r="AY143"/>
  <c r="BB143" s="1"/>
  <c r="AJ144"/>
  <c r="L143"/>
  <c r="O143" s="1"/>
  <c r="R143"/>
  <c r="AA144" s="1"/>
  <c r="AZ143"/>
  <c r="BC143" s="1"/>
  <c r="AK144"/>
  <c r="AX143" l="1"/>
  <c r="BA143" s="1"/>
  <c r="BD143" s="1"/>
  <c r="AI144"/>
  <c r="AT144"/>
  <c r="AS144"/>
  <c r="L354" i="7"/>
  <c r="G254" i="12" s="1"/>
  <c r="H254" s="1"/>
  <c r="I254" s="1"/>
  <c r="Q143" i="13"/>
  <c r="Z144" s="1"/>
  <c r="K143"/>
  <c r="N143" s="1"/>
  <c r="AV144" l="1"/>
  <c r="BM144"/>
  <c r="I144"/>
  <c r="BP144"/>
  <c r="J255" i="12"/>
  <c r="AW144" i="13"/>
  <c r="BQ144"/>
  <c r="BN144"/>
  <c r="J144"/>
  <c r="AR144"/>
  <c r="BH144"/>
  <c r="K355" i="7" l="1"/>
  <c r="G355"/>
  <c r="I355"/>
  <c r="J355"/>
  <c r="H355"/>
  <c r="M144" i="13"/>
  <c r="P144" s="1"/>
  <c r="S144"/>
  <c r="AB145" s="1"/>
  <c r="AY144"/>
  <c r="BB144" s="1"/>
  <c r="AJ145"/>
  <c r="BL144"/>
  <c r="AU144"/>
  <c r="H144"/>
  <c r="BO144"/>
  <c r="AZ144"/>
  <c r="BC144" s="1"/>
  <c r="AK145"/>
  <c r="L144"/>
  <c r="O144" s="1"/>
  <c r="R144"/>
  <c r="AA145" s="1"/>
  <c r="AX144" l="1"/>
  <c r="BA144" s="1"/>
  <c r="BD144" s="1"/>
  <c r="AI145"/>
  <c r="Q144"/>
  <c r="Z145" s="1"/>
  <c r="K144"/>
  <c r="N144" s="1"/>
  <c r="L355" i="7"/>
  <c r="G255" i="12" s="1"/>
  <c r="H255" s="1"/>
  <c r="I255" s="1"/>
  <c r="AT145" i="13"/>
  <c r="AS145"/>
  <c r="AW145" l="1"/>
  <c r="BN145"/>
  <c r="BQ145"/>
  <c r="J145"/>
  <c r="J256" i="12"/>
  <c r="BH145" i="13"/>
  <c r="I145"/>
  <c r="AV145"/>
  <c r="BP145"/>
  <c r="BM145"/>
  <c r="AR145"/>
  <c r="AZ145" l="1"/>
  <c r="BC145" s="1"/>
  <c r="AK146"/>
  <c r="AU145"/>
  <c r="BL145"/>
  <c r="H145"/>
  <c r="BO145"/>
  <c r="L145"/>
  <c r="O145" s="1"/>
  <c r="R145"/>
  <c r="AA146" s="1"/>
  <c r="M145"/>
  <c r="P145" s="1"/>
  <c r="S145"/>
  <c r="AB146" s="1"/>
  <c r="AY145"/>
  <c r="BB145" s="1"/>
  <c r="AJ146"/>
  <c r="J356" i="7"/>
  <c r="H356"/>
  <c r="K356"/>
  <c r="G356"/>
  <c r="I356"/>
  <c r="AS146" i="13" l="1"/>
  <c r="L356" i="7"/>
  <c r="G256" i="12" s="1"/>
  <c r="H256" s="1"/>
  <c r="I256" s="1"/>
  <c r="Q145" i="13"/>
  <c r="Z146" s="1"/>
  <c r="K145"/>
  <c r="N145" s="1"/>
  <c r="AX145"/>
  <c r="BA145" s="1"/>
  <c r="BD145" s="1"/>
  <c r="AI146"/>
  <c r="AT146"/>
  <c r="BQ146" l="1"/>
  <c r="AW146"/>
  <c r="BN146"/>
  <c r="J146"/>
  <c r="J257" i="12"/>
  <c r="AR146" i="13"/>
  <c r="BH146"/>
  <c r="AV146"/>
  <c r="BM146"/>
  <c r="BP146"/>
  <c r="I146"/>
  <c r="G357" i="7" l="1"/>
  <c r="H357"/>
  <c r="K357"/>
  <c r="I357"/>
  <c r="J357"/>
  <c r="AZ146" i="13"/>
  <c r="BC146" s="1"/>
  <c r="AK147"/>
  <c r="AY146"/>
  <c r="BB146" s="1"/>
  <c r="AJ147"/>
  <c r="R146"/>
  <c r="AA147" s="1"/>
  <c r="L146"/>
  <c r="O146" s="1"/>
  <c r="AU146"/>
  <c r="BO146"/>
  <c r="BL146"/>
  <c r="H146"/>
  <c r="M146"/>
  <c r="P146" s="1"/>
  <c r="S146"/>
  <c r="AB147" s="1"/>
  <c r="AS147" l="1"/>
  <c r="AX146"/>
  <c r="BA146" s="1"/>
  <c r="BD146" s="1"/>
  <c r="AI147"/>
  <c r="L357" i="7"/>
  <c r="G257" i="12" s="1"/>
  <c r="H257" s="1"/>
  <c r="I257" s="1"/>
  <c r="Q146" i="13"/>
  <c r="Z147" s="1"/>
  <c r="K146"/>
  <c r="N146" s="1"/>
  <c r="AT147"/>
  <c r="BN147" l="1"/>
  <c r="J147"/>
  <c r="AW147"/>
  <c r="BQ147"/>
  <c r="AV147"/>
  <c r="BM147"/>
  <c r="I147"/>
  <c r="BP147"/>
  <c r="J258" i="12"/>
  <c r="BH147" i="13"/>
  <c r="AR147"/>
  <c r="AY147" l="1"/>
  <c r="BB147" s="1"/>
  <c r="AJ148"/>
  <c r="G358" i="7"/>
  <c r="H358"/>
  <c r="K358"/>
  <c r="I358"/>
  <c r="J358"/>
  <c r="R147" i="13"/>
  <c r="AA148" s="1"/>
  <c r="L147"/>
  <c r="O147" s="1"/>
  <c r="AZ147"/>
  <c r="BC147" s="1"/>
  <c r="AK148"/>
  <c r="M147"/>
  <c r="P147" s="1"/>
  <c r="S147"/>
  <c r="AB148" s="1"/>
  <c r="H147"/>
  <c r="AU147"/>
  <c r="BO147"/>
  <c r="BL147"/>
  <c r="AS148" l="1"/>
  <c r="K147"/>
  <c r="N147" s="1"/>
  <c r="Q147"/>
  <c r="Z148" s="1"/>
  <c r="AX147"/>
  <c r="BA147" s="1"/>
  <c r="BD147" s="1"/>
  <c r="AI148"/>
  <c r="L358" i="7"/>
  <c r="G258" i="12" s="1"/>
  <c r="H258" s="1"/>
  <c r="I258" s="1"/>
  <c r="AT148" i="13"/>
  <c r="AV148" l="1"/>
  <c r="BM148"/>
  <c r="I148"/>
  <c r="BP148"/>
  <c r="AR148"/>
  <c r="BH148"/>
  <c r="AW148"/>
  <c r="BN148"/>
  <c r="J148"/>
  <c r="BQ148"/>
  <c r="J259" i="12"/>
  <c r="AZ148" i="13" l="1"/>
  <c r="BC148" s="1"/>
  <c r="AK149"/>
  <c r="AY148"/>
  <c r="BB148" s="1"/>
  <c r="AJ149"/>
  <c r="M148"/>
  <c r="P148" s="1"/>
  <c r="S148"/>
  <c r="AB149" s="1"/>
  <c r="R148"/>
  <c r="AA149" s="1"/>
  <c r="L148"/>
  <c r="O148" s="1"/>
  <c r="AU148"/>
  <c r="BL148"/>
  <c r="H148"/>
  <c r="BO148"/>
  <c r="I359" i="7"/>
  <c r="J359"/>
  <c r="H359"/>
  <c r="G359"/>
  <c r="K359"/>
  <c r="AT149" i="13" l="1"/>
  <c r="AS149"/>
  <c r="K148"/>
  <c r="N148" s="1"/>
  <c r="Q148"/>
  <c r="Z149" s="1"/>
  <c r="L359" i="7"/>
  <c r="G259" i="12" s="1"/>
  <c r="H259" s="1"/>
  <c r="I259" s="1"/>
  <c r="AX148" i="13"/>
  <c r="BA148" s="1"/>
  <c r="BD148" s="1"/>
  <c r="AI149"/>
  <c r="AR149" l="1"/>
  <c r="AV149"/>
  <c r="BM149"/>
  <c r="I149"/>
  <c r="BP149"/>
  <c r="BH149"/>
  <c r="AW149"/>
  <c r="BQ149"/>
  <c r="J149"/>
  <c r="BN149"/>
  <c r="J260" i="12"/>
  <c r="AU149" i="13" l="1"/>
  <c r="H149"/>
  <c r="BO149"/>
  <c r="BL149"/>
  <c r="S149"/>
  <c r="AB150" s="1"/>
  <c r="M149"/>
  <c r="P149" s="1"/>
  <c r="AY149"/>
  <c r="BB149" s="1"/>
  <c r="AJ150"/>
  <c r="AZ149"/>
  <c r="BC149" s="1"/>
  <c r="AK150"/>
  <c r="R149"/>
  <c r="AA150" s="1"/>
  <c r="L149"/>
  <c r="O149" s="1"/>
  <c r="H360" i="7"/>
  <c r="I360"/>
  <c r="G360"/>
  <c r="K360"/>
  <c r="J360"/>
  <c r="AT150" i="13" l="1"/>
  <c r="AX149"/>
  <c r="BA149" s="1"/>
  <c r="BD149" s="1"/>
  <c r="AI150"/>
  <c r="AS150"/>
  <c r="L360" i="7"/>
  <c r="G260" i="12" s="1"/>
  <c r="H260" s="1"/>
  <c r="I260" s="1"/>
  <c r="K149" i="13"/>
  <c r="N149" s="1"/>
  <c r="Q149"/>
  <c r="Z150" s="1"/>
  <c r="BP150" l="1"/>
  <c r="AV150"/>
  <c r="I150"/>
  <c r="BM150"/>
  <c r="BH150"/>
  <c r="AW150"/>
  <c r="BN150"/>
  <c r="J150"/>
  <c r="BQ150"/>
  <c r="J261" i="12"/>
  <c r="AR150" i="13"/>
  <c r="S150" l="1"/>
  <c r="AB151" s="1"/>
  <c r="M150"/>
  <c r="P150" s="1"/>
  <c r="G361" i="7"/>
  <c r="H361"/>
  <c r="I361"/>
  <c r="J361"/>
  <c r="K361"/>
  <c r="AY150" i="13"/>
  <c r="BB150" s="1"/>
  <c r="AJ151"/>
  <c r="H150"/>
  <c r="AU150"/>
  <c r="BO150"/>
  <c r="BL150"/>
  <c r="AZ150"/>
  <c r="BC150" s="1"/>
  <c r="AK151"/>
  <c r="L150"/>
  <c r="O150" s="1"/>
  <c r="R150"/>
  <c r="AA151" s="1"/>
  <c r="AS151" l="1"/>
  <c r="Q150"/>
  <c r="Z151" s="1"/>
  <c r="K150"/>
  <c r="N150" s="1"/>
  <c r="AX150"/>
  <c r="BA150" s="1"/>
  <c r="BD150" s="1"/>
  <c r="AI151"/>
  <c r="L361" i="7"/>
  <c r="G261" i="12" s="1"/>
  <c r="H261" s="1"/>
  <c r="I261" s="1"/>
  <c r="AT151" i="13"/>
  <c r="AW151" l="1"/>
  <c r="J151"/>
  <c r="BN151"/>
  <c r="BQ151"/>
  <c r="AR151"/>
  <c r="BH151"/>
  <c r="I151"/>
  <c r="BM151"/>
  <c r="AV151"/>
  <c r="BP151"/>
  <c r="J262" i="12"/>
  <c r="L151" i="13" l="1"/>
  <c r="O151" s="1"/>
  <c r="R151"/>
  <c r="AA152" s="1"/>
  <c r="AZ151"/>
  <c r="BC151" s="1"/>
  <c r="AK152"/>
  <c r="S151"/>
  <c r="AB152" s="1"/>
  <c r="M151"/>
  <c r="P151" s="1"/>
  <c r="AY151"/>
  <c r="BB151" s="1"/>
  <c r="AJ152"/>
  <c r="H151"/>
  <c r="AU151"/>
  <c r="BO151"/>
  <c r="BL151"/>
  <c r="H362" i="7"/>
  <c r="I362"/>
  <c r="G362"/>
  <c r="K362"/>
  <c r="J362"/>
  <c r="AS152" i="13" l="1"/>
  <c r="Q151"/>
  <c r="Z152" s="1"/>
  <c r="K151"/>
  <c r="N151" s="1"/>
  <c r="AT152"/>
  <c r="L362" i="7"/>
  <c r="G262" i="12" s="1"/>
  <c r="H262" s="1"/>
  <c r="I262" s="1"/>
  <c r="AX151" i="13"/>
  <c r="BA151" s="1"/>
  <c r="BD151" s="1"/>
  <c r="AI152"/>
  <c r="BQ152" l="1"/>
  <c r="AW152"/>
  <c r="BN152"/>
  <c r="J152"/>
  <c r="AR152"/>
  <c r="J263" i="12"/>
  <c r="BH152" i="13"/>
  <c r="AV152"/>
  <c r="BM152"/>
  <c r="I152"/>
  <c r="BP152"/>
  <c r="AZ152" l="1"/>
  <c r="BC152" s="1"/>
  <c r="AK153"/>
  <c r="L152"/>
  <c r="O152" s="1"/>
  <c r="R152"/>
  <c r="AA153" s="1"/>
  <c r="K363" i="7"/>
  <c r="J363"/>
  <c r="H363"/>
  <c r="G363"/>
  <c r="I363"/>
  <c r="BL152" i="13"/>
  <c r="AU152"/>
  <c r="H152"/>
  <c r="BO152"/>
  <c r="AY152"/>
  <c r="BB152" s="1"/>
  <c r="AJ153"/>
  <c r="M152"/>
  <c r="P152" s="1"/>
  <c r="S152"/>
  <c r="AB153" s="1"/>
  <c r="K152" l="1"/>
  <c r="N152" s="1"/>
  <c r="Q152"/>
  <c r="Z153" s="1"/>
  <c r="AS153"/>
  <c r="AT153"/>
  <c r="L363" i="7"/>
  <c r="G263" i="12" s="1"/>
  <c r="H263" s="1"/>
  <c r="I263" s="1"/>
  <c r="AX152" i="13"/>
  <c r="BA152" s="1"/>
  <c r="BD152" s="1"/>
  <c r="AI153"/>
  <c r="AW153" l="1"/>
  <c r="BN153"/>
  <c r="BQ153"/>
  <c r="J153"/>
  <c r="BM153"/>
  <c r="I153"/>
  <c r="AV153"/>
  <c r="BP153"/>
  <c r="AR153"/>
  <c r="BH153"/>
  <c r="J264" i="12"/>
  <c r="H153" i="13" l="1"/>
  <c r="AU153"/>
  <c r="BO153"/>
  <c r="BL153"/>
  <c r="AZ153"/>
  <c r="BC153" s="1"/>
  <c r="AK154"/>
  <c r="R153"/>
  <c r="AA154" s="1"/>
  <c r="L153"/>
  <c r="O153" s="1"/>
  <c r="AY153"/>
  <c r="BB153" s="1"/>
  <c r="AJ154"/>
  <c r="I364" i="7"/>
  <c r="J364"/>
  <c r="K364"/>
  <c r="G364"/>
  <c r="H364"/>
  <c r="M153" i="13"/>
  <c r="P153" s="1"/>
  <c r="S153"/>
  <c r="AB154" s="1"/>
  <c r="AT154" l="1"/>
  <c r="Q153"/>
  <c r="Z154" s="1"/>
  <c r="K153"/>
  <c r="N153" s="1"/>
  <c r="L364" i="7"/>
  <c r="G264" i="12" s="1"/>
  <c r="H264" s="1"/>
  <c r="I264" s="1"/>
  <c r="AX153" i="13"/>
  <c r="BA153" s="1"/>
  <c r="BD153" s="1"/>
  <c r="AI154"/>
  <c r="AS154"/>
  <c r="BP154" l="1"/>
  <c r="I154"/>
  <c r="BM154"/>
  <c r="AV154"/>
  <c r="BH154"/>
  <c r="AR154"/>
  <c r="J154"/>
  <c r="BQ154"/>
  <c r="AW154"/>
  <c r="BN154"/>
  <c r="J265" i="12"/>
  <c r="K365" i="7" l="1"/>
  <c r="G365"/>
  <c r="J365"/>
  <c r="I365"/>
  <c r="H365"/>
  <c r="AZ154" i="13"/>
  <c r="BC154" s="1"/>
  <c r="AK155"/>
  <c r="M154"/>
  <c r="P154" s="1"/>
  <c r="S154"/>
  <c r="AB155" s="1"/>
  <c r="L154"/>
  <c r="O154" s="1"/>
  <c r="R154"/>
  <c r="AA155" s="1"/>
  <c r="BL154"/>
  <c r="H154"/>
  <c r="AU154"/>
  <c r="BO154"/>
  <c r="AY154"/>
  <c r="BB154" s="1"/>
  <c r="AJ155"/>
  <c r="Q154" l="1"/>
  <c r="Z155" s="1"/>
  <c r="K154"/>
  <c r="N154" s="1"/>
  <c r="L365" i="7"/>
  <c r="G265" i="12" s="1"/>
  <c r="H265" s="1"/>
  <c r="I265" s="1"/>
  <c r="AX154" i="13"/>
  <c r="BA154" s="1"/>
  <c r="BD154" s="1"/>
  <c r="AI155"/>
  <c r="AS155"/>
  <c r="AT155"/>
  <c r="AW155" l="1"/>
  <c r="BQ155"/>
  <c r="BN155"/>
  <c r="J155"/>
  <c r="J266" i="12"/>
  <c r="AV155" i="13"/>
  <c r="BM155"/>
  <c r="I155"/>
  <c r="BP155"/>
  <c r="BH155"/>
  <c r="AR155"/>
  <c r="AY155" l="1"/>
  <c r="BB155" s="1"/>
  <c r="AJ156"/>
  <c r="H366" i="7"/>
  <c r="I366"/>
  <c r="G366"/>
  <c r="K366"/>
  <c r="J366"/>
  <c r="AZ155" i="13"/>
  <c r="BC155" s="1"/>
  <c r="AK156"/>
  <c r="BL155"/>
  <c r="AU155"/>
  <c r="H155"/>
  <c r="BO155"/>
  <c r="R155"/>
  <c r="AA156" s="1"/>
  <c r="L155"/>
  <c r="O155" s="1"/>
  <c r="S155"/>
  <c r="AB156" s="1"/>
  <c r="M155"/>
  <c r="P155" s="1"/>
  <c r="AS156" l="1"/>
  <c r="Q155"/>
  <c r="Z156" s="1"/>
  <c r="K155"/>
  <c r="N155" s="1"/>
  <c r="AX155"/>
  <c r="BA155" s="1"/>
  <c r="BD155" s="1"/>
  <c r="AI156"/>
  <c r="L366" i="7"/>
  <c r="G266" i="12" s="1"/>
  <c r="H266" s="1"/>
  <c r="I266" s="1"/>
  <c r="AT156" i="13"/>
  <c r="AW156" l="1"/>
  <c r="BQ156"/>
  <c r="BN156"/>
  <c r="J156"/>
  <c r="BM156"/>
  <c r="AV156"/>
  <c r="I156"/>
  <c r="BP156"/>
  <c r="BH156"/>
  <c r="J267" i="12"/>
  <c r="AR156" i="13"/>
  <c r="AY156" l="1"/>
  <c r="BB156" s="1"/>
  <c r="AJ157"/>
  <c r="L156"/>
  <c r="O156" s="1"/>
  <c r="R156"/>
  <c r="AA157" s="1"/>
  <c r="H156"/>
  <c r="BL156"/>
  <c r="BO156"/>
  <c r="AU156"/>
  <c r="M156"/>
  <c r="P156" s="1"/>
  <c r="S156"/>
  <c r="AB157" s="1"/>
  <c r="AZ156"/>
  <c r="BC156" s="1"/>
  <c r="AK157"/>
  <c r="G367" i="7"/>
  <c r="J367"/>
  <c r="K367"/>
  <c r="I367"/>
  <c r="H367"/>
  <c r="L367" l="1"/>
  <c r="G267" i="12" s="1"/>
  <c r="H267" s="1"/>
  <c r="I267" s="1"/>
  <c r="AX156" i="13"/>
  <c r="BA156" s="1"/>
  <c r="BD156" s="1"/>
  <c r="AI157"/>
  <c r="K156"/>
  <c r="N156" s="1"/>
  <c r="Q156"/>
  <c r="Z157" s="1"/>
  <c r="AS157"/>
  <c r="AT157"/>
  <c r="AW157" l="1"/>
  <c r="BN157"/>
  <c r="J157"/>
  <c r="BQ157"/>
  <c r="BH157"/>
  <c r="AR157"/>
  <c r="AV157"/>
  <c r="BM157"/>
  <c r="I157"/>
  <c r="BP157"/>
  <c r="J268" i="12"/>
  <c r="AY157" i="13" l="1"/>
  <c r="BB157" s="1"/>
  <c r="AJ158"/>
  <c r="AZ157"/>
  <c r="BC157" s="1"/>
  <c r="AK158"/>
  <c r="G368" i="7"/>
  <c r="K368"/>
  <c r="J368"/>
  <c r="H368"/>
  <c r="I368"/>
  <c r="L157" i="13"/>
  <c r="O157" s="1"/>
  <c r="R157"/>
  <c r="AA158" s="1"/>
  <c r="AU157"/>
  <c r="BL157"/>
  <c r="H157"/>
  <c r="BO157"/>
  <c r="M157"/>
  <c r="P157" s="1"/>
  <c r="S157"/>
  <c r="AB158" s="1"/>
  <c r="AS158" l="1"/>
  <c r="Q157"/>
  <c r="Z158" s="1"/>
  <c r="K157"/>
  <c r="N157" s="1"/>
  <c r="L368" i="7"/>
  <c r="G268" i="12" s="1"/>
  <c r="H268" s="1"/>
  <c r="I268" s="1"/>
  <c r="AX157" i="13"/>
  <c r="BA157" s="1"/>
  <c r="BD157" s="1"/>
  <c r="AI158"/>
  <c r="AT158"/>
  <c r="I158" l="1"/>
  <c r="BM158"/>
  <c r="AV158"/>
  <c r="BP158"/>
  <c r="BH158"/>
  <c r="AW158"/>
  <c r="J158"/>
  <c r="BQ158"/>
  <c r="BN158"/>
  <c r="J269" i="12"/>
  <c r="AR158" i="13"/>
  <c r="G369" i="7" l="1"/>
  <c r="I369"/>
  <c r="H369"/>
  <c r="J369"/>
  <c r="K369"/>
  <c r="AZ158" i="13"/>
  <c r="BC158" s="1"/>
  <c r="AK159"/>
  <c r="AY158"/>
  <c r="BB158" s="1"/>
  <c r="AJ159"/>
  <c r="M158"/>
  <c r="P158" s="1"/>
  <c r="S158"/>
  <c r="AB159" s="1"/>
  <c r="L158"/>
  <c r="O158" s="1"/>
  <c r="R158"/>
  <c r="AA159" s="1"/>
  <c r="AU158"/>
  <c r="BL158"/>
  <c r="H158"/>
  <c r="BO158"/>
  <c r="L369" i="7" l="1"/>
  <c r="G269" i="12" s="1"/>
  <c r="H269" s="1"/>
  <c r="I269" s="1"/>
  <c r="AT159" i="13"/>
  <c r="AX158"/>
  <c r="BA158" s="1"/>
  <c r="BD158" s="1"/>
  <c r="AI159"/>
  <c r="Q158"/>
  <c r="Z159" s="1"/>
  <c r="K158"/>
  <c r="N158" s="1"/>
  <c r="AS159"/>
  <c r="BP159" l="1"/>
  <c r="BM159"/>
  <c r="I159"/>
  <c r="AV159"/>
  <c r="BH159"/>
  <c r="AW159"/>
  <c r="BN159"/>
  <c r="J159"/>
  <c r="BQ159"/>
  <c r="J270" i="12"/>
  <c r="AR159" i="13"/>
  <c r="I370" i="7" l="1"/>
  <c r="H370"/>
  <c r="K370"/>
  <c r="G370"/>
  <c r="J370"/>
  <c r="AZ159" i="13"/>
  <c r="BC159" s="1"/>
  <c r="AK160"/>
  <c r="L159"/>
  <c r="O159" s="1"/>
  <c r="R159"/>
  <c r="AA160" s="1"/>
  <c r="M159"/>
  <c r="P159" s="1"/>
  <c r="S159"/>
  <c r="AB160" s="1"/>
  <c r="BO159"/>
  <c r="AU159"/>
  <c r="BL159"/>
  <c r="H159"/>
  <c r="AY159"/>
  <c r="BB159" s="1"/>
  <c r="AJ160"/>
  <c r="Q159" l="1"/>
  <c r="Z160" s="1"/>
  <c r="K159"/>
  <c r="N159" s="1"/>
  <c r="AX159"/>
  <c r="BA159" s="1"/>
  <c r="BD159" s="1"/>
  <c r="AI160"/>
  <c r="L370" i="7"/>
  <c r="G270" i="12" s="1"/>
  <c r="H270" s="1"/>
  <c r="I270" s="1"/>
  <c r="AS160" i="13"/>
  <c r="AT160"/>
  <c r="AW160" l="1"/>
  <c r="BN160"/>
  <c r="J160"/>
  <c r="BQ160"/>
  <c r="J271" i="12"/>
  <c r="BH160" i="13"/>
  <c r="AR160"/>
  <c r="BM160"/>
  <c r="BP160"/>
  <c r="AV160"/>
  <c r="I160"/>
  <c r="M160" l="1"/>
  <c r="P160" s="1"/>
  <c r="S160"/>
  <c r="AB161" s="1"/>
  <c r="H160"/>
  <c r="AU160"/>
  <c r="BL160"/>
  <c r="BO160"/>
  <c r="L160"/>
  <c r="O160" s="1"/>
  <c r="R160"/>
  <c r="AA161" s="1"/>
  <c r="AZ160"/>
  <c r="BC160" s="1"/>
  <c r="AK161"/>
  <c r="H371" i="7"/>
  <c r="I371"/>
  <c r="G371"/>
  <c r="K371"/>
  <c r="J371"/>
  <c r="AY160" i="13"/>
  <c r="BB160" s="1"/>
  <c r="AJ161"/>
  <c r="AS161" l="1"/>
  <c r="L371" i="7"/>
  <c r="G271" i="12" s="1"/>
  <c r="H271" s="1"/>
  <c r="I271" s="1"/>
  <c r="K160" i="13"/>
  <c r="N160" s="1"/>
  <c r="Q160"/>
  <c r="Z161" s="1"/>
  <c r="AX160"/>
  <c r="BA160" s="1"/>
  <c r="BD160" s="1"/>
  <c r="AI161"/>
  <c r="AT161"/>
  <c r="J161" l="1"/>
  <c r="AW161"/>
  <c r="BN161"/>
  <c r="BQ161"/>
  <c r="AR161"/>
  <c r="BH161"/>
  <c r="BP161"/>
  <c r="I161"/>
  <c r="AV161"/>
  <c r="BM161"/>
  <c r="J272" i="12"/>
  <c r="BO161" i="13" l="1"/>
  <c r="AU161"/>
  <c r="H161"/>
  <c r="BL161"/>
  <c r="M161"/>
  <c r="P161" s="1"/>
  <c r="S161"/>
  <c r="AB162" s="1"/>
  <c r="R161"/>
  <c r="AA162" s="1"/>
  <c r="L161"/>
  <c r="O161" s="1"/>
  <c r="AZ161"/>
  <c r="BC161" s="1"/>
  <c r="AK162"/>
  <c r="AY161"/>
  <c r="BB161" s="1"/>
  <c r="AJ162"/>
  <c r="G372" i="7"/>
  <c r="H372"/>
  <c r="J372"/>
  <c r="I372"/>
  <c r="K372"/>
  <c r="AS162" i="13" l="1"/>
  <c r="Q161"/>
  <c r="Z162" s="1"/>
  <c r="K161"/>
  <c r="N161" s="1"/>
  <c r="L372" i="7"/>
  <c r="G272" i="12" s="1"/>
  <c r="H272" s="1"/>
  <c r="I272" s="1"/>
  <c r="AX161" i="13"/>
  <c r="BA161" s="1"/>
  <c r="BD161" s="1"/>
  <c r="AI162"/>
  <c r="AT162"/>
  <c r="AW162" l="1"/>
  <c r="BN162"/>
  <c r="J162"/>
  <c r="BQ162"/>
  <c r="AR162"/>
  <c r="J273" i="12"/>
  <c r="BH162" i="13"/>
  <c r="BP162"/>
  <c r="AV162"/>
  <c r="BM162"/>
  <c r="I162"/>
  <c r="L162" l="1"/>
  <c r="O162" s="1"/>
  <c r="R162"/>
  <c r="AA163" s="1"/>
  <c r="I373" i="7"/>
  <c r="G373"/>
  <c r="K373"/>
  <c r="J373"/>
  <c r="H373"/>
  <c r="BO162" i="13"/>
  <c r="H162"/>
  <c r="AU162"/>
  <c r="BL162"/>
  <c r="AZ162"/>
  <c r="BC162" s="1"/>
  <c r="AK163"/>
  <c r="AY162"/>
  <c r="BB162" s="1"/>
  <c r="AJ163"/>
  <c r="S162"/>
  <c r="AB163" s="1"/>
  <c r="M162"/>
  <c r="P162" s="1"/>
  <c r="AS163" l="1"/>
  <c r="AT163"/>
  <c r="AX162"/>
  <c r="BA162" s="1"/>
  <c r="BD162" s="1"/>
  <c r="AI163"/>
  <c r="L373" i="7"/>
  <c r="G273" i="12" s="1"/>
  <c r="H273" s="1"/>
  <c r="I273" s="1"/>
  <c r="Q162" i="13"/>
  <c r="Z163" s="1"/>
  <c r="K162"/>
  <c r="N162" s="1"/>
  <c r="I163" l="1"/>
  <c r="AV163"/>
  <c r="BP163"/>
  <c r="BM163"/>
  <c r="J274" i="12"/>
  <c r="BH163" i="13"/>
  <c r="AR163"/>
  <c r="BN163"/>
  <c r="J163"/>
  <c r="BQ163"/>
  <c r="AW163"/>
  <c r="AY163" l="1"/>
  <c r="BB163" s="1"/>
  <c r="AJ164"/>
  <c r="M163"/>
  <c r="P163" s="1"/>
  <c r="S163"/>
  <c r="AB164" s="1"/>
  <c r="AZ163"/>
  <c r="BC163" s="1"/>
  <c r="AK164"/>
  <c r="R163"/>
  <c r="AA164" s="1"/>
  <c r="L163"/>
  <c r="O163" s="1"/>
  <c r="G374" i="7"/>
  <c r="H374"/>
  <c r="J374"/>
  <c r="K374"/>
  <c r="I374"/>
  <c r="BL163" i="13"/>
  <c r="BO163"/>
  <c r="AU163"/>
  <c r="H163"/>
  <c r="AS164" l="1"/>
  <c r="AT164"/>
  <c r="Q163"/>
  <c r="Z164" s="1"/>
  <c r="K163"/>
  <c r="N163" s="1"/>
  <c r="L374" i="7"/>
  <c r="G274" i="12" s="1"/>
  <c r="H274" s="1"/>
  <c r="I274" s="1"/>
  <c r="AX163" i="13"/>
  <c r="BA163" s="1"/>
  <c r="BD163" s="1"/>
  <c r="AI164"/>
  <c r="AR164" l="1"/>
  <c r="BH164"/>
  <c r="BM164"/>
  <c r="BP164"/>
  <c r="AV164"/>
  <c r="I164"/>
  <c r="BQ164"/>
  <c r="J164"/>
  <c r="AW164"/>
  <c r="BN164"/>
  <c r="J275" i="12"/>
  <c r="AZ164" i="13" l="1"/>
  <c r="BC164" s="1"/>
  <c r="AK165"/>
  <c r="AY164"/>
  <c r="BB164" s="1"/>
  <c r="AJ165"/>
  <c r="H164"/>
  <c r="AU164"/>
  <c r="BO164"/>
  <c r="BL164"/>
  <c r="S164"/>
  <c r="AB165" s="1"/>
  <c r="M164"/>
  <c r="P164" s="1"/>
  <c r="R164"/>
  <c r="AA165" s="1"/>
  <c r="L164"/>
  <c r="O164" s="1"/>
  <c r="H375" i="7"/>
  <c r="I375"/>
  <c r="J375"/>
  <c r="K375"/>
  <c r="G375"/>
  <c r="AS165" i="13" l="1"/>
  <c r="K164"/>
  <c r="N164" s="1"/>
  <c r="Q164"/>
  <c r="Z165" s="1"/>
  <c r="AX164"/>
  <c r="BA164" s="1"/>
  <c r="BD164" s="1"/>
  <c r="AI165"/>
  <c r="AT165"/>
  <c r="L375" i="7"/>
  <c r="G275" i="12" s="1"/>
  <c r="H275" s="1"/>
  <c r="I275" s="1"/>
  <c r="J276" l="1"/>
  <c r="BN165" i="13"/>
  <c r="J165"/>
  <c r="BQ165"/>
  <c r="AW165"/>
  <c r="AR165"/>
  <c r="AV165"/>
  <c r="BP165"/>
  <c r="BM165"/>
  <c r="I165"/>
  <c r="BH165"/>
  <c r="AZ165" l="1"/>
  <c r="BC165" s="1"/>
  <c r="AK166"/>
  <c r="BL165"/>
  <c r="BO165"/>
  <c r="AU165"/>
  <c r="H165"/>
  <c r="S165"/>
  <c r="AB166" s="1"/>
  <c r="M165"/>
  <c r="P165" s="1"/>
  <c r="G376" i="7"/>
  <c r="J376"/>
  <c r="K376"/>
  <c r="I376"/>
  <c r="H376"/>
  <c r="L165" i="13"/>
  <c r="O165" s="1"/>
  <c r="R165"/>
  <c r="AA166" s="1"/>
  <c r="AY165"/>
  <c r="BB165" s="1"/>
  <c r="AJ166"/>
  <c r="AS166" l="1"/>
  <c r="AX165"/>
  <c r="BA165" s="1"/>
  <c r="BD165" s="1"/>
  <c r="AI166"/>
  <c r="L376" i="7"/>
  <c r="G276" i="12" s="1"/>
  <c r="H276" s="1"/>
  <c r="I276" s="1"/>
  <c r="K165" i="13"/>
  <c r="N165" s="1"/>
  <c r="Q165"/>
  <c r="Z166" s="1"/>
  <c r="AT166"/>
  <c r="J166" l="1"/>
  <c r="AW166"/>
  <c r="BQ166"/>
  <c r="BN166"/>
  <c r="I166"/>
  <c r="AV166"/>
  <c r="BM166"/>
  <c r="BP166"/>
  <c r="J277" i="12"/>
  <c r="AR166" i="13"/>
  <c r="BH166"/>
  <c r="K377" i="7" l="1"/>
  <c r="G377"/>
  <c r="I377"/>
  <c r="H377"/>
  <c r="J377"/>
  <c r="L166" i="13"/>
  <c r="O166" s="1"/>
  <c r="R166"/>
  <c r="AA167" s="1"/>
  <c r="S166"/>
  <c r="AB167" s="1"/>
  <c r="M166"/>
  <c r="P166" s="1"/>
  <c r="AU166"/>
  <c r="BO166"/>
  <c r="H166"/>
  <c r="BL166"/>
  <c r="AY166"/>
  <c r="BB166" s="1"/>
  <c r="AJ167"/>
  <c r="AZ166"/>
  <c r="BC166" s="1"/>
  <c r="AK167"/>
  <c r="AT167" l="1"/>
  <c r="AS167"/>
  <c r="AX166"/>
  <c r="BA166" s="1"/>
  <c r="BD166" s="1"/>
  <c r="AI167"/>
  <c r="L377" i="7"/>
  <c r="G277" i="12" s="1"/>
  <c r="H277" s="1"/>
  <c r="I277" s="1"/>
  <c r="Q166" i="13"/>
  <c r="Z167" s="1"/>
  <c r="K166"/>
  <c r="N166" s="1"/>
  <c r="AV167" l="1"/>
  <c r="BM167"/>
  <c r="BP167"/>
  <c r="I167"/>
  <c r="BN167"/>
  <c r="BQ167"/>
  <c r="AW167"/>
  <c r="J167"/>
  <c r="BH167"/>
  <c r="J278" i="12"/>
  <c r="AR167" i="13"/>
  <c r="G378" i="7" l="1"/>
  <c r="I378"/>
  <c r="K378"/>
  <c r="J378"/>
  <c r="H378"/>
  <c r="AZ167" i="13"/>
  <c r="BC167" s="1"/>
  <c r="AK168"/>
  <c r="AY167"/>
  <c r="BB167" s="1"/>
  <c r="AJ168"/>
  <c r="BO167"/>
  <c r="BL167"/>
  <c r="AU167"/>
  <c r="H167"/>
  <c r="S167"/>
  <c r="AB168" s="1"/>
  <c r="M167"/>
  <c r="P167" s="1"/>
  <c r="R167"/>
  <c r="AA168" s="1"/>
  <c r="L167"/>
  <c r="O167" s="1"/>
  <c r="AT168" l="1"/>
  <c r="Q167"/>
  <c r="Z168" s="1"/>
  <c r="K167"/>
  <c r="N167" s="1"/>
  <c r="L378" i="7"/>
  <c r="G278" i="12" s="1"/>
  <c r="H278" s="1"/>
  <c r="I278" s="1"/>
  <c r="AX167" i="13"/>
  <c r="BA167" s="1"/>
  <c r="BD167" s="1"/>
  <c r="AI168"/>
  <c r="AS168"/>
  <c r="AV168" l="1"/>
  <c r="BM168"/>
  <c r="I168"/>
  <c r="BP168"/>
  <c r="BH168"/>
  <c r="BQ168"/>
  <c r="AW168"/>
  <c r="J168"/>
  <c r="BN168"/>
  <c r="J279" i="12"/>
  <c r="AR168" i="13"/>
  <c r="G379" i="7" l="1"/>
  <c r="K379"/>
  <c r="I379"/>
  <c r="J379"/>
  <c r="H379"/>
  <c r="L168" i="13"/>
  <c r="O168" s="1"/>
  <c r="R168"/>
  <c r="AA169" s="1"/>
  <c r="S168"/>
  <c r="AB169" s="1"/>
  <c r="M168"/>
  <c r="P168" s="1"/>
  <c r="AY168"/>
  <c r="BB168" s="1"/>
  <c r="AJ169"/>
  <c r="BL168"/>
  <c r="AU168"/>
  <c r="H168"/>
  <c r="BO168"/>
  <c r="AZ168"/>
  <c r="BC168" s="1"/>
  <c r="AK169"/>
  <c r="L379" i="7" l="1"/>
  <c r="G279" i="12" s="1"/>
  <c r="H279" s="1"/>
  <c r="I279" s="1"/>
  <c r="AX168" i="13"/>
  <c r="BA168" s="1"/>
  <c r="BD168" s="1"/>
  <c r="AI169"/>
  <c r="AS169"/>
  <c r="K168"/>
  <c r="N168" s="1"/>
  <c r="Q168"/>
  <c r="Z169" s="1"/>
  <c r="AT169"/>
  <c r="BN169" l="1"/>
  <c r="AW169"/>
  <c r="BQ169"/>
  <c r="J169"/>
  <c r="AR169"/>
  <c r="BH169"/>
  <c r="AV169"/>
  <c r="BM169"/>
  <c r="I169"/>
  <c r="BP169"/>
  <c r="J280" i="12"/>
  <c r="AY169" i="13" l="1"/>
  <c r="BB169" s="1"/>
  <c r="AJ170"/>
  <c r="BO169"/>
  <c r="H169"/>
  <c r="AU169"/>
  <c r="BL169"/>
  <c r="AZ169"/>
  <c r="BC169" s="1"/>
  <c r="AK170"/>
  <c r="L169"/>
  <c r="O169" s="1"/>
  <c r="R169"/>
  <c r="AA170" s="1"/>
  <c r="I380" i="7"/>
  <c r="J380"/>
  <c r="K380"/>
  <c r="G380"/>
  <c r="H380"/>
  <c r="M169" i="13"/>
  <c r="P169" s="1"/>
  <c r="S169"/>
  <c r="AB170" s="1"/>
  <c r="AS170" l="1"/>
  <c r="AT170"/>
  <c r="L380" i="7"/>
  <c r="G280" i="12" s="1"/>
  <c r="H280" s="1"/>
  <c r="I280" s="1"/>
  <c r="K169" i="13"/>
  <c r="N169" s="1"/>
  <c r="Q169"/>
  <c r="Z170" s="1"/>
  <c r="AX169"/>
  <c r="BA169" s="1"/>
  <c r="BD169" s="1"/>
  <c r="AI170"/>
  <c r="J281" i="12" l="1"/>
  <c r="AR170" i="13"/>
  <c r="I170"/>
  <c r="AV170"/>
  <c r="BP170"/>
  <c r="BM170"/>
  <c r="BH170"/>
  <c r="BN170"/>
  <c r="AW170"/>
  <c r="J170"/>
  <c r="BQ170"/>
  <c r="I381" i="7" l="1"/>
  <c r="K381"/>
  <c r="G381"/>
  <c r="J381"/>
  <c r="H381"/>
  <c r="BO170" i="13"/>
  <c r="BL170"/>
  <c r="H170"/>
  <c r="AU170"/>
  <c r="AZ170"/>
  <c r="BC170" s="1"/>
  <c r="AK171"/>
  <c r="AY170"/>
  <c r="BB170" s="1"/>
  <c r="AJ171"/>
  <c r="S170"/>
  <c r="AB171" s="1"/>
  <c r="M170"/>
  <c r="P170" s="1"/>
  <c r="R170"/>
  <c r="AA171" s="1"/>
  <c r="L170"/>
  <c r="O170" s="1"/>
  <c r="AT171" l="1"/>
  <c r="K170"/>
  <c r="N170" s="1"/>
  <c r="Q170"/>
  <c r="Z171" s="1"/>
  <c r="AX170"/>
  <c r="BA170" s="1"/>
  <c r="BD170" s="1"/>
  <c r="AI171"/>
  <c r="L381" i="7"/>
  <c r="G281" i="12" s="1"/>
  <c r="H281" s="1"/>
  <c r="I281" s="1"/>
  <c r="AS171" i="13"/>
  <c r="I171" l="1"/>
  <c r="BP171"/>
  <c r="AV171"/>
  <c r="BM171"/>
  <c r="BQ171"/>
  <c r="AW171"/>
  <c r="J171"/>
  <c r="BN171"/>
  <c r="J282" i="12"/>
  <c r="BH171" i="13"/>
  <c r="AR171"/>
  <c r="AZ171" l="1"/>
  <c r="BC171" s="1"/>
  <c r="AK172"/>
  <c r="J382" i="7"/>
  <c r="G382"/>
  <c r="H382"/>
  <c r="K382"/>
  <c r="I382"/>
  <c r="S171" i="13"/>
  <c r="AB172" s="1"/>
  <c r="M171"/>
  <c r="P171" s="1"/>
  <c r="AY171"/>
  <c r="BB171" s="1"/>
  <c r="AJ172"/>
  <c r="L171"/>
  <c r="O171" s="1"/>
  <c r="R171"/>
  <c r="AA172" s="1"/>
  <c r="BL171"/>
  <c r="BO171"/>
  <c r="H171"/>
  <c r="AU171"/>
  <c r="AX171" l="1"/>
  <c r="BA171" s="1"/>
  <c r="BD171" s="1"/>
  <c r="AI172"/>
  <c r="AT172"/>
  <c r="AS172"/>
  <c r="L382" i="7"/>
  <c r="G282" i="12" s="1"/>
  <c r="H282" s="1"/>
  <c r="I282" s="1"/>
  <c r="Q171" i="13"/>
  <c r="Z172" s="1"/>
  <c r="K171"/>
  <c r="N171" s="1"/>
  <c r="BH172" l="1"/>
  <c r="AR172"/>
  <c r="J283" i="12"/>
  <c r="BP172" i="13"/>
  <c r="BM172"/>
  <c r="AV172"/>
  <c r="I172"/>
  <c r="J172"/>
  <c r="BN172"/>
  <c r="BQ172"/>
  <c r="AW172"/>
  <c r="M172" l="1"/>
  <c r="P172" s="1"/>
  <c r="S172"/>
  <c r="AB173" s="1"/>
  <c r="K383" i="7"/>
  <c r="G383"/>
  <c r="H383"/>
  <c r="J383"/>
  <c r="I383"/>
  <c r="BO172" i="13"/>
  <c r="BL172"/>
  <c r="H172"/>
  <c r="AU172"/>
  <c r="AZ172"/>
  <c r="BC172" s="1"/>
  <c r="AK173"/>
  <c r="R172"/>
  <c r="AA173" s="1"/>
  <c r="L172"/>
  <c r="O172" s="1"/>
  <c r="AY172"/>
  <c r="BB172" s="1"/>
  <c r="AJ173"/>
  <c r="AT173" l="1"/>
  <c r="Q172"/>
  <c r="Z173" s="1"/>
  <c r="K172"/>
  <c r="N172" s="1"/>
  <c r="AS173"/>
  <c r="AX172"/>
  <c r="BA172" s="1"/>
  <c r="BD172" s="1"/>
  <c r="AI173"/>
  <c r="L383" i="7"/>
  <c r="G283" i="12" s="1"/>
  <c r="H283" s="1"/>
  <c r="I283" s="1"/>
  <c r="I173" i="13" l="1"/>
  <c r="BP173"/>
  <c r="BM173"/>
  <c r="AV173"/>
  <c r="AR173"/>
  <c r="J173"/>
  <c r="BQ173"/>
  <c r="BN173"/>
  <c r="AW173"/>
  <c r="BH173"/>
  <c r="J284" i="12"/>
  <c r="BO173" i="13" l="1"/>
  <c r="AU173"/>
  <c r="BL173"/>
  <c r="H173"/>
  <c r="L173"/>
  <c r="O173" s="1"/>
  <c r="R173"/>
  <c r="AA174" s="1"/>
  <c r="AZ173"/>
  <c r="BC173" s="1"/>
  <c r="AK174"/>
  <c r="S173"/>
  <c r="AB174" s="1"/>
  <c r="M173"/>
  <c r="P173" s="1"/>
  <c r="J384" i="7"/>
  <c r="H384"/>
  <c r="K384"/>
  <c r="I384"/>
  <c r="G384"/>
  <c r="AY173" i="13"/>
  <c r="BB173" s="1"/>
  <c r="AJ174"/>
  <c r="L384" i="7" l="1"/>
  <c r="G284" i="12" s="1"/>
  <c r="H284" s="1"/>
  <c r="I284" s="1"/>
  <c r="AX173" i="13"/>
  <c r="BA173" s="1"/>
  <c r="BD173" s="1"/>
  <c r="AI174"/>
  <c r="Q173"/>
  <c r="Z174" s="1"/>
  <c r="K173"/>
  <c r="N173" s="1"/>
  <c r="AT174"/>
  <c r="AS174"/>
  <c r="J174" l="1"/>
  <c r="BQ174"/>
  <c r="BN174"/>
  <c r="AW174"/>
  <c r="BM174"/>
  <c r="I174"/>
  <c r="BP174"/>
  <c r="AV174"/>
  <c r="BH174"/>
  <c r="J285" i="12"/>
  <c r="AR174" i="13"/>
  <c r="G385" i="7" l="1"/>
  <c r="K385"/>
  <c r="H385"/>
  <c r="I385"/>
  <c r="J385"/>
  <c r="M174" i="13"/>
  <c r="P174" s="1"/>
  <c r="S174"/>
  <c r="AB175" s="1"/>
  <c r="R174"/>
  <c r="AA175" s="1"/>
  <c r="L174"/>
  <c r="O174" s="1"/>
  <c r="BO174"/>
  <c r="BL174"/>
  <c r="H174"/>
  <c r="AU174"/>
  <c r="AY174"/>
  <c r="BB174" s="1"/>
  <c r="AJ175"/>
  <c r="AZ174"/>
  <c r="BC174" s="1"/>
  <c r="AK175"/>
  <c r="AT175" l="1"/>
  <c r="L385" i="7"/>
  <c r="G285" i="12" s="1"/>
  <c r="H285" s="1"/>
  <c r="I285" s="1"/>
  <c r="Q174" i="13"/>
  <c r="Z175" s="1"/>
  <c r="K174"/>
  <c r="N174" s="1"/>
  <c r="AS175"/>
  <c r="AX174"/>
  <c r="BA174" s="1"/>
  <c r="BD174" s="1"/>
  <c r="AI175"/>
  <c r="I175" l="1"/>
  <c r="BM175"/>
  <c r="BP175"/>
  <c r="AV175"/>
  <c r="J286" i="12"/>
  <c r="BN175" i="13"/>
  <c r="J175"/>
  <c r="AW175"/>
  <c r="BQ175"/>
  <c r="BH175"/>
  <c r="AR175"/>
  <c r="L175" l="1"/>
  <c r="O175" s="1"/>
  <c r="R175"/>
  <c r="AA176" s="1"/>
  <c r="G386" i="7"/>
  <c r="I386"/>
  <c r="K386"/>
  <c r="J386"/>
  <c r="H386"/>
  <c r="M175" i="13"/>
  <c r="P175" s="1"/>
  <c r="S175"/>
  <c r="AB176" s="1"/>
  <c r="BL175"/>
  <c r="H175"/>
  <c r="BO175"/>
  <c r="AU175"/>
  <c r="AZ175"/>
  <c r="BC175" s="1"/>
  <c r="AK176"/>
  <c r="AY175"/>
  <c r="BB175" s="1"/>
  <c r="AJ176"/>
  <c r="AX175" l="1"/>
  <c r="BA175" s="1"/>
  <c r="BD175" s="1"/>
  <c r="AI176"/>
  <c r="AS176"/>
  <c r="Q175"/>
  <c r="Z176" s="1"/>
  <c r="K175"/>
  <c r="N175" s="1"/>
  <c r="L386" i="7"/>
  <c r="G286" i="12" s="1"/>
  <c r="H286" s="1"/>
  <c r="I286" s="1"/>
  <c r="AT176" i="13"/>
  <c r="AW176" l="1"/>
  <c r="J176"/>
  <c r="BN176"/>
  <c r="BQ176"/>
  <c r="BH176"/>
  <c r="AR176"/>
  <c r="BM176"/>
  <c r="BP176"/>
  <c r="I176"/>
  <c r="AV176"/>
  <c r="J287" i="12"/>
  <c r="AZ176" i="13" l="1"/>
  <c r="BC176" s="1"/>
  <c r="AK177"/>
  <c r="I387" i="7"/>
  <c r="H387"/>
  <c r="J387"/>
  <c r="K387"/>
  <c r="G387"/>
  <c r="M176" i="13"/>
  <c r="P176" s="1"/>
  <c r="S176"/>
  <c r="AB177" s="1"/>
  <c r="R176"/>
  <c r="AA177" s="1"/>
  <c r="L176"/>
  <c r="O176" s="1"/>
  <c r="H176"/>
  <c r="BO176"/>
  <c r="AU176"/>
  <c r="BL176"/>
  <c r="AY176"/>
  <c r="BB176" s="1"/>
  <c r="AJ177"/>
  <c r="AX176" l="1"/>
  <c r="BA176" s="1"/>
  <c r="BD176" s="1"/>
  <c r="AI177"/>
  <c r="AT177"/>
  <c r="L387" i="7"/>
  <c r="G287" i="12" s="1"/>
  <c r="H287" s="1"/>
  <c r="I287" s="1"/>
  <c r="K176" i="13"/>
  <c r="N176" s="1"/>
  <c r="Q176"/>
  <c r="Z177" s="1"/>
  <c r="AS177"/>
  <c r="BH177" l="1"/>
  <c r="J288" i="12"/>
  <c r="AR177" i="13"/>
  <c r="BP177"/>
  <c r="I177"/>
  <c r="BM177"/>
  <c r="AV177"/>
  <c r="BN177"/>
  <c r="AW177"/>
  <c r="BQ177"/>
  <c r="J177"/>
  <c r="M177" l="1"/>
  <c r="P177" s="1"/>
  <c r="S177"/>
  <c r="AB178" s="1"/>
  <c r="K388" i="7"/>
  <c r="H388"/>
  <c r="G388"/>
  <c r="I388"/>
  <c r="J388"/>
  <c r="AZ177" i="13"/>
  <c r="BC177" s="1"/>
  <c r="AK178"/>
  <c r="L177"/>
  <c r="O177" s="1"/>
  <c r="R177"/>
  <c r="AA178" s="1"/>
  <c r="AY177"/>
  <c r="BB177" s="1"/>
  <c r="AJ178"/>
  <c r="H177"/>
  <c r="BL177"/>
  <c r="AU177"/>
  <c r="BO177"/>
  <c r="AT178" l="1"/>
  <c r="Q177"/>
  <c r="Z178" s="1"/>
  <c r="K177"/>
  <c r="N177" s="1"/>
  <c r="L388" i="7"/>
  <c r="G288" i="12" s="1"/>
  <c r="H288" s="1"/>
  <c r="I288" s="1"/>
  <c r="AS178" i="13"/>
  <c r="AX177"/>
  <c r="BA177" s="1"/>
  <c r="BD177" s="1"/>
  <c r="AI178"/>
  <c r="J289" i="12" l="1"/>
  <c r="AR178" i="13"/>
  <c r="BH178"/>
  <c r="BM178"/>
  <c r="I178"/>
  <c r="BP178"/>
  <c r="AV178"/>
  <c r="BQ178"/>
  <c r="AW178"/>
  <c r="BN178"/>
  <c r="J178"/>
  <c r="S178" l="1"/>
  <c r="AB179" s="1"/>
  <c r="M178"/>
  <c r="P178" s="1"/>
  <c r="AY178"/>
  <c r="BB178" s="1"/>
  <c r="AJ179"/>
  <c r="BL178"/>
  <c r="AU178"/>
  <c r="H178"/>
  <c r="BO178"/>
  <c r="AZ178"/>
  <c r="BC178" s="1"/>
  <c r="AK179"/>
  <c r="R178"/>
  <c r="AA179" s="1"/>
  <c r="L178"/>
  <c r="O178" s="1"/>
  <c r="H389" i="7"/>
  <c r="J389"/>
  <c r="I389"/>
  <c r="K389"/>
  <c r="G389"/>
  <c r="AT179" i="13" l="1"/>
  <c r="K178"/>
  <c r="N178" s="1"/>
  <c r="Q178"/>
  <c r="Z179" s="1"/>
  <c r="L389" i="7"/>
  <c r="G289" i="12" s="1"/>
  <c r="H289" s="1"/>
  <c r="I289" s="1"/>
  <c r="AX178" i="13"/>
  <c r="BA178" s="1"/>
  <c r="BD178" s="1"/>
  <c r="AI179"/>
  <c r="AS179"/>
  <c r="AV179" l="1"/>
  <c r="BP179"/>
  <c r="BM179"/>
  <c r="I179"/>
  <c r="AR179"/>
  <c r="BQ179"/>
  <c r="AW179"/>
  <c r="BN179"/>
  <c r="J179"/>
  <c r="BH179"/>
  <c r="J290" i="12"/>
  <c r="M179" i="13" l="1"/>
  <c r="P179" s="1"/>
  <c r="S179"/>
  <c r="AB180" s="1"/>
  <c r="J390" i="7"/>
  <c r="K390"/>
  <c r="H390"/>
  <c r="G390"/>
  <c r="I390"/>
  <c r="H179" i="13"/>
  <c r="BO179"/>
  <c r="AU179"/>
  <c r="BL179"/>
  <c r="AY179"/>
  <c r="BB179" s="1"/>
  <c r="AJ180"/>
  <c r="AZ179"/>
  <c r="BC179" s="1"/>
  <c r="AK180"/>
  <c r="R179"/>
  <c r="AA180" s="1"/>
  <c r="L179"/>
  <c r="O179" s="1"/>
  <c r="AS180" l="1"/>
  <c r="Q179"/>
  <c r="Z180" s="1"/>
  <c r="K179"/>
  <c r="N179" s="1"/>
  <c r="L390" i="7"/>
  <c r="G290" i="12" s="1"/>
  <c r="H290" s="1"/>
  <c r="I290" s="1"/>
  <c r="AX179" i="13"/>
  <c r="BA179" s="1"/>
  <c r="BD179" s="1"/>
  <c r="AI180"/>
  <c r="AT180"/>
  <c r="BQ180" l="1"/>
  <c r="BN180"/>
  <c r="AW180"/>
  <c r="J180"/>
  <c r="J291" i="12"/>
  <c r="BH180" i="13"/>
  <c r="AR180"/>
  <c r="I180"/>
  <c r="BP180"/>
  <c r="AV180"/>
  <c r="BM180"/>
  <c r="L180" l="1"/>
  <c r="O180" s="1"/>
  <c r="R180"/>
  <c r="AA181" s="1"/>
  <c r="G391" i="7"/>
  <c r="J391"/>
  <c r="K391"/>
  <c r="I391"/>
  <c r="H391"/>
  <c r="AZ180" i="13"/>
  <c r="BC180" s="1"/>
  <c r="AK181"/>
  <c r="AY180"/>
  <c r="BB180" s="1"/>
  <c r="AJ181"/>
  <c r="BO180"/>
  <c r="AU180"/>
  <c r="BL180"/>
  <c r="H180"/>
  <c r="M180"/>
  <c r="P180" s="1"/>
  <c r="S180"/>
  <c r="AB181" s="1"/>
  <c r="AT181" l="1"/>
  <c r="Q180"/>
  <c r="Z181" s="1"/>
  <c r="K180"/>
  <c r="N180" s="1"/>
  <c r="AX180"/>
  <c r="BA180" s="1"/>
  <c r="BD180" s="1"/>
  <c r="AI181"/>
  <c r="L391" i="7"/>
  <c r="G291" i="12" s="1"/>
  <c r="H291" s="1"/>
  <c r="I291" s="1"/>
  <c r="AS181" i="13"/>
  <c r="BP181" l="1"/>
  <c r="I181"/>
  <c r="AV181"/>
  <c r="BM181"/>
  <c r="AR181"/>
  <c r="BH181"/>
  <c r="BN181"/>
  <c r="AW181"/>
  <c r="J181"/>
  <c r="BQ181"/>
  <c r="J292" i="12"/>
  <c r="BO181" i="13" l="1"/>
  <c r="AU181"/>
  <c r="BL181"/>
  <c r="H181"/>
  <c r="AZ181"/>
  <c r="BC181" s="1"/>
  <c r="AK182"/>
  <c r="R181"/>
  <c r="AA182" s="1"/>
  <c r="L181"/>
  <c r="O181" s="1"/>
  <c r="S181"/>
  <c r="AB182" s="1"/>
  <c r="M181"/>
  <c r="P181" s="1"/>
  <c r="AY181"/>
  <c r="BB181" s="1"/>
  <c r="AJ182"/>
  <c r="K392" i="7"/>
  <c r="J392"/>
  <c r="I392"/>
  <c r="G392"/>
  <c r="H392"/>
  <c r="AT182" i="13" l="1"/>
  <c r="AS182"/>
  <c r="K181"/>
  <c r="N181" s="1"/>
  <c r="Q181"/>
  <c r="Z182" s="1"/>
  <c r="L392" i="7"/>
  <c r="G292" i="12" s="1"/>
  <c r="H292" s="1"/>
  <c r="I292" s="1"/>
  <c r="AX181" i="13"/>
  <c r="BA181" s="1"/>
  <c r="BD181" s="1"/>
  <c r="AI182"/>
  <c r="AR182" l="1"/>
  <c r="BP182"/>
  <c r="I182"/>
  <c r="BM182"/>
  <c r="AV182"/>
  <c r="J182"/>
  <c r="AW182"/>
  <c r="BN182"/>
  <c r="BQ182"/>
  <c r="BH182"/>
  <c r="J293" i="12"/>
  <c r="BO182" i="13" l="1"/>
  <c r="AU182"/>
  <c r="BL182"/>
  <c r="H182"/>
  <c r="AY182"/>
  <c r="BB182" s="1"/>
  <c r="AJ183"/>
  <c r="M182"/>
  <c r="P182" s="1"/>
  <c r="S182"/>
  <c r="AB183" s="1"/>
  <c r="I393" i="7"/>
  <c r="G393"/>
  <c r="K393"/>
  <c r="H393"/>
  <c r="J393"/>
  <c r="AZ182" i="13"/>
  <c r="BC182" s="1"/>
  <c r="AK183"/>
  <c r="L182"/>
  <c r="O182" s="1"/>
  <c r="R182"/>
  <c r="AA183" s="1"/>
  <c r="L393" i="7" l="1"/>
  <c r="G293" i="12" s="1"/>
  <c r="H293" s="1"/>
  <c r="I293" s="1"/>
  <c r="AX182" i="13"/>
  <c r="BA182" s="1"/>
  <c r="BD182" s="1"/>
  <c r="AI183"/>
  <c r="Q182"/>
  <c r="Z183" s="1"/>
  <c r="K182"/>
  <c r="N182" s="1"/>
  <c r="AS183"/>
  <c r="AT183"/>
  <c r="BP183" l="1"/>
  <c r="BM183"/>
  <c r="AV183"/>
  <c r="I183"/>
  <c r="BN183"/>
  <c r="BQ183"/>
  <c r="J183"/>
  <c r="AW183"/>
  <c r="BH183"/>
  <c r="J294" i="12"/>
  <c r="AR183" i="13"/>
  <c r="G394" i="7" l="1"/>
  <c r="H394"/>
  <c r="I394"/>
  <c r="K394"/>
  <c r="J394"/>
  <c r="S183" i="13"/>
  <c r="AB184" s="1"/>
  <c r="M183"/>
  <c r="P183" s="1"/>
  <c r="AY183"/>
  <c r="BB183" s="1"/>
  <c r="AJ184"/>
  <c r="BL183"/>
  <c r="AU183"/>
  <c r="BO183"/>
  <c r="H183"/>
  <c r="AZ183"/>
  <c r="BC183" s="1"/>
  <c r="AK184"/>
  <c r="L183"/>
  <c r="O183" s="1"/>
  <c r="R183"/>
  <c r="AA184" s="1"/>
  <c r="AT184" l="1"/>
  <c r="AX183"/>
  <c r="BA183" s="1"/>
  <c r="BD183" s="1"/>
  <c r="AI184"/>
  <c r="K183"/>
  <c r="N183" s="1"/>
  <c r="Q183"/>
  <c r="Z184" s="1"/>
  <c r="L394" i="7"/>
  <c r="G294" i="12" s="1"/>
  <c r="H294" s="1"/>
  <c r="I294" s="1"/>
  <c r="AS184" i="13"/>
  <c r="AW184" l="1"/>
  <c r="J184"/>
  <c r="BQ184"/>
  <c r="BN184"/>
  <c r="BP184"/>
  <c r="AV184"/>
  <c r="I184"/>
  <c r="BM184"/>
  <c r="J295" i="12"/>
  <c r="BH184" i="13"/>
  <c r="AR184"/>
  <c r="M184" l="1"/>
  <c r="P184" s="1"/>
  <c r="S184"/>
  <c r="AB185" s="1"/>
  <c r="AZ184"/>
  <c r="BC184" s="1"/>
  <c r="AK185"/>
  <c r="AY184"/>
  <c r="BB184" s="1"/>
  <c r="AJ185"/>
  <c r="I395" i="7"/>
  <c r="H395"/>
  <c r="G395"/>
  <c r="K395"/>
  <c r="J395"/>
  <c r="R184" i="13"/>
  <c r="AA185" s="1"/>
  <c r="L184"/>
  <c r="O184" s="1"/>
  <c r="H184"/>
  <c r="BL184"/>
  <c r="AU184"/>
  <c r="BO184"/>
  <c r="L395" i="7" l="1"/>
  <c r="G295" i="12" s="1"/>
  <c r="H295" s="1"/>
  <c r="I295" s="1"/>
  <c r="Q184" i="13"/>
  <c r="Z185" s="1"/>
  <c r="K184"/>
  <c r="N184" s="1"/>
  <c r="AS185"/>
  <c r="AT185"/>
  <c r="AX184"/>
  <c r="BA184" s="1"/>
  <c r="BD184" s="1"/>
  <c r="AI185"/>
  <c r="BQ185" l="1"/>
  <c r="AW185"/>
  <c r="J185"/>
  <c r="BN185"/>
  <c r="I185"/>
  <c r="BM185"/>
  <c r="BP185"/>
  <c r="AV185"/>
  <c r="BH185"/>
  <c r="AR185"/>
  <c r="J296" i="12"/>
  <c r="R185" i="13" l="1"/>
  <c r="AA186" s="1"/>
  <c r="L185"/>
  <c r="O185" s="1"/>
  <c r="I396" i="7"/>
  <c r="K396"/>
  <c r="J396"/>
  <c r="G396"/>
  <c r="H396"/>
  <c r="AZ185" i="13"/>
  <c r="BC185" s="1"/>
  <c r="AK186"/>
  <c r="H185"/>
  <c r="BL185"/>
  <c r="BO185"/>
  <c r="AU185"/>
  <c r="M185"/>
  <c r="P185" s="1"/>
  <c r="S185"/>
  <c r="AB186" s="1"/>
  <c r="AY185"/>
  <c r="BB185" s="1"/>
  <c r="AJ186"/>
  <c r="AS186" l="1"/>
  <c r="K185"/>
  <c r="N185" s="1"/>
  <c r="Q185"/>
  <c r="Z186" s="1"/>
  <c r="L396" i="7"/>
  <c r="G296" i="12" s="1"/>
  <c r="H296" s="1"/>
  <c r="I296" s="1"/>
  <c r="AX185" i="13"/>
  <c r="BA185" s="1"/>
  <c r="BD185" s="1"/>
  <c r="AI186"/>
  <c r="AT186"/>
  <c r="J297" i="12" l="1"/>
  <c r="AW186" i="13"/>
  <c r="J186"/>
  <c r="BQ186"/>
  <c r="BN186"/>
  <c r="BH186"/>
  <c r="BP186"/>
  <c r="BM186"/>
  <c r="I186"/>
  <c r="AV186"/>
  <c r="AR186"/>
  <c r="R186" l="1"/>
  <c r="AA187" s="1"/>
  <c r="L186"/>
  <c r="O186" s="1"/>
  <c r="AZ186"/>
  <c r="BC186" s="1"/>
  <c r="AK187"/>
  <c r="AY186"/>
  <c r="BB186" s="1"/>
  <c r="AJ187"/>
  <c r="K397" i="7"/>
  <c r="I397"/>
  <c r="J397"/>
  <c r="H397"/>
  <c r="G397"/>
  <c r="M186" i="13"/>
  <c r="P186" s="1"/>
  <c r="S186"/>
  <c r="AB187" s="1"/>
  <c r="BO186"/>
  <c r="H186"/>
  <c r="AU186"/>
  <c r="BL186"/>
  <c r="AX186" l="1"/>
  <c r="BA186" s="1"/>
  <c r="BD186" s="1"/>
  <c r="AI187"/>
  <c r="AS187"/>
  <c r="K186"/>
  <c r="N186" s="1"/>
  <c r="Q186"/>
  <c r="Z187" s="1"/>
  <c r="L397" i="7"/>
  <c r="G297" i="12" s="1"/>
  <c r="H297" s="1"/>
  <c r="I297" s="1"/>
  <c r="AT187" i="13"/>
  <c r="BN187" l="1"/>
  <c r="BQ187"/>
  <c r="AW187"/>
  <c r="J187"/>
  <c r="BH187"/>
  <c r="BP187"/>
  <c r="AV187"/>
  <c r="I187"/>
  <c r="BM187"/>
  <c r="J298" i="12"/>
  <c r="AR187" i="13"/>
  <c r="J398" i="7" l="1"/>
  <c r="K398"/>
  <c r="I398"/>
  <c r="H398"/>
  <c r="G398"/>
  <c r="AZ187" i="13"/>
  <c r="BC187" s="1"/>
  <c r="AK188"/>
  <c r="R187"/>
  <c r="AA188" s="1"/>
  <c r="L187"/>
  <c r="O187" s="1"/>
  <c r="H187"/>
  <c r="BO187"/>
  <c r="BL187"/>
  <c r="AU187"/>
  <c r="AY187"/>
  <c r="BB187" s="1"/>
  <c r="AJ188"/>
  <c r="S187"/>
  <c r="AB188" s="1"/>
  <c r="M187"/>
  <c r="P187" s="1"/>
  <c r="AT188" l="1"/>
  <c r="AX187"/>
  <c r="BA187" s="1"/>
  <c r="BD187" s="1"/>
  <c r="AI188"/>
  <c r="K187"/>
  <c r="N187" s="1"/>
  <c r="Q187"/>
  <c r="Z188" s="1"/>
  <c r="L398" i="7"/>
  <c r="G298" i="12" s="1"/>
  <c r="H298" s="1"/>
  <c r="I298" s="1"/>
  <c r="AS188" i="13"/>
  <c r="BH188" l="1"/>
  <c r="AR188"/>
  <c r="J299" i="12"/>
  <c r="AW188" i="13"/>
  <c r="BN188"/>
  <c r="J188"/>
  <c r="BQ188"/>
  <c r="BP188"/>
  <c r="AV188"/>
  <c r="I188"/>
  <c r="BM188"/>
  <c r="AZ188" l="1"/>
  <c r="BC188" s="1"/>
  <c r="AK189"/>
  <c r="G399" i="7"/>
  <c r="H399"/>
  <c r="K399"/>
  <c r="J399"/>
  <c r="I399"/>
  <c r="AY188" i="13"/>
  <c r="BB188" s="1"/>
  <c r="AJ189"/>
  <c r="BO188"/>
  <c r="H188"/>
  <c r="BL188"/>
  <c r="AU188"/>
  <c r="R188"/>
  <c r="AA189" s="1"/>
  <c r="L188"/>
  <c r="O188" s="1"/>
  <c r="M188"/>
  <c r="P188" s="1"/>
  <c r="S188"/>
  <c r="AB189" s="1"/>
  <c r="AS189" l="1"/>
  <c r="AX188"/>
  <c r="BA188" s="1"/>
  <c r="BD188" s="1"/>
  <c r="AI189"/>
  <c r="Q188"/>
  <c r="Z189" s="1"/>
  <c r="K188"/>
  <c r="N188" s="1"/>
  <c r="L399" i="7"/>
  <c r="G299" i="12" s="1"/>
  <c r="H299" s="1"/>
  <c r="I299" s="1"/>
  <c r="AT189" i="13"/>
  <c r="J300" i="12" l="1"/>
  <c r="BP189" i="13"/>
  <c r="BM189"/>
  <c r="I189"/>
  <c r="AV189"/>
  <c r="AR189"/>
  <c r="J189"/>
  <c r="BQ189"/>
  <c r="BN189"/>
  <c r="AW189"/>
  <c r="BH189"/>
  <c r="AY189" l="1"/>
  <c r="BB189" s="1"/>
  <c r="AJ190"/>
  <c r="BO189"/>
  <c r="H189"/>
  <c r="AU189"/>
  <c r="BL189"/>
  <c r="AZ189"/>
  <c r="BC189" s="1"/>
  <c r="AK190"/>
  <c r="K400" i="7"/>
  <c r="H400"/>
  <c r="I400"/>
  <c r="J400"/>
  <c r="G400"/>
  <c r="S189" i="13"/>
  <c r="AB190" s="1"/>
  <c r="M189"/>
  <c r="P189" s="1"/>
  <c r="L189"/>
  <c r="O189" s="1"/>
  <c r="R189"/>
  <c r="AA190" s="1"/>
  <c r="AT190" l="1"/>
  <c r="AS190"/>
  <c r="Q189"/>
  <c r="Z190" s="1"/>
  <c r="K189"/>
  <c r="N189" s="1"/>
  <c r="AX189"/>
  <c r="BA189" s="1"/>
  <c r="BD189" s="1"/>
  <c r="AI190"/>
  <c r="L400" i="7"/>
  <c r="G300" i="12" s="1"/>
  <c r="H300" s="1"/>
  <c r="I300" s="1"/>
  <c r="AR190" i="13" l="1"/>
  <c r="J190"/>
  <c r="BN190"/>
  <c r="AW190"/>
  <c r="BQ190"/>
  <c r="AV190"/>
  <c r="BM190"/>
  <c r="BP190"/>
  <c r="I190"/>
  <c r="BH190"/>
  <c r="J301" i="12"/>
  <c r="AZ190" i="13" l="1"/>
  <c r="BC190" s="1"/>
  <c r="AK191"/>
  <c r="R190"/>
  <c r="AA191" s="1"/>
  <c r="L190"/>
  <c r="O190" s="1"/>
  <c r="AY190"/>
  <c r="BB190" s="1"/>
  <c r="AJ191"/>
  <c r="S190"/>
  <c r="AB191" s="1"/>
  <c r="M190"/>
  <c r="P190" s="1"/>
  <c r="BL190"/>
  <c r="AU190"/>
  <c r="H190"/>
  <c r="BO190"/>
  <c r="J401" i="7"/>
  <c r="K401"/>
  <c r="G401"/>
  <c r="I401"/>
  <c r="H401"/>
  <c r="AS191" i="13" l="1"/>
  <c r="Q190"/>
  <c r="Z191" s="1"/>
  <c r="K190"/>
  <c r="N190" s="1"/>
  <c r="L401" i="7"/>
  <c r="G301" i="12" s="1"/>
  <c r="H301" s="1"/>
  <c r="I301" s="1"/>
  <c r="AT191" i="13"/>
  <c r="AX190"/>
  <c r="BA190" s="1"/>
  <c r="BD190" s="1"/>
  <c r="AI191"/>
  <c r="J191" l="1"/>
  <c r="BQ191"/>
  <c r="AW191"/>
  <c r="BN191"/>
  <c r="BH191"/>
  <c r="AR191"/>
  <c r="J302" i="12"/>
  <c r="BP191" i="13"/>
  <c r="AV191"/>
  <c r="BM191"/>
  <c r="I191"/>
  <c r="H402" i="7" l="1"/>
  <c r="K402"/>
  <c r="J402"/>
  <c r="G402"/>
  <c r="I402"/>
  <c r="AY191" i="13"/>
  <c r="BB191" s="1"/>
  <c r="AJ192"/>
  <c r="H191"/>
  <c r="BL191"/>
  <c r="AU191"/>
  <c r="BO191"/>
  <c r="AZ191"/>
  <c r="BC191" s="1"/>
  <c r="AK192"/>
  <c r="R191"/>
  <c r="AA192" s="1"/>
  <c r="L191"/>
  <c r="O191" s="1"/>
  <c r="M191"/>
  <c r="P191" s="1"/>
  <c r="S191"/>
  <c r="AB192" s="1"/>
  <c r="K191" l="1"/>
  <c r="N191" s="1"/>
  <c r="Q191"/>
  <c r="Z192" s="1"/>
  <c r="AT192"/>
  <c r="AS192"/>
  <c r="AX191"/>
  <c r="BA191" s="1"/>
  <c r="BD191" s="1"/>
  <c r="AI192"/>
  <c r="L402" i="7"/>
  <c r="G302" i="12" s="1"/>
  <c r="H302" s="1"/>
  <c r="I302" s="1"/>
  <c r="AW192" i="13" l="1"/>
  <c r="BN192"/>
  <c r="J192"/>
  <c r="BQ192"/>
  <c r="AR192"/>
  <c r="BH192"/>
  <c r="J303" i="12"/>
  <c r="I192" i="13"/>
  <c r="BM192"/>
  <c r="BP192"/>
  <c r="AV192"/>
  <c r="H192" l="1"/>
  <c r="BL192"/>
  <c r="BO192"/>
  <c r="AU192"/>
  <c r="AZ192"/>
  <c r="BC192" s="1"/>
  <c r="AK193"/>
  <c r="R192"/>
  <c r="AA193" s="1"/>
  <c r="L192"/>
  <c r="O192" s="1"/>
  <c r="M192"/>
  <c r="P192" s="1"/>
  <c r="S192"/>
  <c r="AB193" s="1"/>
  <c r="AY192"/>
  <c r="BB192" s="1"/>
  <c r="AJ193"/>
  <c r="K403" i="7"/>
  <c r="I403"/>
  <c r="J403"/>
  <c r="G403"/>
  <c r="H403"/>
  <c r="AS193" i="13" l="1"/>
  <c r="AX192"/>
  <c r="BA192" s="1"/>
  <c r="BD192" s="1"/>
  <c r="AI193"/>
  <c r="K192"/>
  <c r="N192" s="1"/>
  <c r="Q192"/>
  <c r="Z193" s="1"/>
  <c r="L403" i="7"/>
  <c r="G303" i="12" s="1"/>
  <c r="H303" s="1"/>
  <c r="I303" s="1"/>
  <c r="AT193" i="13"/>
  <c r="BN193" l="1"/>
  <c r="BQ193"/>
  <c r="J193"/>
  <c r="AW193"/>
  <c r="BH193"/>
  <c r="J304" i="12"/>
  <c r="AR193" i="13"/>
  <c r="I193"/>
  <c r="AV193"/>
  <c r="BM193"/>
  <c r="BP193"/>
  <c r="R193" l="1"/>
  <c r="AA194" s="1"/>
  <c r="L193"/>
  <c r="O193" s="1"/>
  <c r="I404" i="7"/>
  <c r="G404"/>
  <c r="J404"/>
  <c r="K404"/>
  <c r="H404"/>
  <c r="AY193" i="13"/>
  <c r="BB193" s="1"/>
  <c r="AJ194"/>
  <c r="M193"/>
  <c r="P193" s="1"/>
  <c r="S193"/>
  <c r="AB194" s="1"/>
  <c r="H193"/>
  <c r="BO193"/>
  <c r="BL193"/>
  <c r="AU193"/>
  <c r="AZ193"/>
  <c r="BC193" s="1"/>
  <c r="AK194"/>
  <c r="K193" l="1"/>
  <c r="N193" s="1"/>
  <c r="Q193"/>
  <c r="Z194" s="1"/>
  <c r="L404" i="7"/>
  <c r="G304" i="12" s="1"/>
  <c r="H304" s="1"/>
  <c r="I304" s="1"/>
  <c r="AS194" i="13"/>
  <c r="AX193"/>
  <c r="BA193" s="1"/>
  <c r="BD193" s="1"/>
  <c r="AI194"/>
  <c r="AT194"/>
  <c r="I194" l="1"/>
  <c r="BM194"/>
  <c r="AV194"/>
  <c r="BP194"/>
  <c r="J194"/>
  <c r="AW194"/>
  <c r="BQ194"/>
  <c r="BN194"/>
  <c r="BH194"/>
  <c r="AR194"/>
  <c r="J305" i="12"/>
  <c r="AZ194" i="13" l="1"/>
  <c r="BC194" s="1"/>
  <c r="AK195"/>
  <c r="S194"/>
  <c r="AB195" s="1"/>
  <c r="M194"/>
  <c r="P194" s="1"/>
  <c r="R194"/>
  <c r="AA195" s="1"/>
  <c r="L194"/>
  <c r="O194" s="1"/>
  <c r="I405" i="7"/>
  <c r="G405"/>
  <c r="K405"/>
  <c r="H405"/>
  <c r="J405"/>
  <c r="H194" i="13"/>
  <c r="BL194"/>
  <c r="BO194"/>
  <c r="AU194"/>
  <c r="AY194"/>
  <c r="BB194" s="1"/>
  <c r="AJ195"/>
  <c r="AX194" l="1"/>
  <c r="BA194" s="1"/>
  <c r="BD194" s="1"/>
  <c r="AI195"/>
  <c r="AT195"/>
  <c r="AS195"/>
  <c r="Q194"/>
  <c r="Z195" s="1"/>
  <c r="K194"/>
  <c r="N194" s="1"/>
  <c r="L405" i="7"/>
  <c r="G305" i="12" s="1"/>
  <c r="H305" s="1"/>
  <c r="I305" s="1"/>
  <c r="AW195" i="13" l="1"/>
  <c r="BQ195"/>
  <c r="BN195"/>
  <c r="J195"/>
  <c r="I195"/>
  <c r="BM195"/>
  <c r="BP195"/>
  <c r="AV195"/>
  <c r="J306" i="12"/>
  <c r="BH195" i="13"/>
  <c r="AR195"/>
  <c r="R195" l="1"/>
  <c r="AA196" s="1"/>
  <c r="L195"/>
  <c r="O195" s="1"/>
  <c r="I406" i="7"/>
  <c r="K406"/>
  <c r="J406"/>
  <c r="G406"/>
  <c r="H406"/>
  <c r="AZ195" i="13"/>
  <c r="BC195" s="1"/>
  <c r="AK196"/>
  <c r="BL195"/>
  <c r="BO195"/>
  <c r="AU195"/>
  <c r="H195"/>
  <c r="AY195"/>
  <c r="BB195" s="1"/>
  <c r="AJ196"/>
  <c r="M195"/>
  <c r="P195" s="1"/>
  <c r="S195"/>
  <c r="AB196" s="1"/>
  <c r="AX195" l="1"/>
  <c r="BA195" s="1"/>
  <c r="BD195" s="1"/>
  <c r="AI196"/>
  <c r="L406" i="7"/>
  <c r="G306" i="12" s="1"/>
  <c r="H306" s="1"/>
  <c r="I306" s="1"/>
  <c r="AS196" i="13"/>
  <c r="K195"/>
  <c r="N195" s="1"/>
  <c r="Q195"/>
  <c r="Z196" s="1"/>
  <c r="AT196"/>
  <c r="BH196" l="1"/>
  <c r="I196"/>
  <c r="AV196"/>
  <c r="BM196"/>
  <c r="BP196"/>
  <c r="J196"/>
  <c r="AW196"/>
  <c r="BN196"/>
  <c r="BQ196"/>
  <c r="AR196"/>
  <c r="J307" i="12"/>
  <c r="G407" i="7" l="1"/>
  <c r="H407"/>
  <c r="J407"/>
  <c r="I407"/>
  <c r="K407"/>
  <c r="H196" i="13"/>
  <c r="BO196"/>
  <c r="AU196"/>
  <c r="BL196"/>
  <c r="M196"/>
  <c r="P196" s="1"/>
  <c r="S196"/>
  <c r="AB197" s="1"/>
  <c r="R196"/>
  <c r="AA197" s="1"/>
  <c r="L196"/>
  <c r="O196" s="1"/>
  <c r="AZ196"/>
  <c r="BC196" s="1"/>
  <c r="AK197"/>
  <c r="AY196"/>
  <c r="BB196" s="1"/>
  <c r="AJ197"/>
  <c r="AS197" l="1"/>
  <c r="AX196"/>
  <c r="BA196" s="1"/>
  <c r="BD196" s="1"/>
  <c r="AI197"/>
  <c r="L407" i="7"/>
  <c r="G307" i="12" s="1"/>
  <c r="H307" s="1"/>
  <c r="I307" s="1"/>
  <c r="K196" i="13"/>
  <c r="N196" s="1"/>
  <c r="Q196"/>
  <c r="Z197" s="1"/>
  <c r="AT197"/>
  <c r="BN197" l="1"/>
  <c r="J197"/>
  <c r="AW197"/>
  <c r="BQ197"/>
  <c r="J308" i="12"/>
  <c r="I197" i="13"/>
  <c r="BM197"/>
  <c r="BP197"/>
  <c r="AV197"/>
  <c r="BH197"/>
  <c r="AR197"/>
  <c r="AY197" l="1"/>
  <c r="BB197" s="1"/>
  <c r="AJ198"/>
  <c r="L197"/>
  <c r="O197" s="1"/>
  <c r="R197"/>
  <c r="AA198" s="1"/>
  <c r="S197"/>
  <c r="AB198" s="1"/>
  <c r="M197"/>
  <c r="P197" s="1"/>
  <c r="G408" i="7"/>
  <c r="H408"/>
  <c r="K408"/>
  <c r="J408"/>
  <c r="I408"/>
  <c r="AZ197" i="13"/>
  <c r="BC197" s="1"/>
  <c r="AK198"/>
  <c r="BO197"/>
  <c r="BL197"/>
  <c r="H197"/>
  <c r="AU197"/>
  <c r="L408" i="7" l="1"/>
  <c r="G308" i="12" s="1"/>
  <c r="H308" s="1"/>
  <c r="I308" s="1"/>
  <c r="Q197" i="13"/>
  <c r="Z198" s="1"/>
  <c r="K197"/>
  <c r="N197" s="1"/>
  <c r="AX197"/>
  <c r="BA197" s="1"/>
  <c r="BD197" s="1"/>
  <c r="AI198"/>
  <c r="AT198"/>
  <c r="AS198"/>
  <c r="J198" l="1"/>
  <c r="AW198"/>
  <c r="BN198"/>
  <c r="BQ198"/>
  <c r="AR198"/>
  <c r="BH198"/>
  <c r="J309" i="12"/>
  <c r="AV198" i="13"/>
  <c r="I198"/>
  <c r="BP198"/>
  <c r="BM198"/>
  <c r="BO198" l="1"/>
  <c r="BL198"/>
  <c r="H198"/>
  <c r="AU198"/>
  <c r="S198"/>
  <c r="AB199" s="1"/>
  <c r="M198"/>
  <c r="P198" s="1"/>
  <c r="AY198"/>
  <c r="BB198" s="1"/>
  <c r="AJ199"/>
  <c r="AZ198"/>
  <c r="BC198" s="1"/>
  <c r="AK199"/>
  <c r="R198"/>
  <c r="AA199" s="1"/>
  <c r="L198"/>
  <c r="O198" s="1"/>
  <c r="G409" i="7"/>
  <c r="H409"/>
  <c r="J409"/>
  <c r="I409"/>
  <c r="K409"/>
  <c r="AT199" i="13" l="1"/>
  <c r="L409" i="7"/>
  <c r="G309" i="12" s="1"/>
  <c r="H309" s="1"/>
  <c r="I309" s="1"/>
  <c r="Q198" i="13"/>
  <c r="Z199" s="1"/>
  <c r="K198"/>
  <c r="N198" s="1"/>
  <c r="AX198"/>
  <c r="BA198" s="1"/>
  <c r="BD198" s="1"/>
  <c r="AI199"/>
  <c r="AS199"/>
  <c r="BP199" l="1"/>
  <c r="I199"/>
  <c r="AV199"/>
  <c r="BM199"/>
  <c r="J310" i="12"/>
  <c r="J199" i="13"/>
  <c r="AW199"/>
  <c r="BN199"/>
  <c r="BQ199"/>
  <c r="AR199"/>
  <c r="BH199"/>
  <c r="I410" i="7" l="1"/>
  <c r="H410"/>
  <c r="J410"/>
  <c r="K410"/>
  <c r="G410"/>
  <c r="H199" i="13"/>
  <c r="AU199"/>
  <c r="BO199"/>
  <c r="BL199"/>
  <c r="M199"/>
  <c r="P199" s="1"/>
  <c r="S199"/>
  <c r="AB200" s="1"/>
  <c r="R199"/>
  <c r="AA200" s="1"/>
  <c r="L199"/>
  <c r="O199" s="1"/>
  <c r="AZ199"/>
  <c r="BC199" s="1"/>
  <c r="AK200"/>
  <c r="AY199"/>
  <c r="BB199" s="1"/>
  <c r="AJ200"/>
  <c r="AS200" l="1"/>
  <c r="AT200"/>
  <c r="AX199"/>
  <c r="BA199" s="1"/>
  <c r="BD199" s="1"/>
  <c r="AI200"/>
  <c r="L410" i="7"/>
  <c r="G310" i="12" s="1"/>
  <c r="H310" s="1"/>
  <c r="I310" s="1"/>
  <c r="Q199" i="13"/>
  <c r="Z200" s="1"/>
  <c r="K199"/>
  <c r="N199" s="1"/>
  <c r="BH200" l="1"/>
  <c r="I200"/>
  <c r="BM200"/>
  <c r="BP200"/>
  <c r="AV200"/>
  <c r="BQ200"/>
  <c r="AW200"/>
  <c r="BN200"/>
  <c r="J200"/>
  <c r="J311" i="12"/>
  <c r="AR200" i="13"/>
  <c r="S200" l="1"/>
  <c r="AB201" s="1"/>
  <c r="M200"/>
  <c r="P200" s="1"/>
  <c r="AY200"/>
  <c r="BB200" s="1"/>
  <c r="AJ201"/>
  <c r="J411" i="7"/>
  <c r="H411"/>
  <c r="G411"/>
  <c r="I411"/>
  <c r="K411"/>
  <c r="R200" i="13"/>
  <c r="AA201" s="1"/>
  <c r="L200"/>
  <c r="O200" s="1"/>
  <c r="H200"/>
  <c r="BL200"/>
  <c r="BO200"/>
  <c r="AU200"/>
  <c r="AZ200"/>
  <c r="BC200" s="1"/>
  <c r="AK201"/>
  <c r="AS201" l="1"/>
  <c r="AX200"/>
  <c r="BA200" s="1"/>
  <c r="BD200" s="1"/>
  <c r="AI201"/>
  <c r="Q200"/>
  <c r="Z201" s="1"/>
  <c r="K200"/>
  <c r="N200" s="1"/>
  <c r="L411" i="7"/>
  <c r="G311" i="12" s="1"/>
  <c r="H311" s="1"/>
  <c r="I311" s="1"/>
  <c r="AT201" i="13"/>
  <c r="J201" l="1"/>
  <c r="BQ201"/>
  <c r="AW201"/>
  <c r="BN201"/>
  <c r="BH201"/>
  <c r="BP201"/>
  <c r="BM201"/>
  <c r="I201"/>
  <c r="AV201"/>
  <c r="J312" i="12"/>
  <c r="AR201" i="13"/>
  <c r="AY201" l="1"/>
  <c r="BB201" s="1"/>
  <c r="AJ202"/>
  <c r="J412" i="7"/>
  <c r="I412"/>
  <c r="H412"/>
  <c r="G412"/>
  <c r="K412"/>
  <c r="AZ201" i="13"/>
  <c r="BC201" s="1"/>
  <c r="AK202"/>
  <c r="L201"/>
  <c r="O201" s="1"/>
  <c r="R201"/>
  <c r="AA202" s="1"/>
  <c r="M201"/>
  <c r="P201" s="1"/>
  <c r="S201"/>
  <c r="AB202" s="1"/>
  <c r="BL201"/>
  <c r="AU201"/>
  <c r="H201"/>
  <c r="BO201"/>
  <c r="AT202" l="1"/>
  <c r="AS202"/>
  <c r="AX201"/>
  <c r="BA201" s="1"/>
  <c r="BD201" s="1"/>
  <c r="AI202"/>
  <c r="L412" i="7"/>
  <c r="G312" i="12" s="1"/>
  <c r="H312" s="1"/>
  <c r="I312" s="1"/>
  <c r="K201" i="13"/>
  <c r="N201" s="1"/>
  <c r="Q201"/>
  <c r="Z202" s="1"/>
  <c r="BM202" l="1"/>
  <c r="BP202"/>
  <c r="I202"/>
  <c r="AV202"/>
  <c r="AR202"/>
  <c r="BH202"/>
  <c r="J313" i="12"/>
  <c r="BN202" i="13"/>
  <c r="J202"/>
  <c r="BQ202"/>
  <c r="AW202"/>
  <c r="BL202" l="1"/>
  <c r="AU202"/>
  <c r="BO202"/>
  <c r="H202"/>
  <c r="M202"/>
  <c r="P202" s="1"/>
  <c r="S202"/>
  <c r="AB203" s="1"/>
  <c r="R202"/>
  <c r="AA203" s="1"/>
  <c r="L202"/>
  <c r="O202" s="1"/>
  <c r="AZ202"/>
  <c r="BC202" s="1"/>
  <c r="AK203"/>
  <c r="G413" i="7"/>
  <c r="J413"/>
  <c r="K413"/>
  <c r="I413"/>
  <c r="H413"/>
  <c r="AY202" i="13"/>
  <c r="BB202" s="1"/>
  <c r="AJ203"/>
  <c r="AS203" l="1"/>
  <c r="Q202"/>
  <c r="Z203" s="1"/>
  <c r="K202"/>
  <c r="N202" s="1"/>
  <c r="L413" i="7"/>
  <c r="G313" i="12" s="1"/>
  <c r="H313" s="1"/>
  <c r="I313" s="1"/>
  <c r="AX202" i="13"/>
  <c r="BA202" s="1"/>
  <c r="BD202" s="1"/>
  <c r="AI203"/>
  <c r="AT203"/>
  <c r="BP203" l="1"/>
  <c r="AV203"/>
  <c r="BM203"/>
  <c r="I203"/>
  <c r="J314" i="12"/>
  <c r="BQ203" i="13"/>
  <c r="J203"/>
  <c r="AW203"/>
  <c r="BN203"/>
  <c r="BH203"/>
  <c r="AR203"/>
  <c r="AY203" l="1"/>
  <c r="BB203" s="1"/>
  <c r="AJ204"/>
  <c r="G414" i="7"/>
  <c r="H414"/>
  <c r="K414"/>
  <c r="J414"/>
  <c r="I414"/>
  <c r="M203" i="13"/>
  <c r="P203" s="1"/>
  <c r="S203"/>
  <c r="AB204" s="1"/>
  <c r="BO203"/>
  <c r="H203"/>
  <c r="AU203"/>
  <c r="BL203"/>
  <c r="AZ203"/>
  <c r="BC203" s="1"/>
  <c r="AK204"/>
  <c r="L203"/>
  <c r="O203" s="1"/>
  <c r="R203"/>
  <c r="AA204" s="1"/>
  <c r="AT204" l="1"/>
  <c r="AX203"/>
  <c r="BA203" s="1"/>
  <c r="BD203" s="1"/>
  <c r="AI204"/>
  <c r="AS204"/>
  <c r="L414" i="7"/>
  <c r="G314" i="12" s="1"/>
  <c r="H314" s="1"/>
  <c r="I314" s="1"/>
  <c r="K203" i="13"/>
  <c r="N203" s="1"/>
  <c r="Q203"/>
  <c r="Z204" s="1"/>
  <c r="AW204" l="1"/>
  <c r="J204"/>
  <c r="BN204"/>
  <c r="BQ204"/>
  <c r="I204"/>
  <c r="BP204"/>
  <c r="BM204"/>
  <c r="AV204"/>
  <c r="AR204"/>
  <c r="J315" i="12"/>
  <c r="BH204" i="13"/>
  <c r="G415" i="7" l="1"/>
  <c r="H415"/>
  <c r="I415"/>
  <c r="J415"/>
  <c r="K415"/>
  <c r="H204" i="13"/>
  <c r="BL204"/>
  <c r="BO204"/>
  <c r="AU204"/>
  <c r="L204"/>
  <c r="O204" s="1"/>
  <c r="R204"/>
  <c r="AA205" s="1"/>
  <c r="AZ204"/>
  <c r="BC204" s="1"/>
  <c r="AK205"/>
  <c r="M204"/>
  <c r="P204" s="1"/>
  <c r="S204"/>
  <c r="AB205" s="1"/>
  <c r="AY204"/>
  <c r="BB204" s="1"/>
  <c r="AJ205"/>
  <c r="AT205" l="1"/>
  <c r="AX204"/>
  <c r="BA204" s="1"/>
  <c r="BD204" s="1"/>
  <c r="AI205"/>
  <c r="L415" i="7"/>
  <c r="G315" i="12" s="1"/>
  <c r="H315" s="1"/>
  <c r="I315" s="1"/>
  <c r="K204" i="13"/>
  <c r="N204" s="1"/>
  <c r="Q204"/>
  <c r="Z205" s="1"/>
  <c r="AS205"/>
  <c r="BP205" l="1"/>
  <c r="BM205"/>
  <c r="I205"/>
  <c r="AV205"/>
  <c r="J316" i="12"/>
  <c r="BN205" i="13"/>
  <c r="J205"/>
  <c r="BQ205"/>
  <c r="AW205"/>
  <c r="BH205"/>
  <c r="AR205"/>
  <c r="AZ205" l="1"/>
  <c r="BC205" s="1"/>
  <c r="AK206"/>
  <c r="K416" i="7"/>
  <c r="H416"/>
  <c r="G416"/>
  <c r="J416"/>
  <c r="I416"/>
  <c r="M205" i="13"/>
  <c r="P205" s="1"/>
  <c r="S205"/>
  <c r="AB206" s="1"/>
  <c r="L205"/>
  <c r="O205" s="1"/>
  <c r="R205"/>
  <c r="AA206" s="1"/>
  <c r="BL205"/>
  <c r="H205"/>
  <c r="AU205"/>
  <c r="BO205"/>
  <c r="AY205"/>
  <c r="BB205" s="1"/>
  <c r="AJ206"/>
  <c r="AX205" l="1"/>
  <c r="BA205" s="1"/>
  <c r="BD205" s="1"/>
  <c r="AI206"/>
  <c r="AT206"/>
  <c r="AS206"/>
  <c r="Q205"/>
  <c r="Z206" s="1"/>
  <c r="K205"/>
  <c r="N205" s="1"/>
  <c r="L416" i="7"/>
  <c r="G316" i="12" s="1"/>
  <c r="H316" s="1"/>
  <c r="I316" s="1"/>
  <c r="BP206" i="13" l="1"/>
  <c r="AV206"/>
  <c r="I206"/>
  <c r="BM206"/>
  <c r="J317" i="12"/>
  <c r="BH206" i="13"/>
  <c r="AR206"/>
  <c r="BN206"/>
  <c r="AW206"/>
  <c r="BQ206"/>
  <c r="J206"/>
  <c r="AY206" l="1"/>
  <c r="BB206" s="1"/>
  <c r="AJ207"/>
  <c r="AZ206"/>
  <c r="BC206" s="1"/>
  <c r="AK207"/>
  <c r="R206"/>
  <c r="AA207" s="1"/>
  <c r="L206"/>
  <c r="O206" s="1"/>
  <c r="S206"/>
  <c r="AB207" s="1"/>
  <c r="M206"/>
  <c r="P206" s="1"/>
  <c r="H417" i="7"/>
  <c r="G417"/>
  <c r="K417"/>
  <c r="J417"/>
  <c r="I417"/>
  <c r="H206" i="13"/>
  <c r="BO206"/>
  <c r="BL206"/>
  <c r="AU206"/>
  <c r="AS207" l="1"/>
  <c r="AX206"/>
  <c r="BA206" s="1"/>
  <c r="BD206" s="1"/>
  <c r="AI207"/>
  <c r="AT207"/>
  <c r="Q206"/>
  <c r="Z207" s="1"/>
  <c r="K206"/>
  <c r="N206" s="1"/>
  <c r="L417" i="7"/>
  <c r="G317" i="12" s="1"/>
  <c r="H317" s="1"/>
  <c r="I317" s="1"/>
  <c r="BN207" i="13" l="1"/>
  <c r="BQ207"/>
  <c r="AW207"/>
  <c r="J207"/>
  <c r="AR207"/>
  <c r="J318" i="12"/>
  <c r="AV207" i="13"/>
  <c r="BM207"/>
  <c r="BP207"/>
  <c r="I207"/>
  <c r="BH207"/>
  <c r="I418" i="7" l="1"/>
  <c r="G418"/>
  <c r="J418"/>
  <c r="H418"/>
  <c r="K418"/>
  <c r="BO207" i="13"/>
  <c r="H207"/>
  <c r="BL207"/>
  <c r="AU207"/>
  <c r="R207"/>
  <c r="AA208" s="1"/>
  <c r="L207"/>
  <c r="O207" s="1"/>
  <c r="AZ207"/>
  <c r="BC207" s="1"/>
  <c r="AK208"/>
  <c r="AY207"/>
  <c r="BB207" s="1"/>
  <c r="AJ208"/>
  <c r="M207"/>
  <c r="P207" s="1"/>
  <c r="S207"/>
  <c r="AB208" s="1"/>
  <c r="AT208" l="1"/>
  <c r="AX207"/>
  <c r="BA207" s="1"/>
  <c r="BD207" s="1"/>
  <c r="AI208"/>
  <c r="AS208"/>
  <c r="L418" i="7"/>
  <c r="G318" i="12" s="1"/>
  <c r="H318" s="1"/>
  <c r="I318" s="1"/>
  <c r="Q207" i="13"/>
  <c r="Z208" s="1"/>
  <c r="K207"/>
  <c r="N207" s="1"/>
  <c r="AR208" l="1"/>
  <c r="AW208"/>
  <c r="BN208"/>
  <c r="J208"/>
  <c r="BQ208"/>
  <c r="I208"/>
  <c r="BM208"/>
  <c r="BP208"/>
  <c r="AV208"/>
  <c r="J319" i="12"/>
  <c r="BH208" i="13"/>
  <c r="J419" i="7" l="1"/>
  <c r="G419"/>
  <c r="H419"/>
  <c r="I419"/>
  <c r="K419"/>
  <c r="S208" i="13"/>
  <c r="AB209" s="1"/>
  <c r="M208"/>
  <c r="P208" s="1"/>
  <c r="AY208"/>
  <c r="BB208" s="1"/>
  <c r="AJ209"/>
  <c r="L208"/>
  <c r="O208" s="1"/>
  <c r="R208"/>
  <c r="AA209" s="1"/>
  <c r="AZ208"/>
  <c r="BC208" s="1"/>
  <c r="AK209"/>
  <c r="BL208"/>
  <c r="BO208"/>
  <c r="AU208"/>
  <c r="H208"/>
  <c r="AS209" l="1"/>
  <c r="K208"/>
  <c r="N208" s="1"/>
  <c r="Q208"/>
  <c r="Z209" s="1"/>
  <c r="L419" i="7"/>
  <c r="G319" i="12" s="1"/>
  <c r="H319" s="1"/>
  <c r="I319" s="1"/>
  <c r="AX208" i="13"/>
  <c r="BA208" s="1"/>
  <c r="BD208" s="1"/>
  <c r="AI209"/>
  <c r="AT209"/>
  <c r="BN209" l="1"/>
  <c r="AW209"/>
  <c r="BQ209"/>
  <c r="J209"/>
  <c r="AR209"/>
  <c r="BH209"/>
  <c r="BP209"/>
  <c r="I209"/>
  <c r="AV209"/>
  <c r="BM209"/>
  <c r="J320" i="12"/>
  <c r="H209" i="13" l="1"/>
  <c r="BO209"/>
  <c r="BL209"/>
  <c r="AU209"/>
  <c r="L209"/>
  <c r="O209" s="1"/>
  <c r="R209"/>
  <c r="AA210" s="1"/>
  <c r="AZ209"/>
  <c r="BC209" s="1"/>
  <c r="AK210"/>
  <c r="AY209"/>
  <c r="BB209" s="1"/>
  <c r="AJ210"/>
  <c r="J420" i="7"/>
  <c r="K420"/>
  <c r="I420"/>
  <c r="G420"/>
  <c r="H420"/>
  <c r="M209" i="13"/>
  <c r="P209" s="1"/>
  <c r="S209"/>
  <c r="AB210" s="1"/>
  <c r="AS210" l="1"/>
  <c r="AX209"/>
  <c r="BA209" s="1"/>
  <c r="BD209" s="1"/>
  <c r="AI210"/>
  <c r="Q209"/>
  <c r="Z210" s="1"/>
  <c r="K209"/>
  <c r="N209" s="1"/>
  <c r="AT210"/>
  <c r="L420" i="7"/>
  <c r="G320" i="12" s="1"/>
  <c r="H320" s="1"/>
  <c r="I320" s="1"/>
  <c r="AW210" i="13" l="1"/>
  <c r="BN210"/>
  <c r="BQ210"/>
  <c r="J210"/>
  <c r="J321" i="12"/>
  <c r="AR210" i="13"/>
  <c r="BH210"/>
  <c r="BP210"/>
  <c r="BM210"/>
  <c r="AV210"/>
  <c r="I210"/>
  <c r="L210" l="1"/>
  <c r="O210" s="1"/>
  <c r="R210"/>
  <c r="AA211" s="1"/>
  <c r="BO210"/>
  <c r="BL210"/>
  <c r="H210"/>
  <c r="AU210"/>
  <c r="H421" i="7"/>
  <c r="K421"/>
  <c r="G421"/>
  <c r="I421"/>
  <c r="J421"/>
  <c r="AZ210" i="13"/>
  <c r="BC210" s="1"/>
  <c r="AK211"/>
  <c r="AY210"/>
  <c r="BB210" s="1"/>
  <c r="AJ211"/>
  <c r="M210"/>
  <c r="P210" s="1"/>
  <c r="S210"/>
  <c r="AB211" s="1"/>
  <c r="Q210" l="1"/>
  <c r="Z211" s="1"/>
  <c r="K210"/>
  <c r="N210" s="1"/>
  <c r="AX210"/>
  <c r="BA210" s="1"/>
  <c r="BD210" s="1"/>
  <c r="AI211"/>
  <c r="L421" i="7"/>
  <c r="G321" i="12" s="1"/>
  <c r="H321" s="1"/>
  <c r="I321" s="1"/>
  <c r="AT211" i="13"/>
  <c r="AS211"/>
  <c r="AW211" l="1"/>
  <c r="BQ211"/>
  <c r="J211"/>
  <c r="BN211"/>
  <c r="J322" i="12"/>
  <c r="AR211" i="13"/>
  <c r="BH211"/>
  <c r="BM211"/>
  <c r="AV211"/>
  <c r="BP211"/>
  <c r="I211"/>
  <c r="R211" l="1"/>
  <c r="AA212" s="1"/>
  <c r="L211"/>
  <c r="O211" s="1"/>
  <c r="AZ211"/>
  <c r="BC211" s="1"/>
  <c r="AK212"/>
  <c r="BO211"/>
  <c r="AU211"/>
  <c r="H211"/>
  <c r="BL211"/>
  <c r="AY211"/>
  <c r="BB211" s="1"/>
  <c r="AJ212"/>
  <c r="M211"/>
  <c r="P211" s="1"/>
  <c r="S211"/>
  <c r="AB212" s="1"/>
  <c r="H422" i="7"/>
  <c r="J422"/>
  <c r="I422"/>
  <c r="G422"/>
  <c r="K422"/>
  <c r="AS212" i="13" l="1"/>
  <c r="AX211"/>
  <c r="BA211" s="1"/>
  <c r="BD211" s="1"/>
  <c r="AI212"/>
  <c r="K211"/>
  <c r="N211" s="1"/>
  <c r="Q211"/>
  <c r="Z212" s="1"/>
  <c r="L422" i="7"/>
  <c r="G322" i="12" s="1"/>
  <c r="H322" s="1"/>
  <c r="I322" s="1"/>
  <c r="AT212" i="13"/>
  <c r="J212" l="1"/>
  <c r="AW212"/>
  <c r="BN212"/>
  <c r="BQ212"/>
  <c r="J323" i="12"/>
  <c r="AR212" i="13"/>
  <c r="BP212"/>
  <c r="I212"/>
  <c r="AV212"/>
  <c r="BM212"/>
  <c r="BH212"/>
  <c r="J423" i="7" l="1"/>
  <c r="K423"/>
  <c r="G423"/>
  <c r="I423"/>
  <c r="H423"/>
  <c r="R212" i="13"/>
  <c r="AA213" s="1"/>
  <c r="L212"/>
  <c r="O212" s="1"/>
  <c r="M212"/>
  <c r="P212" s="1"/>
  <c r="S212"/>
  <c r="AB213" s="1"/>
  <c r="AY212"/>
  <c r="BB212" s="1"/>
  <c r="AJ213"/>
  <c r="H212"/>
  <c r="AU212"/>
  <c r="BL212"/>
  <c r="BO212"/>
  <c r="AZ212"/>
  <c r="BC212" s="1"/>
  <c r="AK213"/>
  <c r="Q212" l="1"/>
  <c r="Z213" s="1"/>
  <c r="K212"/>
  <c r="N212" s="1"/>
  <c r="AT213"/>
  <c r="AX212"/>
  <c r="BA212" s="1"/>
  <c r="BD212" s="1"/>
  <c r="AI213"/>
  <c r="AS213"/>
  <c r="L423" i="7"/>
  <c r="G323" i="12" s="1"/>
  <c r="H323" s="1"/>
  <c r="I323" s="1"/>
  <c r="AR213" i="13" l="1"/>
  <c r="BM213"/>
  <c r="I213"/>
  <c r="AV213"/>
  <c r="BP213"/>
  <c r="BQ213"/>
  <c r="BN213"/>
  <c r="AW213"/>
  <c r="J213"/>
  <c r="BH213"/>
  <c r="J324" i="12"/>
  <c r="AY213" i="13" l="1"/>
  <c r="BB213" s="1"/>
  <c r="AJ214"/>
  <c r="BO213"/>
  <c r="H213"/>
  <c r="BL213"/>
  <c r="AU213"/>
  <c r="S213"/>
  <c r="AB214" s="1"/>
  <c r="M213"/>
  <c r="P213" s="1"/>
  <c r="AZ213"/>
  <c r="BC213" s="1"/>
  <c r="AK214"/>
  <c r="K424" i="7"/>
  <c r="J424"/>
  <c r="H424"/>
  <c r="I424"/>
  <c r="G424"/>
  <c r="R213" i="13"/>
  <c r="AA214" s="1"/>
  <c r="L213"/>
  <c r="O213" s="1"/>
  <c r="AX213" l="1"/>
  <c r="BA213" s="1"/>
  <c r="BD213" s="1"/>
  <c r="AI214"/>
  <c r="L424" i="7"/>
  <c r="G324" i="12" s="1"/>
  <c r="H324" s="1"/>
  <c r="I324" s="1"/>
  <c r="AT214" i="13"/>
  <c r="Q213"/>
  <c r="Z214" s="1"/>
  <c r="K213"/>
  <c r="N213" s="1"/>
  <c r="AS214"/>
  <c r="BP214" l="1"/>
  <c r="I214"/>
  <c r="AV214"/>
  <c r="BM214"/>
  <c r="BQ214"/>
  <c r="BN214"/>
  <c r="AW214"/>
  <c r="J214"/>
  <c r="AR214"/>
  <c r="BH214"/>
  <c r="J325" i="12"/>
  <c r="H214" i="13" l="1"/>
  <c r="BO214"/>
  <c r="AU214"/>
  <c r="BL214"/>
  <c r="R214"/>
  <c r="AA215" s="1"/>
  <c r="L214"/>
  <c r="O214" s="1"/>
  <c r="AZ214"/>
  <c r="BC214" s="1"/>
  <c r="AK215"/>
  <c r="AY214"/>
  <c r="BB214" s="1"/>
  <c r="AJ215"/>
  <c r="J425" i="7"/>
  <c r="H425"/>
  <c r="I425"/>
  <c r="G425"/>
  <c r="K425"/>
  <c r="S214" i="13"/>
  <c r="AB215" s="1"/>
  <c r="M214"/>
  <c r="P214" s="1"/>
  <c r="AS215" l="1"/>
  <c r="AT215"/>
  <c r="AX214"/>
  <c r="BA214" s="1"/>
  <c r="BD214" s="1"/>
  <c r="AI215"/>
  <c r="Q214"/>
  <c r="Z215" s="1"/>
  <c r="K214"/>
  <c r="N214" s="1"/>
  <c r="L425" i="7"/>
  <c r="G325" i="12" s="1"/>
  <c r="H325" s="1"/>
  <c r="I325" s="1"/>
  <c r="BH215" i="13" l="1"/>
  <c r="BM215"/>
  <c r="I215"/>
  <c r="AV215"/>
  <c r="BP215"/>
  <c r="AR215"/>
  <c r="BQ215"/>
  <c r="BN215"/>
  <c r="AW215"/>
  <c r="J215"/>
  <c r="J326" i="12"/>
  <c r="AY215" i="13" l="1"/>
  <c r="BB215" s="1"/>
  <c r="AJ216"/>
  <c r="K426" i="7"/>
  <c r="H426"/>
  <c r="J426"/>
  <c r="G426"/>
  <c r="I426"/>
  <c r="AZ215" i="13"/>
  <c r="BC215" s="1"/>
  <c r="AK216"/>
  <c r="H215"/>
  <c r="BO215"/>
  <c r="AU215"/>
  <c r="BL215"/>
  <c r="M215"/>
  <c r="P215" s="1"/>
  <c r="S215"/>
  <c r="AB216" s="1"/>
  <c r="L215"/>
  <c r="O215" s="1"/>
  <c r="R215"/>
  <c r="AA216" s="1"/>
  <c r="AS216" l="1"/>
  <c r="K215"/>
  <c r="N215" s="1"/>
  <c r="Q215"/>
  <c r="Z216" s="1"/>
  <c r="AX215"/>
  <c r="BA215" s="1"/>
  <c r="BD215" s="1"/>
  <c r="AI216"/>
  <c r="AT216"/>
  <c r="L426" i="7"/>
  <c r="G326" i="12" s="1"/>
  <c r="H326" s="1"/>
  <c r="I326" s="1"/>
  <c r="AR216" i="13" l="1"/>
  <c r="I216"/>
  <c r="BP216"/>
  <c r="AV216"/>
  <c r="BM216"/>
  <c r="J327" i="12"/>
  <c r="BH216" i="13"/>
  <c r="AW216"/>
  <c r="BN216"/>
  <c r="BQ216"/>
  <c r="J216"/>
  <c r="M216" l="1"/>
  <c r="P216" s="1"/>
  <c r="S216"/>
  <c r="AB217" s="1"/>
  <c r="AY216"/>
  <c r="BB216" s="1"/>
  <c r="AJ217"/>
  <c r="BO216"/>
  <c r="AU216"/>
  <c r="BL216"/>
  <c r="H216"/>
  <c r="AZ216"/>
  <c r="BC216" s="1"/>
  <c r="AK217"/>
  <c r="L216"/>
  <c r="O216" s="1"/>
  <c r="R216"/>
  <c r="AA217" s="1"/>
  <c r="I427" i="7"/>
  <c r="H427"/>
  <c r="J427"/>
  <c r="K427"/>
  <c r="G427"/>
  <c r="AT217" i="13" l="1"/>
  <c r="K216"/>
  <c r="N216" s="1"/>
  <c r="Q216"/>
  <c r="Z217" s="1"/>
  <c r="L427" i="7"/>
  <c r="G327" i="12" s="1"/>
  <c r="H327" s="1"/>
  <c r="I327" s="1"/>
  <c r="AS217" i="13"/>
  <c r="AX216"/>
  <c r="BA216" s="1"/>
  <c r="BD216" s="1"/>
  <c r="AI217"/>
  <c r="I217" l="1"/>
  <c r="BP217"/>
  <c r="AV217"/>
  <c r="BM217"/>
  <c r="J328" i="12"/>
  <c r="BH217" i="13"/>
  <c r="BQ217"/>
  <c r="BN217"/>
  <c r="J217"/>
  <c r="AW217"/>
  <c r="AR217"/>
  <c r="AZ217" l="1"/>
  <c r="BC217" s="1"/>
  <c r="AK218"/>
  <c r="L217"/>
  <c r="O217" s="1"/>
  <c r="R217"/>
  <c r="AA218" s="1"/>
  <c r="S217"/>
  <c r="AB218" s="1"/>
  <c r="M217"/>
  <c r="P217" s="1"/>
  <c r="K428" i="7"/>
  <c r="H428"/>
  <c r="G428"/>
  <c r="J428"/>
  <c r="I428"/>
  <c r="AY217" i="13"/>
  <c r="BB217" s="1"/>
  <c r="AJ218"/>
  <c r="H217"/>
  <c r="BL217"/>
  <c r="AU217"/>
  <c r="BO217"/>
  <c r="AS218" l="1"/>
  <c r="Q217"/>
  <c r="Z218" s="1"/>
  <c r="K217"/>
  <c r="N217" s="1"/>
  <c r="AT218"/>
  <c r="L428" i="7"/>
  <c r="G328" i="12" s="1"/>
  <c r="H328" s="1"/>
  <c r="I328" s="1"/>
  <c r="AX217" i="13"/>
  <c r="BA217" s="1"/>
  <c r="BD217" s="1"/>
  <c r="AI218"/>
  <c r="I218" l="1"/>
  <c r="AV218"/>
  <c r="BM218"/>
  <c r="BP218"/>
  <c r="BH218"/>
  <c r="AR218"/>
  <c r="J329" i="12"/>
  <c r="J218" i="13"/>
  <c r="AW218"/>
  <c r="BQ218"/>
  <c r="BN218"/>
  <c r="M218" l="1"/>
  <c r="P218" s="1"/>
  <c r="S218"/>
  <c r="AB219" s="1"/>
  <c r="I429" i="7"/>
  <c r="H429"/>
  <c r="J429"/>
  <c r="K429"/>
  <c r="G429"/>
  <c r="AY218" i="13"/>
  <c r="BB218" s="1"/>
  <c r="AJ219"/>
  <c r="AZ218"/>
  <c r="BC218" s="1"/>
  <c r="AK219"/>
  <c r="BO218"/>
  <c r="H218"/>
  <c r="AU218"/>
  <c r="BL218"/>
  <c r="R218"/>
  <c r="AA219" s="1"/>
  <c r="L218"/>
  <c r="O218" s="1"/>
  <c r="AS219" l="1"/>
  <c r="K218"/>
  <c r="N218" s="1"/>
  <c r="Q218"/>
  <c r="Z219" s="1"/>
  <c r="AX218"/>
  <c r="BA218" s="1"/>
  <c r="BD218" s="1"/>
  <c r="AI219"/>
  <c r="L429" i="7"/>
  <c r="G329" i="12" s="1"/>
  <c r="H329" s="1"/>
  <c r="I329" s="1"/>
  <c r="AT219" i="13"/>
  <c r="AW219" l="1"/>
  <c r="BN219"/>
  <c r="J219"/>
  <c r="BQ219"/>
  <c r="BH219"/>
  <c r="J330" i="12"/>
  <c r="BP219" i="13"/>
  <c r="BM219"/>
  <c r="I219"/>
  <c r="AV219"/>
  <c r="AR219"/>
  <c r="AZ219" l="1"/>
  <c r="BC219" s="1"/>
  <c r="AK220"/>
  <c r="R219"/>
  <c r="AA220" s="1"/>
  <c r="L219"/>
  <c r="O219" s="1"/>
  <c r="G430" i="7"/>
  <c r="J430"/>
  <c r="H430"/>
  <c r="K430"/>
  <c r="I430"/>
  <c r="AY219" i="13"/>
  <c r="BB219" s="1"/>
  <c r="AJ220"/>
  <c r="M219"/>
  <c r="P219" s="1"/>
  <c r="S219"/>
  <c r="AB220" s="1"/>
  <c r="H219"/>
  <c r="BL219"/>
  <c r="BO219"/>
  <c r="AU219"/>
  <c r="K219" l="1"/>
  <c r="N219" s="1"/>
  <c r="Q219"/>
  <c r="Z220" s="1"/>
  <c r="AT220"/>
  <c r="AX219"/>
  <c r="BA219" s="1"/>
  <c r="BD219" s="1"/>
  <c r="AI220"/>
  <c r="L430" i="7"/>
  <c r="G330" i="12" s="1"/>
  <c r="H330" s="1"/>
  <c r="I330" s="1"/>
  <c r="AS220" i="13"/>
  <c r="BN220" l="1"/>
  <c r="BQ220"/>
  <c r="J220"/>
  <c r="AW220"/>
  <c r="J331" i="12"/>
  <c r="BH220" i="13"/>
  <c r="BM220"/>
  <c r="I220"/>
  <c r="BP220"/>
  <c r="AV220"/>
  <c r="AR220"/>
  <c r="R220" l="1"/>
  <c r="AA221" s="1"/>
  <c r="L220"/>
  <c r="O220" s="1"/>
  <c r="AY220"/>
  <c r="BB220" s="1"/>
  <c r="AJ221"/>
  <c r="I431" i="7"/>
  <c r="K431"/>
  <c r="G431"/>
  <c r="J431"/>
  <c r="H431"/>
  <c r="M220" i="13"/>
  <c r="P220" s="1"/>
  <c r="S220"/>
  <c r="AB221" s="1"/>
  <c r="H220"/>
  <c r="BO220"/>
  <c r="BL220"/>
  <c r="AU220"/>
  <c r="AZ220"/>
  <c r="BC220" s="1"/>
  <c r="AK221"/>
  <c r="Q220" l="1"/>
  <c r="Z221" s="1"/>
  <c r="K220"/>
  <c r="N220" s="1"/>
  <c r="L431" i="7"/>
  <c r="G331" i="12" s="1"/>
  <c r="H331" s="1"/>
  <c r="I331" s="1"/>
  <c r="AT221" i="13"/>
  <c r="AX220"/>
  <c r="BA220" s="1"/>
  <c r="BD220" s="1"/>
  <c r="AI221"/>
  <c r="AS221"/>
  <c r="BP221" l="1"/>
  <c r="I221"/>
  <c r="BM221"/>
  <c r="AV221"/>
  <c r="J221"/>
  <c r="BQ221"/>
  <c r="AW221"/>
  <c r="BN221"/>
  <c r="BH221"/>
  <c r="J332" i="12"/>
  <c r="AR221" i="13"/>
  <c r="S221" l="1"/>
  <c r="AB222" s="1"/>
  <c r="M221"/>
  <c r="P221" s="1"/>
  <c r="K432" i="7"/>
  <c r="I432"/>
  <c r="G432"/>
  <c r="H432"/>
  <c r="J432"/>
  <c r="L221" i="13"/>
  <c r="O221" s="1"/>
  <c r="R221"/>
  <c r="AA222" s="1"/>
  <c r="AZ221"/>
  <c r="BC221" s="1"/>
  <c r="AK222"/>
  <c r="BO221"/>
  <c r="AU221"/>
  <c r="H221"/>
  <c r="BL221"/>
  <c r="AY221"/>
  <c r="BB221" s="1"/>
  <c r="AJ222"/>
  <c r="AT222" l="1"/>
  <c r="AS222"/>
  <c r="L432" i="7"/>
  <c r="G332" i="12" s="1"/>
  <c r="H332" s="1"/>
  <c r="I332" s="1"/>
  <c r="AX221" i="13"/>
  <c r="BA221" s="1"/>
  <c r="BD221" s="1"/>
  <c r="AI222"/>
  <c r="K221"/>
  <c r="N221" s="1"/>
  <c r="Q221"/>
  <c r="Z222" s="1"/>
  <c r="J333" i="12" l="1"/>
  <c r="BH222" i="13"/>
  <c r="AV222"/>
  <c r="BM222"/>
  <c r="I222"/>
  <c r="BP222"/>
  <c r="J222"/>
  <c r="AW222"/>
  <c r="BN222"/>
  <c r="BQ222"/>
  <c r="AR222"/>
  <c r="AZ222" l="1"/>
  <c r="BC222" s="1"/>
  <c r="AK223"/>
  <c r="R222"/>
  <c r="AA223" s="1"/>
  <c r="L222"/>
  <c r="O222" s="1"/>
  <c r="I433" i="7"/>
  <c r="J433"/>
  <c r="H433"/>
  <c r="G433"/>
  <c r="K433"/>
  <c r="H222" i="13"/>
  <c r="AU222"/>
  <c r="BL222"/>
  <c r="BO222"/>
  <c r="M222"/>
  <c r="P222" s="1"/>
  <c r="S222"/>
  <c r="AB223" s="1"/>
  <c r="AY222"/>
  <c r="BB222" s="1"/>
  <c r="AJ223"/>
  <c r="AX222" l="1"/>
  <c r="BA222" s="1"/>
  <c r="BD222" s="1"/>
  <c r="AI223"/>
  <c r="L433" i="7"/>
  <c r="G333" i="12" s="1"/>
  <c r="H333" s="1"/>
  <c r="I333" s="1"/>
  <c r="AT223" i="13"/>
  <c r="K222"/>
  <c r="N222" s="1"/>
  <c r="Q222"/>
  <c r="Z223" s="1"/>
  <c r="AS223"/>
  <c r="AV223" l="1"/>
  <c r="I223"/>
  <c r="BM223"/>
  <c r="BP223"/>
  <c r="BN223"/>
  <c r="BQ223"/>
  <c r="J223"/>
  <c r="AW223"/>
  <c r="AR223"/>
  <c r="J334" i="12"/>
  <c r="BH223" i="13"/>
  <c r="G434" i="7" l="1"/>
  <c r="J434"/>
  <c r="I434"/>
  <c r="H434"/>
  <c r="K434"/>
  <c r="H223" i="13"/>
  <c r="BL223"/>
  <c r="AU223"/>
  <c r="BO223"/>
  <c r="AY223"/>
  <c r="BB223" s="1"/>
  <c r="AJ224"/>
  <c r="L223"/>
  <c r="O223" s="1"/>
  <c r="R223"/>
  <c r="AA224" s="1"/>
  <c r="M223"/>
  <c r="P223" s="1"/>
  <c r="S223"/>
  <c r="AB224" s="1"/>
  <c r="AZ223"/>
  <c r="BC223" s="1"/>
  <c r="AK224"/>
  <c r="L434" i="7" l="1"/>
  <c r="G334" i="12" s="1"/>
  <c r="H334" s="1"/>
  <c r="I334" s="1"/>
  <c r="K223" i="13"/>
  <c r="N223" s="1"/>
  <c r="Q223"/>
  <c r="Z224" s="1"/>
  <c r="AX223"/>
  <c r="BA223" s="1"/>
  <c r="BD223" s="1"/>
  <c r="AI224"/>
  <c r="AT224"/>
  <c r="AS224"/>
  <c r="BM224" l="1"/>
  <c r="I224"/>
  <c r="BP224"/>
  <c r="AV224"/>
  <c r="BN224"/>
  <c r="BQ224"/>
  <c r="J224"/>
  <c r="AW224"/>
  <c r="BH224"/>
  <c r="J335" i="12"/>
  <c r="AR224" i="13"/>
  <c r="K435" i="7" l="1"/>
  <c r="G435"/>
  <c r="H435"/>
  <c r="J435"/>
  <c r="I435"/>
  <c r="R224" i="13"/>
  <c r="AA225" s="1"/>
  <c r="L224"/>
  <c r="O224" s="1"/>
  <c r="M224"/>
  <c r="P224" s="1"/>
  <c r="S224"/>
  <c r="AB225" s="1"/>
  <c r="BO224"/>
  <c r="AU224"/>
  <c r="BL224"/>
  <c r="H224"/>
  <c r="AZ224"/>
  <c r="BC224" s="1"/>
  <c r="AK225"/>
  <c r="AY224"/>
  <c r="BB224" s="1"/>
  <c r="AJ225"/>
  <c r="AT225" l="1"/>
  <c r="AX224"/>
  <c r="BA224" s="1"/>
  <c r="BD224" s="1"/>
  <c r="AI225"/>
  <c r="K224"/>
  <c r="N224" s="1"/>
  <c r="Q224"/>
  <c r="Z225" s="1"/>
  <c r="L435" i="7"/>
  <c r="G335" i="12" s="1"/>
  <c r="H335" s="1"/>
  <c r="I335" s="1"/>
  <c r="AS225" i="13"/>
  <c r="BP225" l="1"/>
  <c r="I225"/>
  <c r="BM225"/>
  <c r="AV225"/>
  <c r="BQ225"/>
  <c r="J225"/>
  <c r="AW225"/>
  <c r="BN225"/>
  <c r="J336" i="12"/>
  <c r="BH225" i="13"/>
  <c r="AR225"/>
  <c r="M225" l="1"/>
  <c r="P225" s="1"/>
  <c r="S225"/>
  <c r="AB226" s="1"/>
  <c r="L225"/>
  <c r="O225" s="1"/>
  <c r="R225"/>
  <c r="AA226" s="1"/>
  <c r="G436" i="7"/>
  <c r="K436"/>
  <c r="J436"/>
  <c r="H436"/>
  <c r="I436"/>
  <c r="AZ225" i="13"/>
  <c r="BC225" s="1"/>
  <c r="AK226"/>
  <c r="H225"/>
  <c r="BL225"/>
  <c r="BO225"/>
  <c r="AU225"/>
  <c r="AY225"/>
  <c r="BB225" s="1"/>
  <c r="AJ226"/>
  <c r="K225" l="1"/>
  <c r="N225" s="1"/>
  <c r="Q225"/>
  <c r="Z226" s="1"/>
  <c r="AT226"/>
  <c r="AS226"/>
  <c r="AX225"/>
  <c r="BA225" s="1"/>
  <c r="BD225" s="1"/>
  <c r="AI226"/>
  <c r="L436" i="7"/>
  <c r="G336" i="12" s="1"/>
  <c r="H336" s="1"/>
  <c r="I336" s="1"/>
  <c r="AW226" i="13" l="1"/>
  <c r="BN226"/>
  <c r="BQ226"/>
  <c r="J226"/>
  <c r="BH226"/>
  <c r="AR226"/>
  <c r="J337" i="12"/>
  <c r="I226" i="13"/>
  <c r="BM226"/>
  <c r="AV226"/>
  <c r="BP226"/>
  <c r="L226" l="1"/>
  <c r="O226" s="1"/>
  <c r="R226"/>
  <c r="AA227" s="1"/>
  <c r="K437" i="7"/>
  <c r="H437"/>
  <c r="G437"/>
  <c r="I437"/>
  <c r="J437"/>
  <c r="BO226" i="13"/>
  <c r="H226"/>
  <c r="BL226"/>
  <c r="AU226"/>
  <c r="AZ226"/>
  <c r="BC226" s="1"/>
  <c r="AK227"/>
  <c r="AY226"/>
  <c r="BB226" s="1"/>
  <c r="AJ227"/>
  <c r="S226"/>
  <c r="AB227" s="1"/>
  <c r="M226"/>
  <c r="P226" s="1"/>
  <c r="K226" l="1"/>
  <c r="N226" s="1"/>
  <c r="Q226"/>
  <c r="Z227" s="1"/>
  <c r="L437" i="7"/>
  <c r="G337" i="12" s="1"/>
  <c r="H337" s="1"/>
  <c r="I337" s="1"/>
  <c r="AS227" i="13"/>
  <c r="AT227"/>
  <c r="AX226"/>
  <c r="BA226" s="1"/>
  <c r="BD226" s="1"/>
  <c r="AI227"/>
  <c r="BH227" l="1"/>
  <c r="J338" i="12"/>
  <c r="AR227" i="13"/>
  <c r="BQ227"/>
  <c r="J227"/>
  <c r="AW227"/>
  <c r="BN227"/>
  <c r="BP227"/>
  <c r="I227"/>
  <c r="AV227"/>
  <c r="BM227"/>
  <c r="J438" i="7" l="1"/>
  <c r="I438"/>
  <c r="G438"/>
  <c r="H438"/>
  <c r="K438"/>
  <c r="R227" i="13"/>
  <c r="AA228" s="1"/>
  <c r="L227"/>
  <c r="O227" s="1"/>
  <c r="M227"/>
  <c r="P227" s="1"/>
  <c r="S227"/>
  <c r="AB228" s="1"/>
  <c r="AY227"/>
  <c r="BB227" s="1"/>
  <c r="AJ228"/>
  <c r="AZ227"/>
  <c r="BC227" s="1"/>
  <c r="AK228"/>
  <c r="H227"/>
  <c r="BO227"/>
  <c r="AU227"/>
  <c r="BL227"/>
  <c r="AX227" l="1"/>
  <c r="BA227" s="1"/>
  <c r="BD227" s="1"/>
  <c r="AI228"/>
  <c r="AS228"/>
  <c r="AT228"/>
  <c r="Q227"/>
  <c r="Z228" s="1"/>
  <c r="K227"/>
  <c r="N227" s="1"/>
  <c r="L438" i="7"/>
  <c r="G338" i="12" s="1"/>
  <c r="H338" s="1"/>
  <c r="I338" s="1"/>
  <c r="BM228" i="13" l="1"/>
  <c r="I228"/>
  <c r="BP228"/>
  <c r="AV228"/>
  <c r="J228"/>
  <c r="BN228"/>
  <c r="AW228"/>
  <c r="BQ228"/>
  <c r="J339" i="12"/>
  <c r="BH228" i="13"/>
  <c r="AR228"/>
  <c r="S228" l="1"/>
  <c r="AB229" s="1"/>
  <c r="M228"/>
  <c r="P228" s="1"/>
  <c r="L228"/>
  <c r="O228" s="1"/>
  <c r="R228"/>
  <c r="AA229" s="1"/>
  <c r="J439" i="7"/>
  <c r="H439"/>
  <c r="I439"/>
  <c r="G439"/>
  <c r="K439"/>
  <c r="AZ228" i="13"/>
  <c r="BC228" s="1"/>
  <c r="AK229"/>
  <c r="BL228"/>
  <c r="AU228"/>
  <c r="H228"/>
  <c r="BO228"/>
  <c r="AY228"/>
  <c r="BB228" s="1"/>
  <c r="AJ229"/>
  <c r="AT229" l="1"/>
  <c r="K228"/>
  <c r="N228" s="1"/>
  <c r="Q228"/>
  <c r="Z229" s="1"/>
  <c r="L439" i="7"/>
  <c r="G339" i="12" s="1"/>
  <c r="H339" s="1"/>
  <c r="I339" s="1"/>
  <c r="AX228" i="13"/>
  <c r="BA228" s="1"/>
  <c r="BD228" s="1"/>
  <c r="AI229"/>
  <c r="AS229"/>
  <c r="BP229" l="1"/>
  <c r="AV229"/>
  <c r="I229"/>
  <c r="BM229"/>
  <c r="BH229"/>
  <c r="J340" i="12"/>
  <c r="BQ229" i="13"/>
  <c r="BN229"/>
  <c r="AW229"/>
  <c r="J229"/>
  <c r="AR229"/>
  <c r="AZ229" l="1"/>
  <c r="BC229" s="1"/>
  <c r="AK230"/>
  <c r="G440" i="7"/>
  <c r="J440"/>
  <c r="I440"/>
  <c r="K440"/>
  <c r="H440"/>
  <c r="AY229" i="13"/>
  <c r="BB229" s="1"/>
  <c r="AJ230"/>
  <c r="S229"/>
  <c r="AB230" s="1"/>
  <c r="M229"/>
  <c r="P229" s="1"/>
  <c r="L229"/>
  <c r="O229" s="1"/>
  <c r="R229"/>
  <c r="AA230" s="1"/>
  <c r="BO229"/>
  <c r="H229"/>
  <c r="AU229"/>
  <c r="BL229"/>
  <c r="AS230" l="1"/>
  <c r="Q229"/>
  <c r="Z230" s="1"/>
  <c r="K229"/>
  <c r="N229" s="1"/>
  <c r="AX229"/>
  <c r="BA229" s="1"/>
  <c r="BD229" s="1"/>
  <c r="AI230"/>
  <c r="L440" i="7"/>
  <c r="G340" i="12" s="1"/>
  <c r="H340" s="1"/>
  <c r="I340" s="1"/>
  <c r="AT230" i="13"/>
  <c r="AW230" l="1"/>
  <c r="J230"/>
  <c r="BN230"/>
  <c r="BQ230"/>
  <c r="BH230"/>
  <c r="AR230"/>
  <c r="J341" i="12"/>
  <c r="BM230" i="13"/>
  <c r="AV230"/>
  <c r="I230"/>
  <c r="BP230"/>
  <c r="K441" i="7" l="1"/>
  <c r="G441"/>
  <c r="I441"/>
  <c r="J441"/>
  <c r="H441"/>
  <c r="H230" i="13"/>
  <c r="AU230"/>
  <c r="BL230"/>
  <c r="BO230"/>
  <c r="AZ230"/>
  <c r="BC230" s="1"/>
  <c r="AK231"/>
  <c r="M230"/>
  <c r="P230" s="1"/>
  <c r="S230"/>
  <c r="AB231" s="1"/>
  <c r="AY230"/>
  <c r="BB230" s="1"/>
  <c r="AJ231"/>
  <c r="R230"/>
  <c r="AA231" s="1"/>
  <c r="L230"/>
  <c r="O230" s="1"/>
  <c r="AT231" l="1"/>
  <c r="Q230"/>
  <c r="Z231" s="1"/>
  <c r="K230"/>
  <c r="N230" s="1"/>
  <c r="AX230"/>
  <c r="BA230" s="1"/>
  <c r="BD230" s="1"/>
  <c r="AI231"/>
  <c r="AS231"/>
  <c r="L441" i="7"/>
  <c r="G341" i="12" s="1"/>
  <c r="H341" s="1"/>
  <c r="I341" s="1"/>
  <c r="J342" l="1"/>
  <c r="AR231" i="13"/>
  <c r="BM231"/>
  <c r="BP231"/>
  <c r="I231"/>
  <c r="AV231"/>
  <c r="BH231"/>
  <c r="BN231"/>
  <c r="BQ231"/>
  <c r="AW231"/>
  <c r="J231"/>
  <c r="J442" i="7" l="1"/>
  <c r="H442"/>
  <c r="G442"/>
  <c r="K442"/>
  <c r="I442"/>
  <c r="BL231" i="13"/>
  <c r="H231"/>
  <c r="AU231"/>
  <c r="BO231"/>
  <c r="AY231"/>
  <c r="BB231" s="1"/>
  <c r="AJ232"/>
  <c r="S231"/>
  <c r="AB232" s="1"/>
  <c r="M231"/>
  <c r="P231" s="1"/>
  <c r="R231"/>
  <c r="AA232" s="1"/>
  <c r="L231"/>
  <c r="O231" s="1"/>
  <c r="AZ231"/>
  <c r="BC231" s="1"/>
  <c r="AK232"/>
  <c r="AS232" l="1"/>
  <c r="AT232"/>
  <c r="Q231"/>
  <c r="Z232" s="1"/>
  <c r="K231"/>
  <c r="N231" s="1"/>
  <c r="AX231"/>
  <c r="BA231" s="1"/>
  <c r="BD231" s="1"/>
  <c r="AI232"/>
  <c r="L442" i="7"/>
  <c r="G342" i="12" s="1"/>
  <c r="H342" s="1"/>
  <c r="I342" s="1"/>
  <c r="AR232" i="13" l="1"/>
  <c r="AV232"/>
  <c r="BP232"/>
  <c r="BM232"/>
  <c r="I232"/>
  <c r="BQ232"/>
  <c r="BN232"/>
  <c r="AW232"/>
  <c r="J232"/>
  <c r="BH232"/>
  <c r="J343" i="12"/>
  <c r="AZ232" i="13" l="1"/>
  <c r="BC232" s="1"/>
  <c r="AK233"/>
  <c r="R232"/>
  <c r="AA233" s="1"/>
  <c r="L232"/>
  <c r="O232" s="1"/>
  <c r="AY232"/>
  <c r="BB232" s="1"/>
  <c r="AJ233"/>
  <c r="BO232"/>
  <c r="BL232"/>
  <c r="AU232"/>
  <c r="H232"/>
  <c r="M232"/>
  <c r="P232" s="1"/>
  <c r="S232"/>
  <c r="AB233" s="1"/>
  <c r="J443" i="7"/>
  <c r="K443"/>
  <c r="H443"/>
  <c r="I443"/>
  <c r="G443"/>
  <c r="AS233" i="13" l="1"/>
  <c r="L443" i="7"/>
  <c r="G343" i="12" s="1"/>
  <c r="H343" s="1"/>
  <c r="I343" s="1"/>
  <c r="Q232" i="13"/>
  <c r="Z233" s="1"/>
  <c r="K232"/>
  <c r="N232" s="1"/>
  <c r="AX232"/>
  <c r="BA232" s="1"/>
  <c r="BD232" s="1"/>
  <c r="AI233"/>
  <c r="AT233"/>
  <c r="J233" l="1"/>
  <c r="BQ233"/>
  <c r="AW233"/>
  <c r="BN233"/>
  <c r="I233"/>
  <c r="AV233"/>
  <c r="BM233"/>
  <c r="BP233"/>
  <c r="BH233"/>
  <c r="AR233"/>
  <c r="J344" i="12"/>
  <c r="AY233" i="13" l="1"/>
  <c r="BB233" s="1"/>
  <c r="AJ234"/>
  <c r="L233"/>
  <c r="O233" s="1"/>
  <c r="R233"/>
  <c r="AA234" s="1"/>
  <c r="S233"/>
  <c r="AB234" s="1"/>
  <c r="M233"/>
  <c r="P233" s="1"/>
  <c r="I444" i="7"/>
  <c r="K444"/>
  <c r="H444"/>
  <c r="G444"/>
  <c r="J444"/>
  <c r="BL233" i="13"/>
  <c r="H233"/>
  <c r="AU233"/>
  <c r="BO233"/>
  <c r="AZ233"/>
  <c r="BC233" s="1"/>
  <c r="AK234"/>
  <c r="AS234" l="1"/>
  <c r="K233"/>
  <c r="N233" s="1"/>
  <c r="Q233"/>
  <c r="Z234" s="1"/>
  <c r="AX233"/>
  <c r="BA233" s="1"/>
  <c r="BD233" s="1"/>
  <c r="AI234"/>
  <c r="L444" i="7"/>
  <c r="G344" i="12" s="1"/>
  <c r="H344" s="1"/>
  <c r="I344" s="1"/>
  <c r="AT234" i="13"/>
  <c r="BQ234" l="1"/>
  <c r="BN234"/>
  <c r="AW234"/>
  <c r="J234"/>
  <c r="J345" i="12"/>
  <c r="BH234" i="13"/>
  <c r="AV234"/>
  <c r="I234"/>
  <c r="BP234"/>
  <c r="BM234"/>
  <c r="AR234"/>
  <c r="I445" i="7" l="1"/>
  <c r="K445"/>
  <c r="J445"/>
  <c r="H445"/>
  <c r="G445"/>
  <c r="AZ234" i="13"/>
  <c r="BC234" s="1"/>
  <c r="AK235"/>
  <c r="L234"/>
  <c r="O234" s="1"/>
  <c r="R234"/>
  <c r="AA235" s="1"/>
  <c r="BO234"/>
  <c r="AU234"/>
  <c r="BL234"/>
  <c r="H234"/>
  <c r="AY234"/>
  <c r="BB234" s="1"/>
  <c r="AJ235"/>
  <c r="M234"/>
  <c r="P234" s="1"/>
  <c r="S234"/>
  <c r="AB235" s="1"/>
  <c r="AS235" l="1"/>
  <c r="AT235"/>
  <c r="K234"/>
  <c r="N234" s="1"/>
  <c r="Q234"/>
  <c r="Z235" s="1"/>
  <c r="L445" i="7"/>
  <c r="G345" i="12" s="1"/>
  <c r="H345" s="1"/>
  <c r="I345" s="1"/>
  <c r="AX234" i="13"/>
  <c r="BA234" s="1"/>
  <c r="BD234" s="1"/>
  <c r="AI235"/>
  <c r="BM235" l="1"/>
  <c r="AV235"/>
  <c r="I235"/>
  <c r="BP235"/>
  <c r="BH235"/>
  <c r="AR235"/>
  <c r="AW235"/>
  <c r="BN235"/>
  <c r="BQ235"/>
  <c r="J235"/>
  <c r="J346" i="12"/>
  <c r="AZ235" i="13" l="1"/>
  <c r="BC235" s="1"/>
  <c r="AK236"/>
  <c r="I446" i="7"/>
  <c r="K446"/>
  <c r="H446"/>
  <c r="G446"/>
  <c r="J446"/>
  <c r="AY235" i="13"/>
  <c r="BB235" s="1"/>
  <c r="AJ236"/>
  <c r="BO235"/>
  <c r="H235"/>
  <c r="BL235"/>
  <c r="AU235"/>
  <c r="L235"/>
  <c r="O235" s="1"/>
  <c r="R235"/>
  <c r="AA236" s="1"/>
  <c r="M235"/>
  <c r="P235" s="1"/>
  <c r="S235"/>
  <c r="AB236" s="1"/>
  <c r="AT236" l="1"/>
  <c r="AX235"/>
  <c r="BA235" s="1"/>
  <c r="BD235" s="1"/>
  <c r="AI236"/>
  <c r="L446" i="7"/>
  <c r="G346" i="12" s="1"/>
  <c r="H346" s="1"/>
  <c r="I346" s="1"/>
  <c r="AS236" i="13"/>
  <c r="K235"/>
  <c r="N235" s="1"/>
  <c r="Q235"/>
  <c r="Z236" s="1"/>
  <c r="BM236" l="1"/>
  <c r="I236"/>
  <c r="AV236"/>
  <c r="BP236"/>
  <c r="AR236"/>
  <c r="J347" i="12"/>
  <c r="BQ236" i="13"/>
  <c r="BN236"/>
  <c r="J236"/>
  <c r="AW236"/>
  <c r="BH236"/>
  <c r="G447" i="7" l="1"/>
  <c r="H447"/>
  <c r="J447"/>
  <c r="K447"/>
  <c r="I447"/>
  <c r="H236" i="13"/>
  <c r="BL236"/>
  <c r="AU236"/>
  <c r="BO236"/>
  <c r="S236"/>
  <c r="AB237" s="1"/>
  <c r="M236"/>
  <c r="P236" s="1"/>
  <c r="L236"/>
  <c r="O236" s="1"/>
  <c r="R236"/>
  <c r="AA237" s="1"/>
  <c r="AZ236"/>
  <c r="BC236" s="1"/>
  <c r="AK237"/>
  <c r="AY236"/>
  <c r="BB236" s="1"/>
  <c r="AJ237"/>
  <c r="AX236" l="1"/>
  <c r="BA236" s="1"/>
  <c r="BD236" s="1"/>
  <c r="AI237"/>
  <c r="K236"/>
  <c r="N236" s="1"/>
  <c r="Q236"/>
  <c r="Z237" s="1"/>
  <c r="L447" i="7"/>
  <c r="G347" i="12" s="1"/>
  <c r="H347" s="1"/>
  <c r="I347" s="1"/>
  <c r="AS237" i="13"/>
  <c r="AT237"/>
  <c r="BN237" l="1"/>
  <c r="AW237"/>
  <c r="J237"/>
  <c r="BQ237"/>
  <c r="I237"/>
  <c r="BM237"/>
  <c r="BP237"/>
  <c r="AV237"/>
  <c r="J348" i="12"/>
  <c r="BH237" i="13"/>
  <c r="AR237"/>
  <c r="I448" i="7" l="1"/>
  <c r="G448"/>
  <c r="K448"/>
  <c r="H448"/>
  <c r="J448"/>
  <c r="R237" i="13"/>
  <c r="AA238" s="1"/>
  <c r="L237"/>
  <c r="O237" s="1"/>
  <c r="AZ237"/>
  <c r="BC237" s="1"/>
  <c r="AK238"/>
  <c r="M237"/>
  <c r="P237" s="1"/>
  <c r="S237"/>
  <c r="AB238" s="1"/>
  <c r="BL237"/>
  <c r="BO237"/>
  <c r="AU237"/>
  <c r="H237"/>
  <c r="AY237"/>
  <c r="BB237" s="1"/>
  <c r="AJ238"/>
  <c r="K237" l="1"/>
  <c r="N237" s="1"/>
  <c r="Q237"/>
  <c r="Z238" s="1"/>
  <c r="L448" i="7"/>
  <c r="G348" i="12" s="1"/>
  <c r="H348" s="1"/>
  <c r="I348" s="1"/>
  <c r="AT238" i="13"/>
  <c r="AX237"/>
  <c r="BA237" s="1"/>
  <c r="BD237" s="1"/>
  <c r="AI238"/>
  <c r="AS238"/>
  <c r="BN238" l="1"/>
  <c r="AW238"/>
  <c r="J238"/>
  <c r="BQ238"/>
  <c r="BM238"/>
  <c r="BP238"/>
  <c r="AV238"/>
  <c r="I238"/>
  <c r="AR238"/>
  <c r="J349" i="12"/>
  <c r="BH238" i="13"/>
  <c r="AZ238" l="1"/>
  <c r="BC238" s="1"/>
  <c r="AK239"/>
  <c r="AY238"/>
  <c r="BB238" s="1"/>
  <c r="AJ239"/>
  <c r="M238"/>
  <c r="P238" s="1"/>
  <c r="S238"/>
  <c r="AB239" s="1"/>
  <c r="H449" i="7"/>
  <c r="G449"/>
  <c r="K449"/>
  <c r="I449"/>
  <c r="J449"/>
  <c r="BO238" i="13"/>
  <c r="AU238"/>
  <c r="BL238"/>
  <c r="H238"/>
  <c r="R238"/>
  <c r="AA239" s="1"/>
  <c r="L238"/>
  <c r="O238" s="1"/>
  <c r="L449" i="7" l="1"/>
  <c r="G349" i="12" s="1"/>
  <c r="H349" s="1"/>
  <c r="I349" s="1"/>
  <c r="AS239" i="13"/>
  <c r="K238"/>
  <c r="N238" s="1"/>
  <c r="Q238"/>
  <c r="Z239" s="1"/>
  <c r="AX238"/>
  <c r="BA238" s="1"/>
  <c r="BD238" s="1"/>
  <c r="AI239"/>
  <c r="AT239"/>
  <c r="J239" l="1"/>
  <c r="AW239"/>
  <c r="BQ239"/>
  <c r="BN239"/>
  <c r="I239"/>
  <c r="BM239"/>
  <c r="AV239"/>
  <c r="BP239"/>
  <c r="J350" i="12"/>
  <c r="AR239" i="13"/>
  <c r="BH239"/>
  <c r="BO239" l="1"/>
  <c r="H239"/>
  <c r="AU239"/>
  <c r="BL239"/>
  <c r="K450" i="7"/>
  <c r="I450"/>
  <c r="J450"/>
  <c r="G450"/>
  <c r="H450"/>
  <c r="L239" i="13"/>
  <c r="O239" s="1"/>
  <c r="R239"/>
  <c r="AA240" s="1"/>
  <c r="S239"/>
  <c r="AB240" s="1"/>
  <c r="M239"/>
  <c r="P239" s="1"/>
  <c r="AZ239"/>
  <c r="BC239" s="1"/>
  <c r="AK240"/>
  <c r="AY239"/>
  <c r="BB239" s="1"/>
  <c r="AJ240"/>
  <c r="AT240" l="1"/>
  <c r="Q239"/>
  <c r="Z240" s="1"/>
  <c r="K239"/>
  <c r="N239" s="1"/>
  <c r="L450" i="7"/>
  <c r="G350" i="12" s="1"/>
  <c r="H350" s="1"/>
  <c r="I350" s="1"/>
  <c r="AX239" i="13"/>
  <c r="BA239" s="1"/>
  <c r="BD239" s="1"/>
  <c r="AI240"/>
  <c r="AS240"/>
  <c r="J240" l="1"/>
  <c r="AW240"/>
  <c r="BN240"/>
  <c r="BQ240"/>
  <c r="AR240"/>
  <c r="I240"/>
  <c r="BP240"/>
  <c r="AV240"/>
  <c r="BM240"/>
  <c r="J351" i="12"/>
  <c r="BH240" i="13"/>
  <c r="BO240" l="1"/>
  <c r="BL240"/>
  <c r="AU240"/>
  <c r="H240"/>
  <c r="M240"/>
  <c r="P240" s="1"/>
  <c r="S240"/>
  <c r="AB241" s="1"/>
  <c r="R240"/>
  <c r="AA241" s="1"/>
  <c r="L240"/>
  <c r="O240" s="1"/>
  <c r="H451" i="7"/>
  <c r="J451"/>
  <c r="K451"/>
  <c r="G451"/>
  <c r="I451"/>
  <c r="AY240" i="13"/>
  <c r="BB240" s="1"/>
  <c r="AJ241"/>
  <c r="AZ240"/>
  <c r="BC240" s="1"/>
  <c r="AK241"/>
  <c r="AS241" l="1"/>
  <c r="AX240"/>
  <c r="BA240" s="1"/>
  <c r="BD240" s="1"/>
  <c r="AI241"/>
  <c r="Q240"/>
  <c r="Z241" s="1"/>
  <c r="K240"/>
  <c r="N240" s="1"/>
  <c r="L451" i="7"/>
  <c r="G351" i="12" s="1"/>
  <c r="H351" s="1"/>
  <c r="I351" s="1"/>
  <c r="AT241" i="13"/>
  <c r="AW241" l="1"/>
  <c r="J241"/>
  <c r="BN241"/>
  <c r="BQ241"/>
  <c r="AV241"/>
  <c r="I241"/>
  <c r="BP241"/>
  <c r="BM241"/>
  <c r="J352" i="12"/>
  <c r="BH241" i="13"/>
  <c r="AR241"/>
  <c r="AZ241" l="1"/>
  <c r="BC241" s="1"/>
  <c r="AK242"/>
  <c r="L241"/>
  <c r="O241" s="1"/>
  <c r="R241"/>
  <c r="AA242" s="1"/>
  <c r="S241"/>
  <c r="AB242" s="1"/>
  <c r="M241"/>
  <c r="P241" s="1"/>
  <c r="AY241"/>
  <c r="BB241" s="1"/>
  <c r="AJ242"/>
  <c r="J452" i="7"/>
  <c r="K452"/>
  <c r="I452"/>
  <c r="H452"/>
  <c r="G452"/>
  <c r="BO241" i="13"/>
  <c r="AU241"/>
  <c r="BL241"/>
  <c r="H241"/>
  <c r="AT242" l="1"/>
  <c r="AX241"/>
  <c r="BA241" s="1"/>
  <c r="BD241" s="1"/>
  <c r="AI242"/>
  <c r="K241"/>
  <c r="N241" s="1"/>
  <c r="Q241"/>
  <c r="Z242" s="1"/>
  <c r="L452" i="7"/>
  <c r="G352" i="12" s="1"/>
  <c r="H352" s="1"/>
  <c r="I352" s="1"/>
  <c r="AS242" i="13"/>
  <c r="AV242" l="1"/>
  <c r="BP242"/>
  <c r="I242"/>
  <c r="BM242"/>
  <c r="BH242"/>
  <c r="AW242"/>
  <c r="J242"/>
  <c r="BN242"/>
  <c r="BQ242"/>
  <c r="AR242"/>
  <c r="J353" i="12"/>
  <c r="BO242" i="13" l="1"/>
  <c r="AU242"/>
  <c r="H242"/>
  <c r="BL242"/>
  <c r="AZ242"/>
  <c r="BC242" s="1"/>
  <c r="AK243"/>
  <c r="L242"/>
  <c r="O242" s="1"/>
  <c r="R242"/>
  <c r="AA243" s="1"/>
  <c r="AY242"/>
  <c r="BB242" s="1"/>
  <c r="AJ243"/>
  <c r="K453" i="7"/>
  <c r="J453"/>
  <c r="H453"/>
  <c r="G453"/>
  <c r="I453"/>
  <c r="S242" i="13"/>
  <c r="AB243" s="1"/>
  <c r="M242"/>
  <c r="P242" s="1"/>
  <c r="AS243" l="1"/>
  <c r="AT243"/>
  <c r="L453" i="7"/>
  <c r="G353" i="12" s="1"/>
  <c r="H353" s="1"/>
  <c r="I353" s="1"/>
  <c r="AX242" i="13"/>
  <c r="BA242" s="1"/>
  <c r="BD242" s="1"/>
  <c r="AI243"/>
  <c r="K242"/>
  <c r="N242" s="1"/>
  <c r="Q242"/>
  <c r="Z243" s="1"/>
  <c r="BM243" l="1"/>
  <c r="BP243"/>
  <c r="I243"/>
  <c r="AV243"/>
  <c r="AW243"/>
  <c r="J243"/>
  <c r="BQ243"/>
  <c r="BN243"/>
  <c r="J354" i="12"/>
  <c r="BH243" i="13"/>
  <c r="AR243"/>
  <c r="AZ243" l="1"/>
  <c r="BC243" s="1"/>
  <c r="AK244"/>
  <c r="M243"/>
  <c r="P243" s="1"/>
  <c r="S243"/>
  <c r="AB244" s="1"/>
  <c r="H454" i="7"/>
  <c r="J454"/>
  <c r="K454"/>
  <c r="G454"/>
  <c r="I454"/>
  <c r="R243" i="13"/>
  <c r="AA244" s="1"/>
  <c r="L243"/>
  <c r="O243" s="1"/>
  <c r="BL243"/>
  <c r="BO243"/>
  <c r="H243"/>
  <c r="AU243"/>
  <c r="AY243"/>
  <c r="BB243" s="1"/>
  <c r="AJ244"/>
  <c r="AT244" l="1"/>
  <c r="Q243"/>
  <c r="Z244" s="1"/>
  <c r="K243"/>
  <c r="N243" s="1"/>
  <c r="AX243"/>
  <c r="BA243" s="1"/>
  <c r="BD243" s="1"/>
  <c r="AI244"/>
  <c r="L454" i="7"/>
  <c r="G354" i="12" s="1"/>
  <c r="H354" s="1"/>
  <c r="I354" s="1"/>
  <c r="AS244" i="13"/>
  <c r="AV244" l="1"/>
  <c r="I244"/>
  <c r="BM244"/>
  <c r="BP244"/>
  <c r="AR244"/>
  <c r="BH244"/>
  <c r="J244"/>
  <c r="BQ244"/>
  <c r="BN244"/>
  <c r="AW244"/>
  <c r="J355" i="12"/>
  <c r="BO244" i="13" l="1"/>
  <c r="H244"/>
  <c r="AU244"/>
  <c r="BL244"/>
  <c r="AY244"/>
  <c r="BB244" s="1"/>
  <c r="AJ245"/>
  <c r="M244"/>
  <c r="P244" s="1"/>
  <c r="S244"/>
  <c r="AB245" s="1"/>
  <c r="L244"/>
  <c r="O244" s="1"/>
  <c r="R244"/>
  <c r="AA245" s="1"/>
  <c r="AZ244"/>
  <c r="BC244" s="1"/>
  <c r="AK245"/>
  <c r="I455" i="7"/>
  <c r="G455"/>
  <c r="H455"/>
  <c r="K455"/>
  <c r="J455"/>
  <c r="L455" l="1"/>
  <c r="G355" i="12" s="1"/>
  <c r="H355" s="1"/>
  <c r="I355" s="1"/>
  <c r="AX244" i="13"/>
  <c r="BA244" s="1"/>
  <c r="BD244" s="1"/>
  <c r="AI245"/>
  <c r="AT245"/>
  <c r="K244"/>
  <c r="N244" s="1"/>
  <c r="Q244"/>
  <c r="Z245" s="1"/>
  <c r="AS245"/>
  <c r="AV245" l="1"/>
  <c r="BM245"/>
  <c r="I245"/>
  <c r="BP245"/>
  <c r="J245"/>
  <c r="BN245"/>
  <c r="BQ245"/>
  <c r="AW245"/>
  <c r="J356" i="12"/>
  <c r="BH245" i="13"/>
  <c r="AR245"/>
  <c r="J456" i="7" l="1"/>
  <c r="K456"/>
  <c r="G456"/>
  <c r="H456"/>
  <c r="I456"/>
  <c r="M245" i="13"/>
  <c r="P245" s="1"/>
  <c r="S245"/>
  <c r="AB246" s="1"/>
  <c r="AY245"/>
  <c r="BB245" s="1"/>
  <c r="AJ246"/>
  <c r="L245"/>
  <c r="O245" s="1"/>
  <c r="R245"/>
  <c r="AA246" s="1"/>
  <c r="BL245"/>
  <c r="AU245"/>
  <c r="H245"/>
  <c r="BO245"/>
  <c r="AZ245"/>
  <c r="BC245" s="1"/>
  <c r="AK246"/>
  <c r="AX245" l="1"/>
  <c r="BA245" s="1"/>
  <c r="BD245" s="1"/>
  <c r="AI246"/>
  <c r="L456" i="7"/>
  <c r="G356" i="12" s="1"/>
  <c r="H356" s="1"/>
  <c r="I356" s="1"/>
  <c r="K245" i="13"/>
  <c r="N245" s="1"/>
  <c r="Q245"/>
  <c r="Z246" s="1"/>
  <c r="AS246"/>
  <c r="AT246"/>
  <c r="BP246" l="1"/>
  <c r="I246"/>
  <c r="BM246"/>
  <c r="AV246"/>
  <c r="BN246"/>
  <c r="J246"/>
  <c r="BQ246"/>
  <c r="AW246"/>
  <c r="AR246"/>
  <c r="J357" i="12"/>
  <c r="BH246" i="13"/>
  <c r="G457" i="7" l="1"/>
  <c r="I457"/>
  <c r="K457"/>
  <c r="J457"/>
  <c r="H457"/>
  <c r="S246" i="13"/>
  <c r="AB247" s="1"/>
  <c r="M246"/>
  <c r="P246" s="1"/>
  <c r="BO246"/>
  <c r="BL246"/>
  <c r="AU246"/>
  <c r="H246"/>
  <c r="L246"/>
  <c r="O246" s="1"/>
  <c r="R246"/>
  <c r="AA247" s="1"/>
  <c r="AZ246"/>
  <c r="BC246" s="1"/>
  <c r="AK247"/>
  <c r="AY246"/>
  <c r="BB246" s="1"/>
  <c r="AJ247"/>
  <c r="AS247" l="1"/>
  <c r="Q246"/>
  <c r="Z247" s="1"/>
  <c r="K246"/>
  <c r="N246" s="1"/>
  <c r="L457" i="7"/>
  <c r="G357" i="12" s="1"/>
  <c r="H357" s="1"/>
  <c r="I357" s="1"/>
  <c r="AX246" i="13"/>
  <c r="BA246" s="1"/>
  <c r="BD246" s="1"/>
  <c r="AI247"/>
  <c r="AT247"/>
  <c r="BM247" l="1"/>
  <c r="AV247"/>
  <c r="I247"/>
  <c r="BP247"/>
  <c r="AW247"/>
  <c r="BQ247"/>
  <c r="BN247"/>
  <c r="J247"/>
  <c r="BH247"/>
  <c r="AR247"/>
  <c r="J358" i="12"/>
  <c r="H458" i="7" l="1"/>
  <c r="G458"/>
  <c r="J458"/>
  <c r="I458"/>
  <c r="K458"/>
  <c r="AY247" i="13"/>
  <c r="BB247" s="1"/>
  <c r="AJ248"/>
  <c r="AZ247"/>
  <c r="BC247" s="1"/>
  <c r="AK248"/>
  <c r="BO247"/>
  <c r="BL247"/>
  <c r="AU247"/>
  <c r="H247"/>
  <c r="R247"/>
  <c r="AA248" s="1"/>
  <c r="L247"/>
  <c r="O247" s="1"/>
  <c r="M247"/>
  <c r="P247" s="1"/>
  <c r="S247"/>
  <c r="AB248" s="1"/>
  <c r="AS248" l="1"/>
  <c r="Q247"/>
  <c r="Z248" s="1"/>
  <c r="K247"/>
  <c r="N247" s="1"/>
  <c r="L458" i="7"/>
  <c r="G358" i="12" s="1"/>
  <c r="H358" s="1"/>
  <c r="I358" s="1"/>
  <c r="AT248" i="13"/>
  <c r="AX247"/>
  <c r="BA247" s="1"/>
  <c r="BD247" s="1"/>
  <c r="AI248"/>
  <c r="AW248" l="1"/>
  <c r="BN248"/>
  <c r="J248"/>
  <c r="BQ248"/>
  <c r="J359" i="12"/>
  <c r="AR248" i="13"/>
  <c r="BH248"/>
  <c r="BM248"/>
  <c r="BP248"/>
  <c r="I248"/>
  <c r="AV248"/>
  <c r="BL248" l="1"/>
  <c r="BO248"/>
  <c r="H248"/>
  <c r="AU248"/>
  <c r="AY248"/>
  <c r="BB248" s="1"/>
  <c r="AJ249"/>
  <c r="K459" i="7"/>
  <c r="I459"/>
  <c r="G459"/>
  <c r="H459"/>
  <c r="J459"/>
  <c r="AZ248" i="13"/>
  <c r="BC248" s="1"/>
  <c r="AK249"/>
  <c r="M248"/>
  <c r="P248" s="1"/>
  <c r="S248"/>
  <c r="AB249" s="1"/>
  <c r="R248"/>
  <c r="AA249" s="1"/>
  <c r="L248"/>
  <c r="O248" s="1"/>
  <c r="AT249" l="1"/>
  <c r="AS249"/>
  <c r="L459" i="7"/>
  <c r="G359" i="12" s="1"/>
  <c r="H359" s="1"/>
  <c r="I359" s="1"/>
  <c r="Q248" i="13"/>
  <c r="Z249" s="1"/>
  <c r="K248"/>
  <c r="N248" s="1"/>
  <c r="AX248"/>
  <c r="BA248" s="1"/>
  <c r="BD248" s="1"/>
  <c r="AI249"/>
  <c r="AR249" l="1"/>
  <c r="BN249"/>
  <c r="BQ249"/>
  <c r="J249"/>
  <c r="AW249"/>
  <c r="BH249"/>
  <c r="I249"/>
  <c r="BP249"/>
  <c r="BM249"/>
  <c r="AV249"/>
  <c r="J360" i="12"/>
  <c r="L249" i="13" l="1"/>
  <c r="O249" s="1"/>
  <c r="R249"/>
  <c r="AA250" s="1"/>
  <c r="M249"/>
  <c r="P249" s="1"/>
  <c r="S249"/>
  <c r="AB250" s="1"/>
  <c r="H249"/>
  <c r="AU249"/>
  <c r="BO249"/>
  <c r="BL249"/>
  <c r="AZ249"/>
  <c r="BC249" s="1"/>
  <c r="AK250"/>
  <c r="AY249"/>
  <c r="BB249" s="1"/>
  <c r="AJ250"/>
  <c r="G460" i="7"/>
  <c r="K460"/>
  <c r="J460"/>
  <c r="I460"/>
  <c r="H460"/>
  <c r="AS250" i="13" l="1"/>
  <c r="AX249"/>
  <c r="BA249" s="1"/>
  <c r="BD249" s="1"/>
  <c r="AI250"/>
  <c r="K249"/>
  <c r="N249" s="1"/>
  <c r="Q249"/>
  <c r="Z250" s="1"/>
  <c r="L460" i="7"/>
  <c r="G360" i="12" s="1"/>
  <c r="H360" s="1"/>
  <c r="I360" s="1"/>
  <c r="AT250" i="13"/>
  <c r="BN250" l="1"/>
  <c r="AW250"/>
  <c r="J250"/>
  <c r="BQ250"/>
  <c r="BP250"/>
  <c r="I250"/>
  <c r="AV250"/>
  <c r="BM250"/>
  <c r="J361" i="12"/>
  <c r="BH250" i="13"/>
  <c r="AR250"/>
  <c r="G461" i="7" l="1"/>
  <c r="I461"/>
  <c r="J461"/>
  <c r="H461"/>
  <c r="K461"/>
  <c r="AY250" i="13"/>
  <c r="BB250" s="1"/>
  <c r="AJ251"/>
  <c r="M250"/>
  <c r="P250" s="1"/>
  <c r="S250"/>
  <c r="AB251" s="1"/>
  <c r="L250"/>
  <c r="O250" s="1"/>
  <c r="R250"/>
  <c r="AA251" s="1"/>
  <c r="AZ250"/>
  <c r="BC250" s="1"/>
  <c r="AK251"/>
  <c r="BL250"/>
  <c r="BO250"/>
  <c r="H250"/>
  <c r="AU250"/>
  <c r="AS251" l="1"/>
  <c r="Q250"/>
  <c r="Z251" s="1"/>
  <c r="K250"/>
  <c r="N250" s="1"/>
  <c r="AX250"/>
  <c r="BA250" s="1"/>
  <c r="BD250" s="1"/>
  <c r="AI251"/>
  <c r="L461" i="7"/>
  <c r="G361" i="12" s="1"/>
  <c r="H361" s="1"/>
  <c r="I361" s="1"/>
  <c r="AT251" i="13"/>
  <c r="J362" i="12" l="1"/>
  <c r="J251" i="13"/>
  <c r="AW251"/>
  <c r="BN251"/>
  <c r="BQ251"/>
  <c r="AV251"/>
  <c r="BP251"/>
  <c r="I251"/>
  <c r="BM251"/>
  <c r="AR251"/>
  <c r="BH251"/>
  <c r="R251" l="1"/>
  <c r="AA252" s="1"/>
  <c r="L251"/>
  <c r="O251" s="1"/>
  <c r="J462" i="7"/>
  <c r="I462"/>
  <c r="H462"/>
  <c r="K462"/>
  <c r="G462"/>
  <c r="BO251" i="13"/>
  <c r="AU251"/>
  <c r="BL251"/>
  <c r="H251"/>
  <c r="AY251"/>
  <c r="BB251" s="1"/>
  <c r="AJ252"/>
  <c r="S251"/>
  <c r="AB252" s="1"/>
  <c r="M251"/>
  <c r="P251" s="1"/>
  <c r="AZ251"/>
  <c r="BC251" s="1"/>
  <c r="AK252"/>
  <c r="AT252" l="1"/>
  <c r="Q251"/>
  <c r="Z252" s="1"/>
  <c r="K251"/>
  <c r="N251" s="1"/>
  <c r="L462" i="7"/>
  <c r="G362" i="12" s="1"/>
  <c r="H362" s="1"/>
  <c r="I362" s="1"/>
  <c r="AX251" i="13"/>
  <c r="BA251" s="1"/>
  <c r="BD251" s="1"/>
  <c r="AI252"/>
  <c r="AS252"/>
  <c r="BM252" l="1"/>
  <c r="BP252"/>
  <c r="I252"/>
  <c r="AV252"/>
  <c r="AR252"/>
  <c r="BQ252"/>
  <c r="BN252"/>
  <c r="AW252"/>
  <c r="J252"/>
  <c r="J363" i="12"/>
  <c r="BH252" i="13"/>
  <c r="H463" i="7" l="1"/>
  <c r="G463"/>
  <c r="K463"/>
  <c r="J463"/>
  <c r="I463"/>
  <c r="BO252" i="13"/>
  <c r="AU252"/>
  <c r="H252"/>
  <c r="BL252"/>
  <c r="S252"/>
  <c r="AB253" s="1"/>
  <c r="M252"/>
  <c r="P252" s="1"/>
  <c r="AY252"/>
  <c r="BB252" s="1"/>
  <c r="AJ253"/>
  <c r="AZ252"/>
  <c r="BC252" s="1"/>
  <c r="AK253"/>
  <c r="R252"/>
  <c r="AA253" s="1"/>
  <c r="L252"/>
  <c r="O252" s="1"/>
  <c r="AT253" l="1"/>
  <c r="K252"/>
  <c r="N252" s="1"/>
  <c r="Q252"/>
  <c r="Z253" s="1"/>
  <c r="L463" i="7"/>
  <c r="G363" i="12" s="1"/>
  <c r="H363" s="1"/>
  <c r="I363" s="1"/>
  <c r="AX252" i="13"/>
  <c r="BA252" s="1"/>
  <c r="BD252" s="1"/>
  <c r="AI253"/>
  <c r="AS253"/>
  <c r="BM253" l="1"/>
  <c r="AV253"/>
  <c r="BP253"/>
  <c r="I253"/>
  <c r="BH253"/>
  <c r="AR253"/>
  <c r="BQ253"/>
  <c r="J253"/>
  <c r="AW253"/>
  <c r="BN253"/>
  <c r="J364" i="12"/>
  <c r="I464" i="7" l="1"/>
  <c r="J464"/>
  <c r="H464"/>
  <c r="G464"/>
  <c r="K464"/>
  <c r="AZ253" i="13"/>
  <c r="BC253" s="1"/>
  <c r="AK254"/>
  <c r="AU253"/>
  <c r="BL253"/>
  <c r="H253"/>
  <c r="BO253"/>
  <c r="M253"/>
  <c r="P253" s="1"/>
  <c r="S253"/>
  <c r="AB254" s="1"/>
  <c r="AY253"/>
  <c r="BB253" s="1"/>
  <c r="AJ254"/>
  <c r="L253"/>
  <c r="O253" s="1"/>
  <c r="R253"/>
  <c r="AA254" s="1"/>
  <c r="AX253" l="1"/>
  <c r="BA253" s="1"/>
  <c r="BD253" s="1"/>
  <c r="AI254"/>
  <c r="L464" i="7"/>
  <c r="G364" i="12" s="1"/>
  <c r="H364" s="1"/>
  <c r="I364" s="1"/>
  <c r="AS254" i="13"/>
  <c r="AT254"/>
  <c r="Q253"/>
  <c r="Z254" s="1"/>
  <c r="K253"/>
  <c r="N253" s="1"/>
  <c r="I254" l="1"/>
  <c r="BM254"/>
  <c r="AV254"/>
  <c r="BP254"/>
  <c r="AR254"/>
  <c r="J365" i="12"/>
  <c r="AW254" i="13"/>
  <c r="BN254"/>
  <c r="BQ254"/>
  <c r="J254"/>
  <c r="BH254"/>
  <c r="AZ254" l="1"/>
  <c r="BC254" s="1"/>
  <c r="AK255"/>
  <c r="G465" i="7"/>
  <c r="H465"/>
  <c r="I465"/>
  <c r="J465"/>
  <c r="K465"/>
  <c r="H254" i="13"/>
  <c r="BL254"/>
  <c r="AU254"/>
  <c r="BO254"/>
  <c r="R254"/>
  <c r="AA255" s="1"/>
  <c r="L254"/>
  <c r="O254" s="1"/>
  <c r="S254"/>
  <c r="AB255" s="1"/>
  <c r="M254"/>
  <c r="P254" s="1"/>
  <c r="AY254"/>
  <c r="BB254" s="1"/>
  <c r="AJ255"/>
  <c r="AT255" l="1"/>
  <c r="Q254"/>
  <c r="Z255" s="1"/>
  <c r="K254"/>
  <c r="N254" s="1"/>
  <c r="AX254"/>
  <c r="BA254" s="1"/>
  <c r="BD254" s="1"/>
  <c r="AI255"/>
  <c r="L465" i="7"/>
  <c r="G365" i="12" s="1"/>
  <c r="H365" s="1"/>
  <c r="I365" s="1"/>
  <c r="AS255" i="13"/>
  <c r="BM255" l="1"/>
  <c r="I255"/>
  <c r="BP255"/>
  <c r="AV255"/>
  <c r="AW255"/>
  <c r="BQ255"/>
  <c r="BN255"/>
  <c r="J255"/>
  <c r="AR255"/>
  <c r="J366" i="12"/>
  <c r="BH255" i="13"/>
  <c r="BL255" l="1"/>
  <c r="AU255"/>
  <c r="H255"/>
  <c r="BO255"/>
  <c r="R255"/>
  <c r="AA256" s="1"/>
  <c r="L255"/>
  <c r="O255" s="1"/>
  <c r="J466" i="7"/>
  <c r="K466"/>
  <c r="H466"/>
  <c r="G466"/>
  <c r="I466"/>
  <c r="AZ255" i="13"/>
  <c r="BC255" s="1"/>
  <c r="AK256"/>
  <c r="M255"/>
  <c r="P255" s="1"/>
  <c r="S255"/>
  <c r="AB256" s="1"/>
  <c r="AY255"/>
  <c r="BB255" s="1"/>
  <c r="AJ256"/>
  <c r="L466" i="7" l="1"/>
  <c r="G366" i="12" s="1"/>
  <c r="H366" s="1"/>
  <c r="I366" s="1"/>
  <c r="AS256" i="13"/>
  <c r="AT256"/>
  <c r="AX255"/>
  <c r="BA255" s="1"/>
  <c r="BD255" s="1"/>
  <c r="AI256"/>
  <c r="Q255"/>
  <c r="Z256" s="1"/>
  <c r="K255"/>
  <c r="N255" s="1"/>
  <c r="BP256" l="1"/>
  <c r="I256"/>
  <c r="AV256"/>
  <c r="BM256"/>
  <c r="BH256"/>
  <c r="BQ256"/>
  <c r="BN256"/>
  <c r="J256"/>
  <c r="AW256"/>
  <c r="J367" i="12"/>
  <c r="AR256" i="13"/>
  <c r="M256" l="1"/>
  <c r="P256" s="1"/>
  <c r="S256"/>
  <c r="AB257" s="1"/>
  <c r="AZ256"/>
  <c r="BC256" s="1"/>
  <c r="AK257"/>
  <c r="L256"/>
  <c r="O256" s="1"/>
  <c r="R256"/>
  <c r="AA257" s="1"/>
  <c r="AY256"/>
  <c r="BB256" s="1"/>
  <c r="AJ257"/>
  <c r="H467" i="7"/>
  <c r="I467"/>
  <c r="J467"/>
  <c r="G467"/>
  <c r="K467"/>
  <c r="BL256" i="13"/>
  <c r="H256"/>
  <c r="BO256"/>
  <c r="AU256"/>
  <c r="K256" l="1"/>
  <c r="N256" s="1"/>
  <c r="Q256"/>
  <c r="Z257" s="1"/>
  <c r="L467" i="7"/>
  <c r="G367" i="12" s="1"/>
  <c r="H367" s="1"/>
  <c r="I367" s="1"/>
  <c r="AT257" i="13"/>
  <c r="AX256"/>
  <c r="BA256" s="1"/>
  <c r="BD256" s="1"/>
  <c r="AI257"/>
  <c r="AS257"/>
  <c r="I257" l="1"/>
  <c r="BM257"/>
  <c r="BP257"/>
  <c r="AV257"/>
  <c r="BQ257"/>
  <c r="J257"/>
  <c r="AW257"/>
  <c r="BN257"/>
  <c r="BH257"/>
  <c r="AR257"/>
  <c r="J368" i="12"/>
  <c r="M257" i="13" l="1"/>
  <c r="P257" s="1"/>
  <c r="S257"/>
  <c r="AB258" s="1"/>
  <c r="L257"/>
  <c r="O257" s="1"/>
  <c r="R257"/>
  <c r="AA258" s="1"/>
  <c r="H468" i="7"/>
  <c r="K468"/>
  <c r="I468"/>
  <c r="J468"/>
  <c r="G468"/>
  <c r="BO257" i="13"/>
  <c r="H257"/>
  <c r="BL257"/>
  <c r="AU257"/>
  <c r="AZ257"/>
  <c r="BC257" s="1"/>
  <c r="AK258"/>
  <c r="AY257"/>
  <c r="BB257" s="1"/>
  <c r="AJ258"/>
  <c r="AT258" l="1"/>
  <c r="AS258"/>
  <c r="AX257"/>
  <c r="BA257" s="1"/>
  <c r="BD257" s="1"/>
  <c r="AI258"/>
  <c r="L468" i="7"/>
  <c r="G368" i="12" s="1"/>
  <c r="H368" s="1"/>
  <c r="I368" s="1"/>
  <c r="K257" i="13"/>
  <c r="N257" s="1"/>
  <c r="Q257"/>
  <c r="Z258" s="1"/>
  <c r="BP258" l="1"/>
  <c r="BM258"/>
  <c r="I258"/>
  <c r="AV258"/>
  <c r="BH258"/>
  <c r="J369" i="12"/>
  <c r="AW258" i="13"/>
  <c r="BN258"/>
  <c r="BQ258"/>
  <c r="J258"/>
  <c r="AR258"/>
  <c r="J469" i="7" l="1"/>
  <c r="I469"/>
  <c r="K469"/>
  <c r="G469"/>
  <c r="H469"/>
  <c r="M258" i="13"/>
  <c r="P258" s="1"/>
  <c r="S258"/>
  <c r="AB259" s="1"/>
  <c r="L258"/>
  <c r="O258" s="1"/>
  <c r="R258"/>
  <c r="AA259" s="1"/>
  <c r="BL258"/>
  <c r="BO258"/>
  <c r="H258"/>
  <c r="AU258"/>
  <c r="AZ258"/>
  <c r="BC258" s="1"/>
  <c r="AK259"/>
  <c r="AY258"/>
  <c r="BB258" s="1"/>
  <c r="AJ259"/>
  <c r="AT259" l="1"/>
  <c r="AS259"/>
  <c r="AX258"/>
  <c r="BA258" s="1"/>
  <c r="BD258" s="1"/>
  <c r="AI259"/>
  <c r="L469" i="7"/>
  <c r="G369" i="12" s="1"/>
  <c r="H369" s="1"/>
  <c r="I369" s="1"/>
  <c r="Q258" i="13"/>
  <c r="Z259" s="1"/>
  <c r="K258"/>
  <c r="N258" s="1"/>
  <c r="BP259" l="1"/>
  <c r="I259"/>
  <c r="BM259"/>
  <c r="AV259"/>
  <c r="BH259"/>
  <c r="J370" i="12"/>
  <c r="J259" i="13"/>
  <c r="AW259"/>
  <c r="BQ259"/>
  <c r="BN259"/>
  <c r="AR259"/>
  <c r="AZ259" l="1"/>
  <c r="BC259" s="1"/>
  <c r="AK260"/>
  <c r="J470" i="7"/>
  <c r="H470"/>
  <c r="I470"/>
  <c r="G470"/>
  <c r="K470"/>
  <c r="L259" i="13"/>
  <c r="O259" s="1"/>
  <c r="R259"/>
  <c r="AA260" s="1"/>
  <c r="BL259"/>
  <c r="H259"/>
  <c r="AU259"/>
  <c r="BO259"/>
  <c r="S259"/>
  <c r="AB260" s="1"/>
  <c r="M259"/>
  <c r="P259" s="1"/>
  <c r="AY259"/>
  <c r="BB259" s="1"/>
  <c r="AJ260"/>
  <c r="AT260" l="1"/>
  <c r="L470" i="7"/>
  <c r="G370" i="12" s="1"/>
  <c r="H370" s="1"/>
  <c r="I370" s="1"/>
  <c r="K259" i="13"/>
  <c r="N259" s="1"/>
  <c r="Q259"/>
  <c r="Z260" s="1"/>
  <c r="AX259"/>
  <c r="BA259" s="1"/>
  <c r="BD259" s="1"/>
  <c r="AI260"/>
  <c r="AS260"/>
  <c r="BP260" l="1"/>
  <c r="BM260"/>
  <c r="I260"/>
  <c r="AV260"/>
  <c r="J371" i="12"/>
  <c r="AR260" i="13"/>
  <c r="BH260"/>
  <c r="J260"/>
  <c r="AW260"/>
  <c r="BQ260"/>
  <c r="BN260"/>
  <c r="S260" l="1"/>
  <c r="AB261" s="1"/>
  <c r="M260"/>
  <c r="P260" s="1"/>
  <c r="AZ260"/>
  <c r="BC260" s="1"/>
  <c r="AK261"/>
  <c r="K471" i="7"/>
  <c r="H471"/>
  <c r="J471"/>
  <c r="G471"/>
  <c r="I471"/>
  <c r="H260" i="13"/>
  <c r="BL260"/>
  <c r="AU260"/>
  <c r="BO260"/>
  <c r="R260"/>
  <c r="AA261" s="1"/>
  <c r="L260"/>
  <c r="O260" s="1"/>
  <c r="AY260"/>
  <c r="BB260" s="1"/>
  <c r="AJ261"/>
  <c r="AT261" l="1"/>
  <c r="AS261"/>
  <c r="L471" i="7"/>
  <c r="G371" i="12" s="1"/>
  <c r="H371" s="1"/>
  <c r="I371" s="1"/>
  <c r="AX260" i="13"/>
  <c r="BA260" s="1"/>
  <c r="BD260" s="1"/>
  <c r="AI261"/>
  <c r="K260"/>
  <c r="N260" s="1"/>
  <c r="Q260"/>
  <c r="Z261" s="1"/>
  <c r="AV261" l="1"/>
  <c r="BM261"/>
  <c r="BP261"/>
  <c r="I261"/>
  <c r="J372" i="12"/>
  <c r="BH261" i="13"/>
  <c r="AW261"/>
  <c r="J261"/>
  <c r="BN261"/>
  <c r="BQ261"/>
  <c r="AR261"/>
  <c r="AY261" l="1"/>
  <c r="BB261" s="1"/>
  <c r="AJ262"/>
  <c r="M261"/>
  <c r="P261" s="1"/>
  <c r="S261"/>
  <c r="AB262" s="1"/>
  <c r="J472" i="7"/>
  <c r="H472"/>
  <c r="G472"/>
  <c r="K472"/>
  <c r="I472"/>
  <c r="H261" i="13"/>
  <c r="BL261"/>
  <c r="AU261"/>
  <c r="BO261"/>
  <c r="AZ261"/>
  <c r="BC261" s="1"/>
  <c r="AK262"/>
  <c r="L261"/>
  <c r="O261" s="1"/>
  <c r="R261"/>
  <c r="AA262" s="1"/>
  <c r="AS262" l="1"/>
  <c r="Q261"/>
  <c r="Z262" s="1"/>
  <c r="K261"/>
  <c r="N261" s="1"/>
  <c r="L472" i="7"/>
  <c r="G372" i="12" s="1"/>
  <c r="H372" s="1"/>
  <c r="I372" s="1"/>
  <c r="AX261" i="13"/>
  <c r="BA261" s="1"/>
  <c r="BD261" s="1"/>
  <c r="AI262"/>
  <c r="AT262"/>
  <c r="AW262" l="1"/>
  <c r="BN262"/>
  <c r="BQ262"/>
  <c r="J262"/>
  <c r="BH262"/>
  <c r="AR262"/>
  <c r="BP262"/>
  <c r="I262"/>
  <c r="AV262"/>
  <c r="BM262"/>
  <c r="J373" i="12"/>
  <c r="L262" i="13" l="1"/>
  <c r="O262" s="1"/>
  <c r="R262"/>
  <c r="AA263" s="1"/>
  <c r="AZ262"/>
  <c r="BC262" s="1"/>
  <c r="AK263"/>
  <c r="K473" i="7"/>
  <c r="G473"/>
  <c r="H473"/>
  <c r="J473"/>
  <c r="I473"/>
  <c r="AY262" i="13"/>
  <c r="BB262" s="1"/>
  <c r="AJ263"/>
  <c r="BL262"/>
  <c r="H262"/>
  <c r="AU262"/>
  <c r="BO262"/>
  <c r="S262"/>
  <c r="AB263" s="1"/>
  <c r="M262"/>
  <c r="P262" s="1"/>
  <c r="AT263" l="1"/>
  <c r="AS263"/>
  <c r="K262"/>
  <c r="N262" s="1"/>
  <c r="Q262"/>
  <c r="Z263" s="1"/>
  <c r="L473" i="7"/>
  <c r="G373" i="12" s="1"/>
  <c r="H373" s="1"/>
  <c r="I373" s="1"/>
  <c r="AX262" i="13"/>
  <c r="BA262" s="1"/>
  <c r="BD262" s="1"/>
  <c r="AI263"/>
  <c r="AR263" l="1"/>
  <c r="J374" i="12"/>
  <c r="BQ263" i="13"/>
  <c r="AW263"/>
  <c r="J263"/>
  <c r="BN263"/>
  <c r="BM263"/>
  <c r="BP263"/>
  <c r="I263"/>
  <c r="AV263"/>
  <c r="BH263"/>
  <c r="K474" i="7" l="1"/>
  <c r="J474"/>
  <c r="I474"/>
  <c r="H474"/>
  <c r="G474"/>
  <c r="BO263" i="13"/>
  <c r="BL263"/>
  <c r="AU263"/>
  <c r="H263"/>
  <c r="M263"/>
  <c r="P263" s="1"/>
  <c r="S263"/>
  <c r="AB264" s="1"/>
  <c r="AZ263"/>
  <c r="BC263" s="1"/>
  <c r="AK264"/>
  <c r="R263"/>
  <c r="AA264" s="1"/>
  <c r="L263"/>
  <c r="O263" s="1"/>
  <c r="AY263"/>
  <c r="BB263" s="1"/>
  <c r="AJ264"/>
  <c r="Q263" l="1"/>
  <c r="Z264" s="1"/>
  <c r="K263"/>
  <c r="N263" s="1"/>
  <c r="L474" i="7"/>
  <c r="G374" i="12" s="1"/>
  <c r="H374" s="1"/>
  <c r="I374" s="1"/>
  <c r="AX263" i="13"/>
  <c r="BA263" s="1"/>
  <c r="BD263" s="1"/>
  <c r="AI264"/>
  <c r="AS264"/>
  <c r="AT264"/>
  <c r="I264" l="1"/>
  <c r="AV264"/>
  <c r="BM264"/>
  <c r="BP264"/>
  <c r="J375" i="12"/>
  <c r="AR264" i="13"/>
  <c r="BN264"/>
  <c r="J264"/>
  <c r="BQ264"/>
  <c r="AW264"/>
  <c r="BH264"/>
  <c r="H264" l="1"/>
  <c r="AU264"/>
  <c r="BO264"/>
  <c r="BL264"/>
  <c r="AY264"/>
  <c r="BB264" s="1"/>
  <c r="AJ265"/>
  <c r="AZ264"/>
  <c r="BC264" s="1"/>
  <c r="AK265"/>
  <c r="H475" i="7"/>
  <c r="K475"/>
  <c r="G475"/>
  <c r="J475"/>
  <c r="I475"/>
  <c r="M264" i="13"/>
  <c r="P264" s="1"/>
  <c r="S264"/>
  <c r="AB265" s="1"/>
  <c r="R264"/>
  <c r="AA265" s="1"/>
  <c r="L264"/>
  <c r="O264" s="1"/>
  <c r="Q264" l="1"/>
  <c r="Z265" s="1"/>
  <c r="K264"/>
  <c r="N264" s="1"/>
  <c r="AX264"/>
  <c r="BA264" s="1"/>
  <c r="BD264" s="1"/>
  <c r="AI265"/>
  <c r="AT265"/>
  <c r="L475" i="7"/>
  <c r="G375" i="12" s="1"/>
  <c r="H375" s="1"/>
  <c r="I375" s="1"/>
  <c r="AS265" i="13"/>
  <c r="BQ265" l="1"/>
  <c r="J265"/>
  <c r="BN265"/>
  <c r="AW265"/>
  <c r="BH265"/>
  <c r="J376" i="12"/>
  <c r="I265" i="13"/>
  <c r="BM265"/>
  <c r="BP265"/>
  <c r="AV265"/>
  <c r="AR265"/>
  <c r="K476" i="7" l="1"/>
  <c r="G476"/>
  <c r="J476"/>
  <c r="H476"/>
  <c r="I476"/>
  <c r="S265" i="13"/>
  <c r="AB266" s="1"/>
  <c r="M265"/>
  <c r="P265" s="1"/>
  <c r="AY265"/>
  <c r="BB265" s="1"/>
  <c r="AJ266"/>
  <c r="H265"/>
  <c r="AU265"/>
  <c r="BL265"/>
  <c r="BO265"/>
  <c r="R265"/>
  <c r="AA266" s="1"/>
  <c r="L265"/>
  <c r="O265" s="1"/>
  <c r="AZ265"/>
  <c r="BC265" s="1"/>
  <c r="AK266"/>
  <c r="AT266" l="1"/>
  <c r="K265"/>
  <c r="N265" s="1"/>
  <c r="Q265"/>
  <c r="Z266" s="1"/>
  <c r="AX265"/>
  <c r="BA265" s="1"/>
  <c r="BD265" s="1"/>
  <c r="AI266"/>
  <c r="L476" i="7"/>
  <c r="G376" i="12" s="1"/>
  <c r="H376" s="1"/>
  <c r="I376" s="1"/>
  <c r="AS266" i="13"/>
  <c r="AV266" l="1"/>
  <c r="I266"/>
  <c r="BM266"/>
  <c r="BP266"/>
  <c r="AW266"/>
  <c r="J266"/>
  <c r="BN266"/>
  <c r="BQ266"/>
  <c r="AR266"/>
  <c r="BH266"/>
  <c r="J377" i="12"/>
  <c r="M266" i="13" l="1"/>
  <c r="P266" s="1"/>
  <c r="S266"/>
  <c r="AB267" s="1"/>
  <c r="BO266"/>
  <c r="BL266"/>
  <c r="H266"/>
  <c r="AU266"/>
  <c r="AZ266"/>
  <c r="BC266" s="1"/>
  <c r="AK267"/>
  <c r="AY266"/>
  <c r="BB266" s="1"/>
  <c r="AJ267"/>
  <c r="R266"/>
  <c r="AA267" s="1"/>
  <c r="L266"/>
  <c r="O266" s="1"/>
  <c r="H477" i="7"/>
  <c r="K477"/>
  <c r="J477"/>
  <c r="I477"/>
  <c r="G477"/>
  <c r="L477" l="1"/>
  <c r="G377" i="12" s="1"/>
  <c r="H377" s="1"/>
  <c r="I377" s="1"/>
  <c r="Q266" i="13"/>
  <c r="Z267" s="1"/>
  <c r="K266"/>
  <c r="N266" s="1"/>
  <c r="AT267"/>
  <c r="AX266"/>
  <c r="BA266" s="1"/>
  <c r="BD266" s="1"/>
  <c r="AI267"/>
  <c r="AS267"/>
  <c r="I267" l="1"/>
  <c r="AV267"/>
  <c r="BM267"/>
  <c r="BP267"/>
  <c r="J378" i="12"/>
  <c r="BQ267" i="13"/>
  <c r="AW267"/>
  <c r="BN267"/>
  <c r="J267"/>
  <c r="BH267"/>
  <c r="AR267"/>
  <c r="I478" i="7" l="1"/>
  <c r="J478"/>
  <c r="G478"/>
  <c r="K478"/>
  <c r="H478"/>
  <c r="M267" i="13"/>
  <c r="P267" s="1"/>
  <c r="S267"/>
  <c r="AB268" s="1"/>
  <c r="R267"/>
  <c r="AA268" s="1"/>
  <c r="L267"/>
  <c r="O267" s="1"/>
  <c r="AY267"/>
  <c r="BB267" s="1"/>
  <c r="AJ268"/>
  <c r="AZ267"/>
  <c r="BC267" s="1"/>
  <c r="AK268"/>
  <c r="BL267"/>
  <c r="BO267"/>
  <c r="AU267"/>
  <c r="H267"/>
  <c r="AT268" l="1"/>
  <c r="K267"/>
  <c r="N267" s="1"/>
  <c r="Q267"/>
  <c r="Z268" s="1"/>
  <c r="L478" i="7"/>
  <c r="G378" i="12" s="1"/>
  <c r="H378" s="1"/>
  <c r="I378" s="1"/>
  <c r="AX267" i="13"/>
  <c r="BA267" s="1"/>
  <c r="BD267" s="1"/>
  <c r="AI268"/>
  <c r="AS268"/>
  <c r="I268" l="1"/>
  <c r="BP268"/>
  <c r="AV268"/>
  <c r="BM268"/>
  <c r="AR268"/>
  <c r="BH268"/>
  <c r="J379" i="12"/>
  <c r="AW268" i="13"/>
  <c r="J268"/>
  <c r="BQ268"/>
  <c r="BN268"/>
  <c r="S268" l="1"/>
  <c r="AB269" s="1"/>
  <c r="M268"/>
  <c r="P268" s="1"/>
  <c r="H268"/>
  <c r="AU268"/>
  <c r="BO268"/>
  <c r="BL268"/>
  <c r="R268"/>
  <c r="AA269" s="1"/>
  <c r="L268"/>
  <c r="O268" s="1"/>
  <c r="AZ268"/>
  <c r="BC268" s="1"/>
  <c r="AK269"/>
  <c r="AY268"/>
  <c r="BB268" s="1"/>
  <c r="AJ269"/>
  <c r="J479" i="7"/>
  <c r="G479"/>
  <c r="I479"/>
  <c r="H479"/>
  <c r="K479"/>
  <c r="AT269" i="13" l="1"/>
  <c r="AS269"/>
  <c r="L479" i="7"/>
  <c r="G379" i="12" s="1"/>
  <c r="H379" s="1"/>
  <c r="I379" s="1"/>
  <c r="K268" i="13"/>
  <c r="N268" s="1"/>
  <c r="Q268"/>
  <c r="Z269" s="1"/>
  <c r="AX268"/>
  <c r="BA268" s="1"/>
  <c r="BD268" s="1"/>
  <c r="AI269"/>
  <c r="BH269" l="1"/>
  <c r="AW269"/>
  <c r="BQ269"/>
  <c r="J269"/>
  <c r="BN269"/>
  <c r="I269"/>
  <c r="BP269"/>
  <c r="AV269"/>
  <c r="BM269"/>
  <c r="J380" i="12"/>
  <c r="AR269" i="13"/>
  <c r="R269" l="1"/>
  <c r="AA270" s="1"/>
  <c r="L269"/>
  <c r="O269" s="1"/>
  <c r="AY269"/>
  <c r="BB269" s="1"/>
  <c r="AJ270"/>
  <c r="S269"/>
  <c r="AB270" s="1"/>
  <c r="M269"/>
  <c r="P269" s="1"/>
  <c r="H480" i="7"/>
  <c r="I480"/>
  <c r="K480"/>
  <c r="G480"/>
  <c r="J480"/>
  <c r="AZ269" i="13"/>
  <c r="BC269" s="1"/>
  <c r="AK270"/>
  <c r="BL269"/>
  <c r="AU269"/>
  <c r="H269"/>
  <c r="BO269"/>
  <c r="AS270" l="1"/>
  <c r="AT270"/>
  <c r="AX269"/>
  <c r="BA269" s="1"/>
  <c r="BD269" s="1"/>
  <c r="AI270"/>
  <c r="Q269"/>
  <c r="Z270" s="1"/>
  <c r="K269"/>
  <c r="N269" s="1"/>
  <c r="L480" i="7"/>
  <c r="G380" i="12" s="1"/>
  <c r="H380" s="1"/>
  <c r="I380" s="1"/>
  <c r="BP270" i="13" l="1"/>
  <c r="AV270"/>
  <c r="BM270"/>
  <c r="I270"/>
  <c r="J381" i="12"/>
  <c r="AW270" i="13"/>
  <c r="J270"/>
  <c r="BQ270"/>
  <c r="BN270"/>
  <c r="AR270"/>
  <c r="BH270"/>
  <c r="J481" i="7" l="1"/>
  <c r="K481"/>
  <c r="H481"/>
  <c r="I481"/>
  <c r="G481"/>
  <c r="BL270" i="13"/>
  <c r="H270"/>
  <c r="AU270"/>
  <c r="BO270"/>
  <c r="AZ270"/>
  <c r="BC270" s="1"/>
  <c r="AK271"/>
  <c r="AY270"/>
  <c r="BB270" s="1"/>
  <c r="AJ271"/>
  <c r="M270"/>
  <c r="P270" s="1"/>
  <c r="S270"/>
  <c r="AB271" s="1"/>
  <c r="L270"/>
  <c r="O270" s="1"/>
  <c r="R270"/>
  <c r="AA271" s="1"/>
  <c r="AS271" l="1"/>
  <c r="L481" i="7"/>
  <c r="G381" i="12" s="1"/>
  <c r="H381" s="1"/>
  <c r="I381" s="1"/>
  <c r="AX270" i="13"/>
  <c r="BA270" s="1"/>
  <c r="BD270" s="1"/>
  <c r="AI271"/>
  <c r="K270"/>
  <c r="N270" s="1"/>
  <c r="Q270"/>
  <c r="Z271" s="1"/>
  <c r="AT271"/>
  <c r="J382" i="12" l="1"/>
  <c r="BH271" i="13"/>
  <c r="BQ271"/>
  <c r="BN271"/>
  <c r="AW271"/>
  <c r="J271"/>
  <c r="BM271"/>
  <c r="I271"/>
  <c r="AV271"/>
  <c r="BP271"/>
  <c r="AR271"/>
  <c r="AY271" l="1"/>
  <c r="BB271" s="1"/>
  <c r="AJ272"/>
  <c r="AZ271"/>
  <c r="BC271" s="1"/>
  <c r="AK272"/>
  <c r="G482" i="7"/>
  <c r="I482"/>
  <c r="H482"/>
  <c r="K482"/>
  <c r="J482"/>
  <c r="R271" i="13"/>
  <c r="AA272" s="1"/>
  <c r="L271"/>
  <c r="O271" s="1"/>
  <c r="M271"/>
  <c r="P271" s="1"/>
  <c r="S271"/>
  <c r="AB272" s="1"/>
  <c r="BL271"/>
  <c r="H271"/>
  <c r="AU271"/>
  <c r="BO271"/>
  <c r="AT272" l="1"/>
  <c r="Q271"/>
  <c r="Z272" s="1"/>
  <c r="K271"/>
  <c r="N271" s="1"/>
  <c r="AX271"/>
  <c r="BA271" s="1"/>
  <c r="BD271" s="1"/>
  <c r="AI272"/>
  <c r="L482" i="7"/>
  <c r="G382" i="12" s="1"/>
  <c r="H382" s="1"/>
  <c r="I382" s="1"/>
  <c r="AS272" i="13"/>
  <c r="BP272" l="1"/>
  <c r="BM272"/>
  <c r="I272"/>
  <c r="AV272"/>
  <c r="AR272"/>
  <c r="BH272"/>
  <c r="J383" i="12"/>
  <c r="J272" i="13"/>
  <c r="AW272"/>
  <c r="BN272"/>
  <c r="BQ272"/>
  <c r="S272" l="1"/>
  <c r="AB273" s="1"/>
  <c r="M272"/>
  <c r="P272" s="1"/>
  <c r="L272"/>
  <c r="O272" s="1"/>
  <c r="R272"/>
  <c r="AA273" s="1"/>
  <c r="BO272"/>
  <c r="BL272"/>
  <c r="AU272"/>
  <c r="H272"/>
  <c r="AZ272"/>
  <c r="BC272" s="1"/>
  <c r="AK273"/>
  <c r="K483" i="7"/>
  <c r="H483"/>
  <c r="G483"/>
  <c r="I483"/>
  <c r="J483"/>
  <c r="AY272" i="13"/>
  <c r="BB272" s="1"/>
  <c r="AJ273"/>
  <c r="L483" i="7" l="1"/>
  <c r="G383" i="12" s="1"/>
  <c r="H383" s="1"/>
  <c r="I383" s="1"/>
  <c r="K272" i="13"/>
  <c r="N272" s="1"/>
  <c r="Q272"/>
  <c r="Z273" s="1"/>
  <c r="AS273"/>
  <c r="AX272"/>
  <c r="BA272" s="1"/>
  <c r="BD272" s="1"/>
  <c r="AI273"/>
  <c r="AT273"/>
  <c r="BP273" l="1"/>
  <c r="I273"/>
  <c r="AV273"/>
  <c r="BM273"/>
  <c r="BH273"/>
  <c r="AR273"/>
  <c r="J384" i="12"/>
  <c r="BN273" i="13"/>
  <c r="AW273"/>
  <c r="J273"/>
  <c r="BQ273"/>
  <c r="I484" i="7" l="1"/>
  <c r="H484"/>
  <c r="K484"/>
  <c r="G484"/>
  <c r="J484"/>
  <c r="H273" i="13"/>
  <c r="BL273"/>
  <c r="BO273"/>
  <c r="AU273"/>
  <c r="AY273"/>
  <c r="BB273" s="1"/>
  <c r="AJ274"/>
  <c r="L273"/>
  <c r="O273" s="1"/>
  <c r="R273"/>
  <c r="AA274" s="1"/>
  <c r="AZ273"/>
  <c r="BC273" s="1"/>
  <c r="AK274"/>
  <c r="M273"/>
  <c r="P273" s="1"/>
  <c r="S273"/>
  <c r="AB274" s="1"/>
  <c r="Q273" l="1"/>
  <c r="Z274" s="1"/>
  <c r="K273"/>
  <c r="N273" s="1"/>
  <c r="L484" i="7"/>
  <c r="G384" i="12" s="1"/>
  <c r="H384" s="1"/>
  <c r="I384" s="1"/>
  <c r="AX273" i="13"/>
  <c r="BA273" s="1"/>
  <c r="BD273" s="1"/>
  <c r="AI274"/>
  <c r="AT274"/>
  <c r="AS274"/>
  <c r="BM274" l="1"/>
  <c r="AV274"/>
  <c r="BP274"/>
  <c r="I274"/>
  <c r="AR274"/>
  <c r="BH274"/>
  <c r="BQ274"/>
  <c r="AW274"/>
  <c r="BN274"/>
  <c r="J274"/>
  <c r="J385" i="12"/>
  <c r="AZ274" i="13" l="1"/>
  <c r="BC274" s="1"/>
  <c r="AK275"/>
  <c r="BO274"/>
  <c r="BL274"/>
  <c r="AU274"/>
  <c r="H274"/>
  <c r="AY274"/>
  <c r="BB274" s="1"/>
  <c r="AJ275"/>
  <c r="M274"/>
  <c r="P274" s="1"/>
  <c r="S274"/>
  <c r="AB275" s="1"/>
  <c r="H485" i="7"/>
  <c r="J485"/>
  <c r="I485"/>
  <c r="K485"/>
  <c r="G485"/>
  <c r="R274" i="13"/>
  <c r="AA275" s="1"/>
  <c r="L274"/>
  <c r="O274" s="1"/>
  <c r="AX274" l="1"/>
  <c r="BA274" s="1"/>
  <c r="BD274" s="1"/>
  <c r="AI275"/>
  <c r="L485" i="7"/>
  <c r="G385" i="12" s="1"/>
  <c r="H385" s="1"/>
  <c r="I385" s="1"/>
  <c r="K274" i="13"/>
  <c r="N274" s="1"/>
  <c r="Q274"/>
  <c r="Z275" s="1"/>
  <c r="AS275"/>
  <c r="AT275"/>
  <c r="AW275" l="1"/>
  <c r="J275"/>
  <c r="BN275"/>
  <c r="BQ275"/>
  <c r="J386" i="12"/>
  <c r="BP275" i="13"/>
  <c r="BM275"/>
  <c r="AV275"/>
  <c r="I275"/>
  <c r="AR275"/>
  <c r="BH275"/>
  <c r="M275" l="1"/>
  <c r="P275" s="1"/>
  <c r="S275"/>
  <c r="AB276" s="1"/>
  <c r="H486" i="7"/>
  <c r="K486"/>
  <c r="G486"/>
  <c r="I486"/>
  <c r="J486"/>
  <c r="R275" i="13"/>
  <c r="AA276" s="1"/>
  <c r="L275"/>
  <c r="O275" s="1"/>
  <c r="AZ275"/>
  <c r="BC275" s="1"/>
  <c r="AK276"/>
  <c r="BO275"/>
  <c r="AU275"/>
  <c r="BL275"/>
  <c r="H275"/>
  <c r="AY275"/>
  <c r="BB275" s="1"/>
  <c r="AJ276"/>
  <c r="AT276" l="1"/>
  <c r="L486" i="7"/>
  <c r="G386" i="12" s="1"/>
  <c r="H386" s="1"/>
  <c r="I386" s="1"/>
  <c r="AX275" i="13"/>
  <c r="BA275" s="1"/>
  <c r="BD275" s="1"/>
  <c r="AI276"/>
  <c r="Q275"/>
  <c r="Z276" s="1"/>
  <c r="K275"/>
  <c r="N275" s="1"/>
  <c r="AS276"/>
  <c r="BM276" l="1"/>
  <c r="AV276"/>
  <c r="I276"/>
  <c r="BP276"/>
  <c r="AR276"/>
  <c r="AW276"/>
  <c r="J276"/>
  <c r="BN276"/>
  <c r="BQ276"/>
  <c r="BH276"/>
  <c r="J387" i="12"/>
  <c r="AY276" i="13" l="1"/>
  <c r="BB276" s="1"/>
  <c r="AJ277"/>
  <c r="BO276"/>
  <c r="BL276"/>
  <c r="H276"/>
  <c r="AU276"/>
  <c r="AZ276"/>
  <c r="BC276" s="1"/>
  <c r="AK277"/>
  <c r="L276"/>
  <c r="O276" s="1"/>
  <c r="R276"/>
  <c r="AA277" s="1"/>
  <c r="G487" i="7"/>
  <c r="H487"/>
  <c r="K487"/>
  <c r="I487"/>
  <c r="J487"/>
  <c r="S276" i="13"/>
  <c r="AB277" s="1"/>
  <c r="M276"/>
  <c r="P276" s="1"/>
  <c r="AT277" l="1"/>
  <c r="L487" i="7"/>
  <c r="G387" i="12" s="1"/>
  <c r="H387" s="1"/>
  <c r="I387" s="1"/>
  <c r="Q276" i="13"/>
  <c r="Z277" s="1"/>
  <c r="K276"/>
  <c r="N276" s="1"/>
  <c r="AX276"/>
  <c r="BA276" s="1"/>
  <c r="BD276" s="1"/>
  <c r="AI277"/>
  <c r="AS277"/>
  <c r="AR277" l="1"/>
  <c r="BH277"/>
  <c r="J388" i="12"/>
  <c r="BM277" i="13"/>
  <c r="AV277"/>
  <c r="I277"/>
  <c r="BP277"/>
  <c r="BN277"/>
  <c r="AW277"/>
  <c r="BQ277"/>
  <c r="J277"/>
  <c r="AU277" l="1"/>
  <c r="BO277"/>
  <c r="H277"/>
  <c r="BL277"/>
  <c r="S277"/>
  <c r="AB278" s="1"/>
  <c r="M277"/>
  <c r="P277" s="1"/>
  <c r="AZ277"/>
  <c r="BC277" s="1"/>
  <c r="AK278"/>
  <c r="AY277"/>
  <c r="BB277" s="1"/>
  <c r="AJ278"/>
  <c r="L277"/>
  <c r="O277" s="1"/>
  <c r="R277"/>
  <c r="AA278" s="1"/>
  <c r="K488" i="7"/>
  <c r="H488"/>
  <c r="G488"/>
  <c r="I488"/>
  <c r="J488"/>
  <c r="AT278" i="13" l="1"/>
  <c r="AX277"/>
  <c r="BA277" s="1"/>
  <c r="BD277" s="1"/>
  <c r="AI278"/>
  <c r="K277"/>
  <c r="N277" s="1"/>
  <c r="Q277"/>
  <c r="Z278" s="1"/>
  <c r="L488" i="7"/>
  <c r="G388" i="12" s="1"/>
  <c r="H388" s="1"/>
  <c r="I388" s="1"/>
  <c r="AS278" i="13"/>
  <c r="BP278" l="1"/>
  <c r="AV278"/>
  <c r="I278"/>
  <c r="BM278"/>
  <c r="AW278"/>
  <c r="J278"/>
  <c r="BQ278"/>
  <c r="BN278"/>
  <c r="BH278"/>
  <c r="J389" i="12"/>
  <c r="AR278" i="13"/>
  <c r="M278" l="1"/>
  <c r="P278" s="1"/>
  <c r="S278"/>
  <c r="AB279" s="1"/>
  <c r="AY278"/>
  <c r="BB278" s="1"/>
  <c r="AJ279"/>
  <c r="K489" i="7"/>
  <c r="I489"/>
  <c r="J489"/>
  <c r="H489"/>
  <c r="G489"/>
  <c r="AZ278" i="13"/>
  <c r="BC278" s="1"/>
  <c r="AK279"/>
  <c r="R278"/>
  <c r="AA279" s="1"/>
  <c r="L278"/>
  <c r="O278" s="1"/>
  <c r="BO278"/>
  <c r="H278"/>
  <c r="AU278"/>
  <c r="BL278"/>
  <c r="AS279" l="1"/>
  <c r="AX278"/>
  <c r="BA278" s="1"/>
  <c r="BD278" s="1"/>
  <c r="AI279"/>
  <c r="Q278"/>
  <c r="Z279" s="1"/>
  <c r="K278"/>
  <c r="N278" s="1"/>
  <c r="L489" i="7"/>
  <c r="G389" i="12" s="1"/>
  <c r="H389" s="1"/>
  <c r="I389" s="1"/>
  <c r="AT279" i="13"/>
  <c r="AW279" l="1"/>
  <c r="J279"/>
  <c r="BN279"/>
  <c r="BQ279"/>
  <c r="BH279"/>
  <c r="AR279"/>
  <c r="BM279"/>
  <c r="I279"/>
  <c r="AV279"/>
  <c r="BP279"/>
  <c r="J390" i="12"/>
  <c r="AZ279" i="13" l="1"/>
  <c r="BC279" s="1"/>
  <c r="AK280"/>
  <c r="L279"/>
  <c r="O279" s="1"/>
  <c r="R279"/>
  <c r="AA280" s="1"/>
  <c r="S279"/>
  <c r="AB280" s="1"/>
  <c r="M279"/>
  <c r="P279" s="1"/>
  <c r="AY279"/>
  <c r="BB279" s="1"/>
  <c r="AJ280"/>
  <c r="BL279"/>
  <c r="AU279"/>
  <c r="BO279"/>
  <c r="H279"/>
  <c r="K490" i="7"/>
  <c r="H490"/>
  <c r="I490"/>
  <c r="G490"/>
  <c r="J490"/>
  <c r="K279" i="13" l="1"/>
  <c r="N279" s="1"/>
  <c r="Q279"/>
  <c r="Z280" s="1"/>
  <c r="L490" i="7"/>
  <c r="G390" i="12" s="1"/>
  <c r="H390" s="1"/>
  <c r="I390" s="1"/>
  <c r="AX279" i="13"/>
  <c r="BA279" s="1"/>
  <c r="BD279" s="1"/>
  <c r="AI280"/>
  <c r="AT280"/>
  <c r="AS280"/>
  <c r="BP280" l="1"/>
  <c r="BM280"/>
  <c r="I280"/>
  <c r="AV280"/>
  <c r="AR280"/>
  <c r="BN280"/>
  <c r="BQ280"/>
  <c r="AW280"/>
  <c r="J280"/>
  <c r="BH280"/>
  <c r="J391" i="12"/>
  <c r="BO280" i="13" l="1"/>
  <c r="AU280"/>
  <c r="H280"/>
  <c r="BL280"/>
  <c r="L280"/>
  <c r="O280" s="1"/>
  <c r="R280"/>
  <c r="AA281" s="1"/>
  <c r="AZ280"/>
  <c r="BC280" s="1"/>
  <c r="AK281"/>
  <c r="M280"/>
  <c r="P280" s="1"/>
  <c r="S280"/>
  <c r="AB281" s="1"/>
  <c r="J491" i="7"/>
  <c r="I491"/>
  <c r="K491"/>
  <c r="H491"/>
  <c r="G491"/>
  <c r="AY280" i="13"/>
  <c r="BB280" s="1"/>
  <c r="AJ281"/>
  <c r="Q280" l="1"/>
  <c r="Z281" s="1"/>
  <c r="K280"/>
  <c r="N280" s="1"/>
  <c r="L491" i="7"/>
  <c r="G391" i="12" s="1"/>
  <c r="H391" s="1"/>
  <c r="I391" s="1"/>
  <c r="AX280" i="13"/>
  <c r="BA280" s="1"/>
  <c r="BD280" s="1"/>
  <c r="AI281"/>
  <c r="AT281"/>
  <c r="AS281"/>
  <c r="BM281" l="1"/>
  <c r="BP281"/>
  <c r="AV281"/>
  <c r="I281"/>
  <c r="J281"/>
  <c r="BN281"/>
  <c r="AW281"/>
  <c r="BQ281"/>
  <c r="BH281"/>
  <c r="AR281"/>
  <c r="J392" i="12"/>
  <c r="J492" i="7" l="1"/>
  <c r="G492"/>
  <c r="H492"/>
  <c r="K492"/>
  <c r="I492"/>
  <c r="M281" i="13"/>
  <c r="P281" s="1"/>
  <c r="S281"/>
  <c r="AB282" s="1"/>
  <c r="BO281"/>
  <c r="AU281"/>
  <c r="H281"/>
  <c r="BL281"/>
  <c r="AZ281"/>
  <c r="BC281" s="1"/>
  <c r="AK282"/>
  <c r="AY281"/>
  <c r="BB281" s="1"/>
  <c r="AJ282"/>
  <c r="L281"/>
  <c r="O281" s="1"/>
  <c r="R281"/>
  <c r="AA282" s="1"/>
  <c r="AX281" l="1"/>
  <c r="BA281" s="1"/>
  <c r="BD281" s="1"/>
  <c r="AI282"/>
  <c r="L492" i="7"/>
  <c r="G392" i="12" s="1"/>
  <c r="H392" s="1"/>
  <c r="I392" s="1"/>
  <c r="AT282" i="13"/>
  <c r="Q281"/>
  <c r="Z282" s="1"/>
  <c r="K281"/>
  <c r="N281" s="1"/>
  <c r="AS282"/>
  <c r="I282" l="1"/>
  <c r="BM282"/>
  <c r="BP282"/>
  <c r="AV282"/>
  <c r="BN282"/>
  <c r="AW282"/>
  <c r="J282"/>
  <c r="BQ282"/>
  <c r="J393" i="12"/>
  <c r="BH282" i="13"/>
  <c r="AR282"/>
  <c r="AZ282" l="1"/>
  <c r="BC282" s="1"/>
  <c r="AK283"/>
  <c r="R282"/>
  <c r="AA283" s="1"/>
  <c r="L282"/>
  <c r="O282" s="1"/>
  <c r="I493" i="7"/>
  <c r="K493"/>
  <c r="G493"/>
  <c r="J493"/>
  <c r="H493"/>
  <c r="S282" i="13"/>
  <c r="AB283" s="1"/>
  <c r="M282"/>
  <c r="P282" s="1"/>
  <c r="BO282"/>
  <c r="H282"/>
  <c r="BL282"/>
  <c r="AU282"/>
  <c r="AY282"/>
  <c r="BB282" s="1"/>
  <c r="AJ283"/>
  <c r="AS283" l="1"/>
  <c r="AT283"/>
  <c r="AX282"/>
  <c r="BA282" s="1"/>
  <c r="BD282" s="1"/>
  <c r="AI283"/>
  <c r="Q282"/>
  <c r="Z283" s="1"/>
  <c r="K282"/>
  <c r="N282" s="1"/>
  <c r="L493" i="7"/>
  <c r="G393" i="12" s="1"/>
  <c r="H393" s="1"/>
  <c r="I393" s="1"/>
  <c r="I283" i="13" l="1"/>
  <c r="BP283"/>
  <c r="AV283"/>
  <c r="BM283"/>
  <c r="J394" i="12"/>
  <c r="AW283" i="13"/>
  <c r="BN283"/>
  <c r="J283"/>
  <c r="BQ283"/>
  <c r="BH283"/>
  <c r="AR283"/>
  <c r="L283" l="1"/>
  <c r="O283" s="1"/>
  <c r="R283"/>
  <c r="AA284" s="1"/>
  <c r="AZ283"/>
  <c r="BC283" s="1"/>
  <c r="AK284"/>
  <c r="I494" i="7"/>
  <c r="H494"/>
  <c r="J494"/>
  <c r="G494"/>
  <c r="K494"/>
  <c r="AY283" i="13"/>
  <c r="BB283" s="1"/>
  <c r="AJ284"/>
  <c r="BO283"/>
  <c r="H283"/>
  <c r="BL283"/>
  <c r="AU283"/>
  <c r="M283"/>
  <c r="P283" s="1"/>
  <c r="S283"/>
  <c r="AB284" s="1"/>
  <c r="AS284" l="1"/>
  <c r="L494" i="7"/>
  <c r="G394" i="12" s="1"/>
  <c r="H394" s="1"/>
  <c r="I394" s="1"/>
  <c r="AX283" i="13"/>
  <c r="BA283" s="1"/>
  <c r="BD283" s="1"/>
  <c r="AI284"/>
  <c r="Q283"/>
  <c r="Z284" s="1"/>
  <c r="K283"/>
  <c r="N283" s="1"/>
  <c r="AT284"/>
  <c r="BP284" l="1"/>
  <c r="BM284"/>
  <c r="AV284"/>
  <c r="I284"/>
  <c r="AR284"/>
  <c r="J395" i="12"/>
  <c r="BH284" i="13"/>
  <c r="BN284"/>
  <c r="J284"/>
  <c r="AW284"/>
  <c r="BQ284"/>
  <c r="H284" l="1"/>
  <c r="BO284"/>
  <c r="AU284"/>
  <c r="BL284"/>
  <c r="AY284"/>
  <c r="BB284" s="1"/>
  <c r="AJ285"/>
  <c r="G495" i="7"/>
  <c r="I495"/>
  <c r="H495"/>
  <c r="K495"/>
  <c r="J495"/>
  <c r="M284" i="13"/>
  <c r="P284" s="1"/>
  <c r="S284"/>
  <c r="AB285" s="1"/>
  <c r="AZ284"/>
  <c r="BC284" s="1"/>
  <c r="AK285"/>
  <c r="R284"/>
  <c r="AA285" s="1"/>
  <c r="L284"/>
  <c r="O284" s="1"/>
  <c r="AT285" l="1"/>
  <c r="L495" i="7"/>
  <c r="G395" i="12" s="1"/>
  <c r="H395" s="1"/>
  <c r="I395" s="1"/>
  <c r="AX284" i="13"/>
  <c r="BA284" s="1"/>
  <c r="BD284" s="1"/>
  <c r="AI285"/>
  <c r="AS285"/>
  <c r="Q284"/>
  <c r="Z285" s="1"/>
  <c r="K284"/>
  <c r="N284" s="1"/>
  <c r="BP285" l="1"/>
  <c r="BM285"/>
  <c r="AV285"/>
  <c r="I285"/>
  <c r="BQ285"/>
  <c r="AW285"/>
  <c r="BN285"/>
  <c r="J285"/>
  <c r="AR285"/>
  <c r="BH285"/>
  <c r="J396" i="12"/>
  <c r="BL285" i="13" l="1"/>
  <c r="BO285"/>
  <c r="AU285"/>
  <c r="H285"/>
  <c r="AZ285"/>
  <c r="BC285" s="1"/>
  <c r="AK286"/>
  <c r="AY285"/>
  <c r="BB285" s="1"/>
  <c r="AJ286"/>
  <c r="G496" i="7"/>
  <c r="K496"/>
  <c r="I496"/>
  <c r="J496"/>
  <c r="H496"/>
  <c r="M285" i="13"/>
  <c r="P285" s="1"/>
  <c r="S285"/>
  <c r="AB286" s="1"/>
  <c r="L285"/>
  <c r="O285" s="1"/>
  <c r="R285"/>
  <c r="AA286" s="1"/>
  <c r="AS286" l="1"/>
  <c r="L496" i="7"/>
  <c r="G396" i="12" s="1"/>
  <c r="H396" s="1"/>
  <c r="I396" s="1"/>
  <c r="AX285" i="13"/>
  <c r="BA285" s="1"/>
  <c r="BD285" s="1"/>
  <c r="AI286"/>
  <c r="Q285"/>
  <c r="Z286" s="1"/>
  <c r="K285"/>
  <c r="N285" s="1"/>
  <c r="AT286"/>
  <c r="BQ286" l="1"/>
  <c r="BN286"/>
  <c r="AW286"/>
  <c r="J286"/>
  <c r="J397" i="12"/>
  <c r="AR286" i="13"/>
  <c r="BM286"/>
  <c r="BP286"/>
  <c r="AV286"/>
  <c r="I286"/>
  <c r="BH286"/>
  <c r="AY286" l="1"/>
  <c r="BB286" s="1"/>
  <c r="AJ287"/>
  <c r="BO286"/>
  <c r="H286"/>
  <c r="AU286"/>
  <c r="BL286"/>
  <c r="J497" i="7"/>
  <c r="K497"/>
  <c r="I497"/>
  <c r="G497"/>
  <c r="H497"/>
  <c r="R286" i="13"/>
  <c r="AA287" s="1"/>
  <c r="L286"/>
  <c r="O286" s="1"/>
  <c r="AZ286"/>
  <c r="BC286" s="1"/>
  <c r="AK287"/>
  <c r="S286"/>
  <c r="AB287" s="1"/>
  <c r="M286"/>
  <c r="P286" s="1"/>
  <c r="AX286" l="1"/>
  <c r="BA286" s="1"/>
  <c r="BD286" s="1"/>
  <c r="AI287"/>
  <c r="AS287"/>
  <c r="L497" i="7"/>
  <c r="G397" i="12" s="1"/>
  <c r="H397" s="1"/>
  <c r="I397" s="1"/>
  <c r="K286" i="13"/>
  <c r="N286" s="1"/>
  <c r="Q286"/>
  <c r="Z287" s="1"/>
  <c r="AT287"/>
  <c r="BP287" l="1"/>
  <c r="AV287"/>
  <c r="BM287"/>
  <c r="I287"/>
  <c r="BN287"/>
  <c r="AW287"/>
  <c r="J287"/>
  <c r="BQ287"/>
  <c r="AR287"/>
  <c r="BH287"/>
  <c r="J398" i="12"/>
  <c r="AZ287" i="13" l="1"/>
  <c r="BC287" s="1"/>
  <c r="AK288"/>
  <c r="H287"/>
  <c r="AU287"/>
  <c r="BO287"/>
  <c r="BL287"/>
  <c r="AY287"/>
  <c r="BB287" s="1"/>
  <c r="AJ288"/>
  <c r="S287"/>
  <c r="AB288" s="1"/>
  <c r="M287"/>
  <c r="P287" s="1"/>
  <c r="H498" i="7"/>
  <c r="G498"/>
  <c r="I498"/>
  <c r="J498"/>
  <c r="K498"/>
  <c r="R287" i="13"/>
  <c r="AA288" s="1"/>
  <c r="L287"/>
  <c r="O287" s="1"/>
  <c r="AS288" l="1"/>
  <c r="AX287"/>
  <c r="BA287" s="1"/>
  <c r="BD287" s="1"/>
  <c r="AI288"/>
  <c r="K287"/>
  <c r="N287" s="1"/>
  <c r="Q287"/>
  <c r="Z288" s="1"/>
  <c r="L498" i="7"/>
  <c r="G398" i="12" s="1"/>
  <c r="H398" s="1"/>
  <c r="I398" s="1"/>
  <c r="AT288" i="13"/>
  <c r="BQ288" l="1"/>
  <c r="AW288"/>
  <c r="J288"/>
  <c r="BN288"/>
  <c r="BP288"/>
  <c r="AV288"/>
  <c r="BM288"/>
  <c r="I288"/>
  <c r="J399" i="12"/>
  <c r="AR288" i="13"/>
  <c r="BH288"/>
  <c r="BO288" l="1"/>
  <c r="AU288"/>
  <c r="H288"/>
  <c r="BL288"/>
  <c r="AZ288"/>
  <c r="BC288" s="1"/>
  <c r="AK289"/>
  <c r="I499" i="7"/>
  <c r="H499"/>
  <c r="J499"/>
  <c r="K499"/>
  <c r="G499"/>
  <c r="AY288" i="13"/>
  <c r="BB288" s="1"/>
  <c r="AJ289"/>
  <c r="S288"/>
  <c r="AB289" s="1"/>
  <c r="M288"/>
  <c r="P288" s="1"/>
  <c r="L288"/>
  <c r="O288" s="1"/>
  <c r="R288"/>
  <c r="AA289" s="1"/>
  <c r="AS289" l="1"/>
  <c r="L499" i="7"/>
  <c r="G399" i="12" s="1"/>
  <c r="H399" s="1"/>
  <c r="I399" s="1"/>
  <c r="Q288" i="13"/>
  <c r="Z289" s="1"/>
  <c r="K288"/>
  <c r="N288" s="1"/>
  <c r="AT289"/>
  <c r="AX288"/>
  <c r="BA288" s="1"/>
  <c r="BD288" s="1"/>
  <c r="AI289"/>
  <c r="J400" i="12" l="1"/>
  <c r="BM289" i="13"/>
  <c r="BP289"/>
  <c r="AV289"/>
  <c r="I289"/>
  <c r="AW289"/>
  <c r="BN289"/>
  <c r="BQ289"/>
  <c r="J289"/>
  <c r="BH289"/>
  <c r="AR289"/>
  <c r="S289" l="1"/>
  <c r="AB290" s="1"/>
  <c r="M289"/>
  <c r="P289" s="1"/>
  <c r="L289"/>
  <c r="O289" s="1"/>
  <c r="R289"/>
  <c r="AA290" s="1"/>
  <c r="I500" i="7"/>
  <c r="K500"/>
  <c r="G500"/>
  <c r="H500"/>
  <c r="J500"/>
  <c r="AZ289" i="13"/>
  <c r="BC289" s="1"/>
  <c r="AK290"/>
  <c r="H289"/>
  <c r="BO289"/>
  <c r="BL289"/>
  <c r="AU289"/>
  <c r="AY289"/>
  <c r="BB289" s="1"/>
  <c r="AJ290"/>
  <c r="K289" l="1"/>
  <c r="N289" s="1"/>
  <c r="Q289"/>
  <c r="Z290" s="1"/>
  <c r="AS290"/>
  <c r="L500" i="7"/>
  <c r="G400" i="12" s="1"/>
  <c r="H400" s="1"/>
  <c r="I400" s="1"/>
  <c r="AX289" i="13"/>
  <c r="BA289" s="1"/>
  <c r="BD289" s="1"/>
  <c r="AI290"/>
  <c r="AT290"/>
  <c r="BM290" l="1"/>
  <c r="BP290"/>
  <c r="I290"/>
  <c r="AV290"/>
  <c r="AR290"/>
  <c r="BH290"/>
  <c r="BQ290"/>
  <c r="AW290"/>
  <c r="J290"/>
  <c r="BN290"/>
  <c r="J401" i="12"/>
  <c r="H290" i="13" l="1"/>
  <c r="BO290"/>
  <c r="BL290"/>
  <c r="AU290"/>
  <c r="AZ290"/>
  <c r="BC290" s="1"/>
  <c r="AK291"/>
  <c r="S290"/>
  <c r="AB291" s="1"/>
  <c r="M290"/>
  <c r="P290" s="1"/>
  <c r="R290"/>
  <c r="AA291" s="1"/>
  <c r="L290"/>
  <c r="O290" s="1"/>
  <c r="J501" i="7"/>
  <c r="K501"/>
  <c r="G501"/>
  <c r="H501"/>
  <c r="I501"/>
  <c r="AY290" i="13"/>
  <c r="BB290" s="1"/>
  <c r="AJ291"/>
  <c r="Q290" l="1"/>
  <c r="Z291" s="1"/>
  <c r="K290"/>
  <c r="N290" s="1"/>
  <c r="AT291"/>
  <c r="L501" i="7"/>
  <c r="G401" i="12" s="1"/>
  <c r="H401" s="1"/>
  <c r="I401" s="1"/>
  <c r="AX290" i="13"/>
  <c r="BA290" s="1"/>
  <c r="BD290" s="1"/>
  <c r="AI291"/>
  <c r="AS291"/>
  <c r="BM291" l="1"/>
  <c r="AV291"/>
  <c r="BP291"/>
  <c r="I291"/>
  <c r="BH291"/>
  <c r="J291"/>
  <c r="BN291"/>
  <c r="BQ291"/>
  <c r="AW291"/>
  <c r="AR291"/>
  <c r="J402" i="12"/>
  <c r="AZ291" i="13" l="1"/>
  <c r="BC291" s="1"/>
  <c r="AK292"/>
  <c r="BO291"/>
  <c r="BL291"/>
  <c r="AU291"/>
  <c r="H291"/>
  <c r="M291"/>
  <c r="P291" s="1"/>
  <c r="S291"/>
  <c r="AB292" s="1"/>
  <c r="J502" i="7"/>
  <c r="I502"/>
  <c r="K502"/>
  <c r="G502"/>
  <c r="H502"/>
  <c r="AY291" i="13"/>
  <c r="BB291" s="1"/>
  <c r="AJ292"/>
  <c r="L291"/>
  <c r="O291" s="1"/>
  <c r="R291"/>
  <c r="AA292" s="1"/>
  <c r="L502" i="7" l="1"/>
  <c r="G402" i="12" s="1"/>
  <c r="H402" s="1"/>
  <c r="I402" s="1"/>
  <c r="AX291" i="13"/>
  <c r="BA291" s="1"/>
  <c r="BD291" s="1"/>
  <c r="AI292"/>
  <c r="K291"/>
  <c r="N291" s="1"/>
  <c r="Q291"/>
  <c r="Z292" s="1"/>
  <c r="AS292"/>
  <c r="AT292"/>
  <c r="BN292" l="1"/>
  <c r="AW292"/>
  <c r="BQ292"/>
  <c r="J292"/>
  <c r="J403" i="12"/>
  <c r="BM292" i="13"/>
  <c r="BP292"/>
  <c r="I292"/>
  <c r="AV292"/>
  <c r="BH292"/>
  <c r="AR292"/>
  <c r="AZ292" l="1"/>
  <c r="BC292" s="1"/>
  <c r="AK293"/>
  <c r="AY292"/>
  <c r="BB292" s="1"/>
  <c r="AJ293"/>
  <c r="K503" i="7"/>
  <c r="I503"/>
  <c r="H503"/>
  <c r="G503"/>
  <c r="J503"/>
  <c r="BO292" i="13"/>
  <c r="BL292"/>
  <c r="AU292"/>
  <c r="H292"/>
  <c r="L292"/>
  <c r="O292" s="1"/>
  <c r="R292"/>
  <c r="AA293" s="1"/>
  <c r="M292"/>
  <c r="P292" s="1"/>
  <c r="S292"/>
  <c r="AB293" s="1"/>
  <c r="AT293" l="1"/>
  <c r="Q292"/>
  <c r="Z293" s="1"/>
  <c r="K292"/>
  <c r="N292" s="1"/>
  <c r="AX292"/>
  <c r="BA292" s="1"/>
  <c r="BD292" s="1"/>
  <c r="AI293"/>
  <c r="L503" i="7"/>
  <c r="G403" i="12" s="1"/>
  <c r="H403" s="1"/>
  <c r="I403" s="1"/>
  <c r="AS293" i="13"/>
  <c r="I293" l="1"/>
  <c r="BM293"/>
  <c r="BP293"/>
  <c r="AV293"/>
  <c r="BN293"/>
  <c r="J293"/>
  <c r="AW293"/>
  <c r="BQ293"/>
  <c r="AR293"/>
  <c r="BH293"/>
  <c r="J404" i="12"/>
  <c r="S293" i="13" l="1"/>
  <c r="AB294" s="1"/>
  <c r="M293"/>
  <c r="P293" s="1"/>
  <c r="BL293"/>
  <c r="BO293"/>
  <c r="H293"/>
  <c r="AU293"/>
  <c r="R293"/>
  <c r="AA294" s="1"/>
  <c r="L293"/>
  <c r="O293" s="1"/>
  <c r="AZ293"/>
  <c r="BC293" s="1"/>
  <c r="AK294"/>
  <c r="J504" i="7"/>
  <c r="K504"/>
  <c r="G504"/>
  <c r="I504"/>
  <c r="H504"/>
  <c r="AY293" i="13"/>
  <c r="BB293" s="1"/>
  <c r="AJ294"/>
  <c r="AT294" l="1"/>
  <c r="K293"/>
  <c r="N293" s="1"/>
  <c r="Q293"/>
  <c r="Z294" s="1"/>
  <c r="L504" i="7"/>
  <c r="G404" i="12" s="1"/>
  <c r="H404" s="1"/>
  <c r="I404" s="1"/>
  <c r="AX293" i="13"/>
  <c r="BA293" s="1"/>
  <c r="BD293" s="1"/>
  <c r="AI294"/>
  <c r="AS294"/>
  <c r="AR294" l="1"/>
  <c r="I294"/>
  <c r="BM294"/>
  <c r="BP294"/>
  <c r="AV294"/>
  <c r="BH294"/>
  <c r="J294"/>
  <c r="BQ294"/>
  <c r="AW294"/>
  <c r="BN294"/>
  <c r="J405" i="12"/>
  <c r="M294" i="13" l="1"/>
  <c r="P294" s="1"/>
  <c r="S294"/>
  <c r="AB295" s="1"/>
  <c r="AY294"/>
  <c r="BB294" s="1"/>
  <c r="AJ295"/>
  <c r="AZ294"/>
  <c r="BC294" s="1"/>
  <c r="AK295"/>
  <c r="R294"/>
  <c r="AA295" s="1"/>
  <c r="L294"/>
  <c r="O294" s="1"/>
  <c r="BL294"/>
  <c r="BO294"/>
  <c r="AU294"/>
  <c r="H294"/>
  <c r="H505" i="7"/>
  <c r="G505"/>
  <c r="K505"/>
  <c r="I505"/>
  <c r="J505"/>
  <c r="Q294" i="13" l="1"/>
  <c r="Z295" s="1"/>
  <c r="K294"/>
  <c r="N294" s="1"/>
  <c r="L505" i="7"/>
  <c r="G405" i="12" s="1"/>
  <c r="H405" s="1"/>
  <c r="I405" s="1"/>
  <c r="AX294" i="13"/>
  <c r="BA294" s="1"/>
  <c r="BD294" s="1"/>
  <c r="AI295"/>
  <c r="AS295"/>
  <c r="AT295"/>
  <c r="BQ295" l="1"/>
  <c r="BN295"/>
  <c r="AW295"/>
  <c r="J295"/>
  <c r="I295"/>
  <c r="BM295"/>
  <c r="BP295"/>
  <c r="AV295"/>
  <c r="AR295"/>
  <c r="BH295"/>
  <c r="J406" i="12"/>
  <c r="BL295" i="13" l="1"/>
  <c r="BO295"/>
  <c r="AU295"/>
  <c r="H295"/>
  <c r="L295"/>
  <c r="O295" s="1"/>
  <c r="R295"/>
  <c r="AA296" s="1"/>
  <c r="AZ295"/>
  <c r="BC295" s="1"/>
  <c r="AK296"/>
  <c r="J506" i="7"/>
  <c r="G506"/>
  <c r="H506"/>
  <c r="I506"/>
  <c r="K506"/>
  <c r="AY295" i="13"/>
  <c r="BB295" s="1"/>
  <c r="AJ296"/>
  <c r="M295"/>
  <c r="P295" s="1"/>
  <c r="S295"/>
  <c r="AB296" s="1"/>
  <c r="AX295" l="1"/>
  <c r="BA295" s="1"/>
  <c r="BD295" s="1"/>
  <c r="AI296"/>
  <c r="AS296"/>
  <c r="AT296"/>
  <c r="L506" i="7"/>
  <c r="G406" i="12" s="1"/>
  <c r="H406" s="1"/>
  <c r="I406" s="1"/>
  <c r="K295" i="13"/>
  <c r="N295" s="1"/>
  <c r="Q295"/>
  <c r="Z296" s="1"/>
  <c r="AW296" l="1"/>
  <c r="J296"/>
  <c r="BQ296"/>
  <c r="BN296"/>
  <c r="AR296"/>
  <c r="BH296"/>
  <c r="BM296"/>
  <c r="AV296"/>
  <c r="I296"/>
  <c r="BP296"/>
  <c r="J407" i="12"/>
  <c r="R296" i="13" l="1"/>
  <c r="AA297" s="1"/>
  <c r="L296"/>
  <c r="O296" s="1"/>
  <c r="BO296"/>
  <c r="AU296"/>
  <c r="BL296"/>
  <c r="H296"/>
  <c r="AZ296"/>
  <c r="BC296" s="1"/>
  <c r="AK297"/>
  <c r="AY296"/>
  <c r="BB296" s="1"/>
  <c r="AJ297"/>
  <c r="M296"/>
  <c r="P296" s="1"/>
  <c r="S296"/>
  <c r="AB297" s="1"/>
  <c r="G507" i="7"/>
  <c r="J507"/>
  <c r="K507"/>
  <c r="H507"/>
  <c r="I507"/>
  <c r="AT297" i="13" l="1"/>
  <c r="AS297"/>
  <c r="AX296"/>
  <c r="BA296" s="1"/>
  <c r="BD296" s="1"/>
  <c r="AI297"/>
  <c r="Q296"/>
  <c r="Z297" s="1"/>
  <c r="K296"/>
  <c r="N296" s="1"/>
  <c r="L507" i="7"/>
  <c r="G407" i="12" s="1"/>
  <c r="H407" s="1"/>
  <c r="I407" s="1"/>
  <c r="BN297" i="13" l="1"/>
  <c r="BQ297"/>
  <c r="AW297"/>
  <c r="J297"/>
  <c r="BH297"/>
  <c r="I297"/>
  <c r="BM297"/>
  <c r="BP297"/>
  <c r="AV297"/>
  <c r="J408" i="12"/>
  <c r="AR297" i="13"/>
  <c r="AY297" l="1"/>
  <c r="BB297" s="1"/>
  <c r="AJ298"/>
  <c r="R297"/>
  <c r="AA298" s="1"/>
  <c r="L297"/>
  <c r="O297" s="1"/>
  <c r="AZ297"/>
  <c r="BC297" s="1"/>
  <c r="AK298"/>
  <c r="J508" i="7"/>
  <c r="K508"/>
  <c r="H508"/>
  <c r="I508"/>
  <c r="G508"/>
  <c r="BL297" i="13"/>
  <c r="AU297"/>
  <c r="H297"/>
  <c r="BO297"/>
  <c r="S297"/>
  <c r="AB298" s="1"/>
  <c r="M297"/>
  <c r="P297" s="1"/>
  <c r="AS298" l="1"/>
  <c r="AT298"/>
  <c r="K297"/>
  <c r="N297" s="1"/>
  <c r="Q297"/>
  <c r="Z298" s="1"/>
  <c r="L508" i="7"/>
  <c r="G408" i="12" s="1"/>
  <c r="H408" s="1"/>
  <c r="I408" s="1"/>
  <c r="AX297" i="13"/>
  <c r="BA297" s="1"/>
  <c r="BD297" s="1"/>
  <c r="AI298"/>
  <c r="AR298" l="1"/>
  <c r="J409" i="12"/>
  <c r="I298" i="13"/>
  <c r="BP298"/>
  <c r="AV298"/>
  <c r="BM298"/>
  <c r="BH298"/>
  <c r="BQ298"/>
  <c r="J298"/>
  <c r="AW298"/>
  <c r="BN298"/>
  <c r="AY298" l="1"/>
  <c r="BB298" s="1"/>
  <c r="AJ299"/>
  <c r="G509" i="7"/>
  <c r="K509"/>
  <c r="H509"/>
  <c r="J509"/>
  <c r="I509"/>
  <c r="H298" i="13"/>
  <c r="BL298"/>
  <c r="BO298"/>
  <c r="AU298"/>
  <c r="M298"/>
  <c r="P298" s="1"/>
  <c r="S298"/>
  <c r="AB299" s="1"/>
  <c r="AZ298"/>
  <c r="BC298" s="1"/>
  <c r="AK299"/>
  <c r="L298"/>
  <c r="O298" s="1"/>
  <c r="R298"/>
  <c r="AA299" s="1"/>
  <c r="AT299" l="1"/>
  <c r="AS299"/>
  <c r="Q298"/>
  <c r="Z299" s="1"/>
  <c r="K298"/>
  <c r="N298" s="1"/>
  <c r="AX298"/>
  <c r="BA298" s="1"/>
  <c r="BD298" s="1"/>
  <c r="AI299"/>
  <c r="L509" i="7"/>
  <c r="G409" i="12" s="1"/>
  <c r="H409" s="1"/>
  <c r="I409" s="1"/>
  <c r="BH299" i="13" l="1"/>
  <c r="AR299"/>
  <c r="BM299"/>
  <c r="BP299"/>
  <c r="I299"/>
  <c r="AV299"/>
  <c r="J410" i="12"/>
  <c r="BN299" i="13"/>
  <c r="J299"/>
  <c r="AW299"/>
  <c r="BQ299"/>
  <c r="J510" i="7" l="1"/>
  <c r="H510"/>
  <c r="G510"/>
  <c r="K510"/>
  <c r="I510"/>
  <c r="M299" i="13"/>
  <c r="P299" s="1"/>
  <c r="S299"/>
  <c r="AB300" s="1"/>
  <c r="L299"/>
  <c r="O299" s="1"/>
  <c r="R299"/>
  <c r="AA300" s="1"/>
  <c r="H299"/>
  <c r="BO299"/>
  <c r="AU299"/>
  <c r="BL299"/>
  <c r="AZ299"/>
  <c r="BC299" s="1"/>
  <c r="AK300"/>
  <c r="AY299"/>
  <c r="BB299" s="1"/>
  <c r="AJ300"/>
  <c r="K299" l="1"/>
  <c r="N299" s="1"/>
  <c r="Q299"/>
  <c r="Z300" s="1"/>
  <c r="AT300"/>
  <c r="L510" i="7"/>
  <c r="G410" i="12" s="1"/>
  <c r="H410" s="1"/>
  <c r="I410" s="1"/>
  <c r="AX299" i="13"/>
  <c r="BA299" s="1"/>
  <c r="BD299" s="1"/>
  <c r="AI300"/>
  <c r="AS300"/>
  <c r="BM300" l="1"/>
  <c r="BP300"/>
  <c r="I300"/>
  <c r="AV300"/>
  <c r="BQ300"/>
  <c r="J300"/>
  <c r="BN300"/>
  <c r="AW300"/>
  <c r="AR300"/>
  <c r="J411" i="12"/>
  <c r="BH300" i="13"/>
  <c r="H511" i="7" l="1"/>
  <c r="I511"/>
  <c r="K511"/>
  <c r="G511"/>
  <c r="J511"/>
  <c r="BO300" i="13"/>
  <c r="H300"/>
  <c r="AU300"/>
  <c r="BL300"/>
  <c r="M300"/>
  <c r="P300" s="1"/>
  <c r="S300"/>
  <c r="AB301" s="1"/>
  <c r="R300"/>
  <c r="AA301" s="1"/>
  <c r="L300"/>
  <c r="O300" s="1"/>
  <c r="AZ300"/>
  <c r="BC300" s="1"/>
  <c r="AK301"/>
  <c r="AY300"/>
  <c r="BB300" s="1"/>
  <c r="AJ301"/>
  <c r="AX300" l="1"/>
  <c r="BA300" s="1"/>
  <c r="BD300" s="1"/>
  <c r="AI301"/>
  <c r="L511" i="7"/>
  <c r="G411" i="12" s="1"/>
  <c r="H411" s="1"/>
  <c r="I411" s="1"/>
  <c r="AT301" i="13"/>
  <c r="Q300"/>
  <c r="Z301" s="1"/>
  <c r="K300"/>
  <c r="N300" s="1"/>
  <c r="AS301"/>
  <c r="J301" l="1"/>
  <c r="AW301"/>
  <c r="BQ301"/>
  <c r="BN301"/>
  <c r="AV301"/>
  <c r="BP301"/>
  <c r="I301"/>
  <c r="BM301"/>
  <c r="AR301"/>
  <c r="BH301"/>
  <c r="J412" i="12"/>
  <c r="AZ301" i="13" l="1"/>
  <c r="BC301" s="1"/>
  <c r="AK302"/>
  <c r="H301"/>
  <c r="AU301"/>
  <c r="BO301"/>
  <c r="BL301"/>
  <c r="AY301"/>
  <c r="BB301" s="1"/>
  <c r="AJ302"/>
  <c r="S301"/>
  <c r="AB302" s="1"/>
  <c r="M301"/>
  <c r="P301" s="1"/>
  <c r="L301"/>
  <c r="O301" s="1"/>
  <c r="R301"/>
  <c r="AA302" s="1"/>
  <c r="G512" i="7"/>
  <c r="J512"/>
  <c r="I512"/>
  <c r="K512"/>
  <c r="H512"/>
  <c r="AT302" i="13" l="1"/>
  <c r="L512" i="7"/>
  <c r="G412" i="12" s="1"/>
  <c r="H412" s="1"/>
  <c r="I412" s="1"/>
  <c r="Q301" i="13"/>
  <c r="Z302" s="1"/>
  <c r="K301"/>
  <c r="N301" s="1"/>
  <c r="AX301"/>
  <c r="BA301" s="1"/>
  <c r="BD301" s="1"/>
  <c r="AI302"/>
  <c r="AS302"/>
  <c r="I302" l="1"/>
  <c r="BP302"/>
  <c r="AV302"/>
  <c r="BM302"/>
  <c r="BN302"/>
  <c r="AW302"/>
  <c r="J302"/>
  <c r="BQ302"/>
  <c r="BH302"/>
  <c r="J413" i="12"/>
  <c r="AR302" i="13"/>
  <c r="H302" l="1"/>
  <c r="BO302"/>
  <c r="BL302"/>
  <c r="AU302"/>
  <c r="R302"/>
  <c r="AA303" s="1"/>
  <c r="L302"/>
  <c r="O302" s="1"/>
  <c r="K513" i="7"/>
  <c r="G513"/>
  <c r="H513"/>
  <c r="J513"/>
  <c r="I513"/>
  <c r="AZ302" i="13"/>
  <c r="BC302" s="1"/>
  <c r="AK303"/>
  <c r="M302"/>
  <c r="P302" s="1"/>
  <c r="S302"/>
  <c r="AB303" s="1"/>
  <c r="AY302"/>
  <c r="BB302" s="1"/>
  <c r="AJ303"/>
  <c r="AT303" l="1"/>
  <c r="L513" i="7"/>
  <c r="G413" i="12" s="1"/>
  <c r="H413" s="1"/>
  <c r="I413" s="1"/>
  <c r="Q302" i="13"/>
  <c r="Z303" s="1"/>
  <c r="K302"/>
  <c r="N302" s="1"/>
  <c r="AS303"/>
  <c r="AX302"/>
  <c r="BA302" s="1"/>
  <c r="BD302" s="1"/>
  <c r="AI303"/>
  <c r="J414" i="12" l="1"/>
  <c r="BM303" i="13"/>
  <c r="AV303"/>
  <c r="I303"/>
  <c r="BP303"/>
  <c r="AR303"/>
  <c r="AW303"/>
  <c r="J303"/>
  <c r="BN303"/>
  <c r="BQ303"/>
  <c r="BH303"/>
  <c r="AY303" l="1"/>
  <c r="BB303" s="1"/>
  <c r="AJ304"/>
  <c r="J514" i="7"/>
  <c r="I514"/>
  <c r="H514"/>
  <c r="K514"/>
  <c r="G514"/>
  <c r="M303" i="13"/>
  <c r="P303" s="1"/>
  <c r="S303"/>
  <c r="AB304" s="1"/>
  <c r="BL303"/>
  <c r="H303"/>
  <c r="AU303"/>
  <c r="BO303"/>
  <c r="AZ303"/>
  <c r="BC303" s="1"/>
  <c r="AK304"/>
  <c r="L303"/>
  <c r="O303" s="1"/>
  <c r="R303"/>
  <c r="AA304" s="1"/>
  <c r="AS304" l="1"/>
  <c r="L514" i="7"/>
  <c r="G414" i="12" s="1"/>
  <c r="H414" s="1"/>
  <c r="I414" s="1"/>
  <c r="K303" i="13"/>
  <c r="N303" s="1"/>
  <c r="Q303"/>
  <c r="Z304" s="1"/>
  <c r="AX303"/>
  <c r="BA303" s="1"/>
  <c r="BD303" s="1"/>
  <c r="AI304"/>
  <c r="AT304"/>
  <c r="J415" i="12" l="1"/>
  <c r="AW304" i="13"/>
  <c r="BN304"/>
  <c r="J304"/>
  <c r="BQ304"/>
  <c r="AR304"/>
  <c r="BM304"/>
  <c r="BP304"/>
  <c r="I304"/>
  <c r="AV304"/>
  <c r="BH304"/>
  <c r="K515" i="7" l="1"/>
  <c r="I515"/>
  <c r="J515"/>
  <c r="G515"/>
  <c r="H515"/>
  <c r="H304" i="13"/>
  <c r="AU304"/>
  <c r="BO304"/>
  <c r="BL304"/>
  <c r="AZ304"/>
  <c r="BC304" s="1"/>
  <c r="AK305"/>
  <c r="AY304"/>
  <c r="BB304" s="1"/>
  <c r="AJ305"/>
  <c r="R304"/>
  <c r="AA305" s="1"/>
  <c r="L304"/>
  <c r="O304" s="1"/>
  <c r="M304"/>
  <c r="P304" s="1"/>
  <c r="S304"/>
  <c r="AB305" s="1"/>
  <c r="AT305" l="1"/>
  <c r="AS305"/>
  <c r="L515" i="7"/>
  <c r="G415" i="12" s="1"/>
  <c r="H415" s="1"/>
  <c r="I415" s="1"/>
  <c r="Q304" i="13"/>
  <c r="Z305" s="1"/>
  <c r="K304"/>
  <c r="N304" s="1"/>
  <c r="AX304"/>
  <c r="BA304" s="1"/>
  <c r="BD304" s="1"/>
  <c r="AI305"/>
  <c r="J305" l="1"/>
  <c r="BN305"/>
  <c r="BQ305"/>
  <c r="AW305"/>
  <c r="AR305"/>
  <c r="J416" i="12"/>
  <c r="BH305" i="13"/>
  <c r="I305"/>
  <c r="BM305"/>
  <c r="BP305"/>
  <c r="AV305"/>
  <c r="L305" l="1"/>
  <c r="O305" s="1"/>
  <c r="R305"/>
  <c r="AA306" s="1"/>
  <c r="AY305"/>
  <c r="BB305" s="1"/>
  <c r="AJ306"/>
  <c r="I516" i="7"/>
  <c r="J516"/>
  <c r="G516"/>
  <c r="H516"/>
  <c r="K516"/>
  <c r="H305" i="13"/>
  <c r="AU305"/>
  <c r="BL305"/>
  <c r="BO305"/>
  <c r="M305"/>
  <c r="P305" s="1"/>
  <c r="S305"/>
  <c r="AB306" s="1"/>
  <c r="AZ305"/>
  <c r="BC305" s="1"/>
  <c r="AK306"/>
  <c r="AT306" l="1"/>
  <c r="Q305"/>
  <c r="Z306" s="1"/>
  <c r="K305"/>
  <c r="N305" s="1"/>
  <c r="AX305"/>
  <c r="BA305" s="1"/>
  <c r="BD305" s="1"/>
  <c r="AI306"/>
  <c r="L516" i="7"/>
  <c r="G416" i="12" s="1"/>
  <c r="H416" s="1"/>
  <c r="I416" s="1"/>
  <c r="AS306" i="13"/>
  <c r="BM306" l="1"/>
  <c r="BP306"/>
  <c r="I306"/>
  <c r="AV306"/>
  <c r="AR306"/>
  <c r="BH306"/>
  <c r="J417" i="12"/>
  <c r="BN306" i="13"/>
  <c r="BQ306"/>
  <c r="J306"/>
  <c r="AW306"/>
  <c r="R306" l="1"/>
  <c r="AA307" s="1"/>
  <c r="L306"/>
  <c r="O306" s="1"/>
  <c r="S306"/>
  <c r="AB307" s="1"/>
  <c r="M306"/>
  <c r="P306" s="1"/>
  <c r="I517" i="7"/>
  <c r="J517"/>
  <c r="K517"/>
  <c r="G517"/>
  <c r="H517"/>
  <c r="AY306" i="13"/>
  <c r="BB306" s="1"/>
  <c r="AJ307"/>
  <c r="AZ306"/>
  <c r="BC306" s="1"/>
  <c r="AK307"/>
  <c r="H306"/>
  <c r="BO306"/>
  <c r="AU306"/>
  <c r="BL306"/>
  <c r="AS307" l="1"/>
  <c r="AX306"/>
  <c r="BA306" s="1"/>
  <c r="BD306" s="1"/>
  <c r="AI307"/>
  <c r="L517" i="7"/>
  <c r="G417" i="12" s="1"/>
  <c r="H417" s="1"/>
  <c r="I417" s="1"/>
  <c r="K306" i="13"/>
  <c r="N306" s="1"/>
  <c r="Q306"/>
  <c r="Z307" s="1"/>
  <c r="AT307"/>
  <c r="J307" l="1"/>
  <c r="BN307"/>
  <c r="BQ307"/>
  <c r="AW307"/>
  <c r="J418" i="12"/>
  <c r="BH307" i="13"/>
  <c r="AV307"/>
  <c r="BM307"/>
  <c r="I307"/>
  <c r="BP307"/>
  <c r="AR307"/>
  <c r="J518" i="7" l="1"/>
  <c r="I518"/>
  <c r="G518"/>
  <c r="H518"/>
  <c r="K518"/>
  <c r="BO307" i="13"/>
  <c r="BL307"/>
  <c r="AU307"/>
  <c r="H307"/>
  <c r="AY307"/>
  <c r="BB307" s="1"/>
  <c r="AJ308"/>
  <c r="AZ307"/>
  <c r="BC307" s="1"/>
  <c r="AK308"/>
  <c r="S307"/>
  <c r="AB308" s="1"/>
  <c r="M307"/>
  <c r="P307" s="1"/>
  <c r="L307"/>
  <c r="O307" s="1"/>
  <c r="R307"/>
  <c r="AA308" s="1"/>
  <c r="AT308" l="1"/>
  <c r="AX307"/>
  <c r="BA307" s="1"/>
  <c r="BD307" s="1"/>
  <c r="AI308"/>
  <c r="K307"/>
  <c r="N307" s="1"/>
  <c r="Q307"/>
  <c r="Z308" s="1"/>
  <c r="L518" i="7"/>
  <c r="G418" i="12" s="1"/>
  <c r="H418" s="1"/>
  <c r="I418" s="1"/>
  <c r="AS308" i="13"/>
  <c r="J308" l="1"/>
  <c r="BN308"/>
  <c r="AW308"/>
  <c r="BQ308"/>
  <c r="BP308"/>
  <c r="BM308"/>
  <c r="AV308"/>
  <c r="I308"/>
  <c r="AR308"/>
  <c r="BH308"/>
  <c r="J419" i="12"/>
  <c r="H308" i="13" l="1"/>
  <c r="AU308"/>
  <c r="BO308"/>
  <c r="BL308"/>
  <c r="S308"/>
  <c r="AB309" s="1"/>
  <c r="M308"/>
  <c r="P308" s="1"/>
  <c r="AY308"/>
  <c r="BB308" s="1"/>
  <c r="AJ309"/>
  <c r="AZ308"/>
  <c r="BC308" s="1"/>
  <c r="AK309"/>
  <c r="I519" i="7"/>
  <c r="K519"/>
  <c r="G519"/>
  <c r="J519"/>
  <c r="H519"/>
  <c r="R308" i="13"/>
  <c r="AA309" s="1"/>
  <c r="L308"/>
  <c r="O308" s="1"/>
  <c r="AS309" l="1"/>
  <c r="Q308"/>
  <c r="Z309" s="1"/>
  <c r="K308"/>
  <c r="N308" s="1"/>
  <c r="AT309"/>
  <c r="L519" i="7"/>
  <c r="G419" i="12" s="1"/>
  <c r="H419" s="1"/>
  <c r="I419" s="1"/>
  <c r="AX308" i="13"/>
  <c r="BA308" s="1"/>
  <c r="BD308" s="1"/>
  <c r="AI309"/>
  <c r="AR309" l="1"/>
  <c r="BH309"/>
  <c r="J420" i="12"/>
  <c r="I309" i="13"/>
  <c r="BP309"/>
  <c r="AV309"/>
  <c r="BM309"/>
  <c r="BQ309"/>
  <c r="J309"/>
  <c r="AW309"/>
  <c r="BN309"/>
  <c r="M309" l="1"/>
  <c r="P309" s="1"/>
  <c r="S309"/>
  <c r="AB310" s="1"/>
  <c r="BL309"/>
  <c r="H309"/>
  <c r="AU309"/>
  <c r="BO309"/>
  <c r="L309"/>
  <c r="O309" s="1"/>
  <c r="R309"/>
  <c r="AA310" s="1"/>
  <c r="AZ309"/>
  <c r="BC309" s="1"/>
  <c r="AK310"/>
  <c r="AY309"/>
  <c r="BB309" s="1"/>
  <c r="AJ310"/>
  <c r="I520" i="7"/>
  <c r="G520"/>
  <c r="H520"/>
  <c r="J520"/>
  <c r="K520"/>
  <c r="AS310" i="13" l="1"/>
  <c r="Q309"/>
  <c r="Z310" s="1"/>
  <c r="K309"/>
  <c r="N309" s="1"/>
  <c r="AT310"/>
  <c r="L520" i="7"/>
  <c r="G420" i="12" s="1"/>
  <c r="H420" s="1"/>
  <c r="I420" s="1"/>
  <c r="AX309" i="13"/>
  <c r="BA309" s="1"/>
  <c r="BD309" s="1"/>
  <c r="AI310"/>
  <c r="BQ310" l="1"/>
  <c r="BN310"/>
  <c r="J310"/>
  <c r="AW310"/>
  <c r="AR310"/>
  <c r="BH310"/>
  <c r="BM310"/>
  <c r="I310"/>
  <c r="BP310"/>
  <c r="AV310"/>
  <c r="J421" i="12"/>
  <c r="R310" i="13" l="1"/>
  <c r="AA311" s="1"/>
  <c r="L310"/>
  <c r="O310" s="1"/>
  <c r="BL310"/>
  <c r="H310"/>
  <c r="AU310"/>
  <c r="BO310"/>
  <c r="M310"/>
  <c r="P310" s="1"/>
  <c r="S310"/>
  <c r="AB311" s="1"/>
  <c r="AY310"/>
  <c r="BB310" s="1"/>
  <c r="AJ311"/>
  <c r="K521" i="7"/>
  <c r="G521"/>
  <c r="J521"/>
  <c r="H521"/>
  <c r="I521"/>
  <c r="AZ310" i="13"/>
  <c r="BC310" s="1"/>
  <c r="AK311"/>
  <c r="AX310" l="1"/>
  <c r="BA310" s="1"/>
  <c r="BD310" s="1"/>
  <c r="AI311"/>
  <c r="AT311"/>
  <c r="L521" i="7"/>
  <c r="G421" i="12" s="1"/>
  <c r="H421" s="1"/>
  <c r="I421" s="1"/>
  <c r="K310" i="13"/>
  <c r="N310" s="1"/>
  <c r="Q310"/>
  <c r="Z311" s="1"/>
  <c r="AS311"/>
  <c r="I311" l="1"/>
  <c r="BP311"/>
  <c r="BM311"/>
  <c r="AV311"/>
  <c r="BH311"/>
  <c r="J422" i="12"/>
  <c r="J311" i="13"/>
  <c r="BQ311"/>
  <c r="BN311"/>
  <c r="AW311"/>
  <c r="AR311"/>
  <c r="AZ311" l="1"/>
  <c r="BC311" s="1"/>
  <c r="AK312"/>
  <c r="R311"/>
  <c r="AA312" s="1"/>
  <c r="L311"/>
  <c r="O311" s="1"/>
  <c r="H522" i="7"/>
  <c r="K522"/>
  <c r="J522"/>
  <c r="G522"/>
  <c r="I522"/>
  <c r="BL311" i="13"/>
  <c r="AU311"/>
  <c r="BO311"/>
  <c r="H311"/>
  <c r="S311"/>
  <c r="AB312" s="1"/>
  <c r="M311"/>
  <c r="P311" s="1"/>
  <c r="AY311"/>
  <c r="BB311" s="1"/>
  <c r="AJ312"/>
  <c r="AS312" l="1"/>
  <c r="L522" i="7"/>
  <c r="G422" i="12" s="1"/>
  <c r="H422" s="1"/>
  <c r="I422" s="1"/>
  <c r="AX311" i="13"/>
  <c r="BA311" s="1"/>
  <c r="BD311" s="1"/>
  <c r="AI312"/>
  <c r="AT312"/>
  <c r="Q311"/>
  <c r="Z312" s="1"/>
  <c r="K311"/>
  <c r="N311" s="1"/>
  <c r="AW312" l="1"/>
  <c r="BN312"/>
  <c r="BQ312"/>
  <c r="J312"/>
  <c r="J423" i="12"/>
  <c r="BH312" i="13"/>
  <c r="I312"/>
  <c r="BM312"/>
  <c r="BP312"/>
  <c r="AV312"/>
  <c r="AR312"/>
  <c r="AZ312" l="1"/>
  <c r="BC312" s="1"/>
  <c r="AK313"/>
  <c r="K523" i="7"/>
  <c r="J523"/>
  <c r="G523"/>
  <c r="H523"/>
  <c r="I523"/>
  <c r="AY312" i="13"/>
  <c r="BB312" s="1"/>
  <c r="AJ313"/>
  <c r="BL312"/>
  <c r="BO312"/>
  <c r="H312"/>
  <c r="AU312"/>
  <c r="R312"/>
  <c r="AA313" s="1"/>
  <c r="L312"/>
  <c r="O312" s="1"/>
  <c r="M312"/>
  <c r="P312" s="1"/>
  <c r="S312"/>
  <c r="AB313" s="1"/>
  <c r="AX312" l="1"/>
  <c r="BA312" s="1"/>
  <c r="BD312" s="1"/>
  <c r="AI313"/>
  <c r="Q312"/>
  <c r="Z313" s="1"/>
  <c r="K312"/>
  <c r="N312" s="1"/>
  <c r="L523" i="7"/>
  <c r="G423" i="12" s="1"/>
  <c r="H423" s="1"/>
  <c r="I423" s="1"/>
  <c r="AS313" i="13"/>
  <c r="AT313"/>
  <c r="AV313" l="1"/>
  <c r="I313"/>
  <c r="BP313"/>
  <c r="BM313"/>
  <c r="BQ313"/>
  <c r="AW313"/>
  <c r="BN313"/>
  <c r="J313"/>
  <c r="J424" i="12"/>
  <c r="AR313" i="13"/>
  <c r="BH313"/>
  <c r="G524" i="7" l="1"/>
  <c r="I524"/>
  <c r="H524"/>
  <c r="J524"/>
  <c r="K524"/>
  <c r="BL313" i="13"/>
  <c r="H313"/>
  <c r="BO313"/>
  <c r="AU313"/>
  <c r="AZ313"/>
  <c r="BC313" s="1"/>
  <c r="AK314"/>
  <c r="AY313"/>
  <c r="BB313" s="1"/>
  <c r="AJ314"/>
  <c r="R313"/>
  <c r="AA314" s="1"/>
  <c r="L313"/>
  <c r="O313" s="1"/>
  <c r="S313"/>
  <c r="AB314" s="1"/>
  <c r="M313"/>
  <c r="P313" s="1"/>
  <c r="AS314" l="1"/>
  <c r="AX313"/>
  <c r="BA313" s="1"/>
  <c r="BD313" s="1"/>
  <c r="AI314"/>
  <c r="L524" i="7"/>
  <c r="G424" i="12" s="1"/>
  <c r="H424" s="1"/>
  <c r="I424" s="1"/>
  <c r="Q313" i="13"/>
  <c r="Z314" s="1"/>
  <c r="K313"/>
  <c r="N313" s="1"/>
  <c r="AT314"/>
  <c r="J425" i="12" l="1"/>
  <c r="AR314" i="13"/>
  <c r="BH314"/>
  <c r="J314"/>
  <c r="AW314"/>
  <c r="BQ314"/>
  <c r="BN314"/>
  <c r="AV314"/>
  <c r="I314"/>
  <c r="BP314"/>
  <c r="BM314"/>
  <c r="K525" i="7" l="1"/>
  <c r="J525"/>
  <c r="G525"/>
  <c r="I525"/>
  <c r="H525"/>
  <c r="AY314" i="13"/>
  <c r="BB314" s="1"/>
  <c r="AJ315"/>
  <c r="M314"/>
  <c r="P314" s="1"/>
  <c r="S314"/>
  <c r="AB315" s="1"/>
  <c r="AZ314"/>
  <c r="BC314" s="1"/>
  <c r="AK315"/>
  <c r="H314"/>
  <c r="BO314"/>
  <c r="BL314"/>
  <c r="AU314"/>
  <c r="L314"/>
  <c r="O314" s="1"/>
  <c r="R314"/>
  <c r="AA315" s="1"/>
  <c r="AS315" l="1"/>
  <c r="K314"/>
  <c r="N314" s="1"/>
  <c r="Q314"/>
  <c r="Z315" s="1"/>
  <c r="AX314"/>
  <c r="BA314" s="1"/>
  <c r="BD314" s="1"/>
  <c r="AI315"/>
  <c r="L525" i="7"/>
  <c r="G425" i="12" s="1"/>
  <c r="H425" s="1"/>
  <c r="I425" s="1"/>
  <c r="AT315" i="13"/>
  <c r="BN315" l="1"/>
  <c r="J315"/>
  <c r="BQ315"/>
  <c r="AW315"/>
  <c r="AR315"/>
  <c r="BH315"/>
  <c r="BP315"/>
  <c r="AV315"/>
  <c r="I315"/>
  <c r="BM315"/>
  <c r="J426" i="12"/>
  <c r="AY315" i="13" l="1"/>
  <c r="BB315" s="1"/>
  <c r="AJ316"/>
  <c r="M315"/>
  <c r="P315" s="1"/>
  <c r="S315"/>
  <c r="AB316" s="1"/>
  <c r="BL315"/>
  <c r="BO315"/>
  <c r="AU315"/>
  <c r="H315"/>
  <c r="R315"/>
  <c r="AA316" s="1"/>
  <c r="L315"/>
  <c r="O315" s="1"/>
  <c r="J526" i="7"/>
  <c r="I526"/>
  <c r="G526"/>
  <c r="H526"/>
  <c r="K526"/>
  <c r="AZ315" i="13"/>
  <c r="BC315" s="1"/>
  <c r="AK316"/>
  <c r="AS316" l="1"/>
  <c r="AT316"/>
  <c r="AX315"/>
  <c r="BA315" s="1"/>
  <c r="BD315" s="1"/>
  <c r="AI316"/>
  <c r="L526" i="7"/>
  <c r="G426" i="12" s="1"/>
  <c r="H426" s="1"/>
  <c r="I426" s="1"/>
  <c r="Q315" i="13"/>
  <c r="Z316" s="1"/>
  <c r="K315"/>
  <c r="N315" s="1"/>
  <c r="J316" l="1"/>
  <c r="AW316"/>
  <c r="BN316"/>
  <c r="BQ316"/>
  <c r="BM316"/>
  <c r="BP316"/>
  <c r="I316"/>
  <c r="AV316"/>
  <c r="BH316"/>
  <c r="J427" i="12"/>
  <c r="AR316" i="13"/>
  <c r="AZ316" l="1"/>
  <c r="BC316" s="1"/>
  <c r="AK317"/>
  <c r="L316"/>
  <c r="O316" s="1"/>
  <c r="R316"/>
  <c r="AA317" s="1"/>
  <c r="S316"/>
  <c r="AB317" s="1"/>
  <c r="M316"/>
  <c r="P316" s="1"/>
  <c r="G527" i="7"/>
  <c r="I527"/>
  <c r="J527"/>
  <c r="K527"/>
  <c r="H527"/>
  <c r="BO316" i="13"/>
  <c r="H316"/>
  <c r="AU316"/>
  <c r="BL316"/>
  <c r="AY316"/>
  <c r="BB316" s="1"/>
  <c r="AJ317"/>
  <c r="AS317" l="1"/>
  <c r="Q316"/>
  <c r="Z317" s="1"/>
  <c r="K316"/>
  <c r="N316" s="1"/>
  <c r="AT317"/>
  <c r="AX316"/>
  <c r="BA316" s="1"/>
  <c r="BD316" s="1"/>
  <c r="AI317"/>
  <c r="L527" i="7"/>
  <c r="G427" i="12" s="1"/>
  <c r="H427" s="1"/>
  <c r="I427" s="1"/>
  <c r="AW317" i="13" l="1"/>
  <c r="J317"/>
  <c r="BQ317"/>
  <c r="BN317"/>
  <c r="J428" i="12"/>
  <c r="BH317" i="13"/>
  <c r="AR317"/>
  <c r="BP317"/>
  <c r="I317"/>
  <c r="BM317"/>
  <c r="AV317"/>
  <c r="AY317" l="1"/>
  <c r="BB317" s="1"/>
  <c r="AJ318"/>
  <c r="AZ317"/>
  <c r="BC317" s="1"/>
  <c r="AK318"/>
  <c r="J528" i="7"/>
  <c r="H528"/>
  <c r="K528"/>
  <c r="I528"/>
  <c r="G528"/>
  <c r="M317" i="13"/>
  <c r="P317" s="1"/>
  <c r="S317"/>
  <c r="AB318" s="1"/>
  <c r="R317"/>
  <c r="AA318" s="1"/>
  <c r="L317"/>
  <c r="O317" s="1"/>
  <c r="BO317"/>
  <c r="AU317"/>
  <c r="BL317"/>
  <c r="H317"/>
  <c r="AT318" l="1"/>
  <c r="AX317"/>
  <c r="BA317" s="1"/>
  <c r="BD317" s="1"/>
  <c r="AI318"/>
  <c r="Q317"/>
  <c r="Z318" s="1"/>
  <c r="K317"/>
  <c r="N317" s="1"/>
  <c r="L528" i="7"/>
  <c r="G428" i="12" s="1"/>
  <c r="H428" s="1"/>
  <c r="I428" s="1"/>
  <c r="AS318" i="13"/>
  <c r="BM318" l="1"/>
  <c r="I318"/>
  <c r="BP318"/>
  <c r="AV318"/>
  <c r="AR318"/>
  <c r="BN318"/>
  <c r="AW318"/>
  <c r="BQ318"/>
  <c r="J318"/>
  <c r="J429" i="12"/>
  <c r="BH318" i="13"/>
  <c r="K529" i="7" l="1"/>
  <c r="J529"/>
  <c r="I529"/>
  <c r="G529"/>
  <c r="H529"/>
  <c r="BO318" i="13"/>
  <c r="H318"/>
  <c r="BL318"/>
  <c r="AU318"/>
  <c r="M318"/>
  <c r="P318" s="1"/>
  <c r="S318"/>
  <c r="AB319" s="1"/>
  <c r="L318"/>
  <c r="O318" s="1"/>
  <c r="R318"/>
  <c r="AA319" s="1"/>
  <c r="AZ318"/>
  <c r="BC318" s="1"/>
  <c r="AK319"/>
  <c r="AY318"/>
  <c r="BB318" s="1"/>
  <c r="AJ319"/>
  <c r="AT319" l="1"/>
  <c r="AS319"/>
  <c r="L529" i="7"/>
  <c r="G429" i="12" s="1"/>
  <c r="H429" s="1"/>
  <c r="I429" s="1"/>
  <c r="AX318" i="13"/>
  <c r="BA318" s="1"/>
  <c r="BD318" s="1"/>
  <c r="AI319"/>
  <c r="Q318"/>
  <c r="Z319" s="1"/>
  <c r="K318"/>
  <c r="N318" s="1"/>
  <c r="J430" i="12" l="1"/>
  <c r="BH319" i="13"/>
  <c r="AR319"/>
  <c r="BM319"/>
  <c r="BP319"/>
  <c r="AV319"/>
  <c r="I319"/>
  <c r="BQ319"/>
  <c r="BN319"/>
  <c r="AW319"/>
  <c r="J319"/>
  <c r="R319" l="1"/>
  <c r="AA320" s="1"/>
  <c r="L319"/>
  <c r="O319" s="1"/>
  <c r="I530" i="7"/>
  <c r="H530"/>
  <c r="G530"/>
  <c r="K530"/>
  <c r="J530"/>
  <c r="M319" i="13"/>
  <c r="P319" s="1"/>
  <c r="S319"/>
  <c r="AB320" s="1"/>
  <c r="AZ319"/>
  <c r="BC319" s="1"/>
  <c r="AK320"/>
  <c r="AY319"/>
  <c r="BB319" s="1"/>
  <c r="AJ320"/>
  <c r="BO319"/>
  <c r="BL319"/>
  <c r="AU319"/>
  <c r="H319"/>
  <c r="AT320" l="1"/>
  <c r="AS320"/>
  <c r="AX319"/>
  <c r="BA319" s="1"/>
  <c r="BD319" s="1"/>
  <c r="AI320"/>
  <c r="K319"/>
  <c r="N319" s="1"/>
  <c r="Q319"/>
  <c r="Z320" s="1"/>
  <c r="L530" i="7"/>
  <c r="G430" i="12" s="1"/>
  <c r="H430" s="1"/>
  <c r="I430" s="1"/>
  <c r="BP320" i="13" l="1"/>
  <c r="I320"/>
  <c r="BM320"/>
  <c r="AV320"/>
  <c r="AR320"/>
  <c r="BH320"/>
  <c r="J320"/>
  <c r="AW320"/>
  <c r="BN320"/>
  <c r="BQ320"/>
  <c r="J431" i="12"/>
  <c r="AZ320" i="13" l="1"/>
  <c r="BC320" s="1"/>
  <c r="AK321"/>
  <c r="R320"/>
  <c r="AA321" s="1"/>
  <c r="L320"/>
  <c r="O320" s="1"/>
  <c r="M320"/>
  <c r="P320" s="1"/>
  <c r="S320"/>
  <c r="AB321" s="1"/>
  <c r="H320"/>
  <c r="BO320"/>
  <c r="BL320"/>
  <c r="AU320"/>
  <c r="H531" i="7"/>
  <c r="K531"/>
  <c r="G531"/>
  <c r="I531"/>
  <c r="J531"/>
  <c r="AY320" i="13"/>
  <c r="BB320" s="1"/>
  <c r="AJ321"/>
  <c r="L531" i="7" l="1"/>
  <c r="G431" i="12" s="1"/>
  <c r="H431" s="1"/>
  <c r="I431" s="1"/>
  <c r="K320" i="13"/>
  <c r="N320" s="1"/>
  <c r="Q320"/>
  <c r="Z321" s="1"/>
  <c r="AS321"/>
  <c r="AX320"/>
  <c r="BA320" s="1"/>
  <c r="BD320" s="1"/>
  <c r="AI321"/>
  <c r="AT321"/>
  <c r="BP321" l="1"/>
  <c r="AV321"/>
  <c r="BM321"/>
  <c r="I321"/>
  <c r="BH321"/>
  <c r="AR321"/>
  <c r="J432" i="12"/>
  <c r="AW321" i="13"/>
  <c r="BN321"/>
  <c r="BQ321"/>
  <c r="J321"/>
  <c r="M321" l="1"/>
  <c r="P321" s="1"/>
  <c r="S321"/>
  <c r="AB322" s="1"/>
  <c r="G532" i="7"/>
  <c r="I532"/>
  <c r="K532"/>
  <c r="H532"/>
  <c r="J532"/>
  <c r="H321" i="13"/>
  <c r="AU321"/>
  <c r="BO321"/>
  <c r="BL321"/>
  <c r="AZ321"/>
  <c r="BC321" s="1"/>
  <c r="AK322"/>
  <c r="AY321"/>
  <c r="BB321" s="1"/>
  <c r="AJ322"/>
  <c r="L321"/>
  <c r="O321" s="1"/>
  <c r="R321"/>
  <c r="AA322" s="1"/>
  <c r="AT322" l="1"/>
  <c r="AS322"/>
  <c r="AX321"/>
  <c r="BA321" s="1"/>
  <c r="BD321" s="1"/>
  <c r="AI322"/>
  <c r="Q321"/>
  <c r="Z322" s="1"/>
  <c r="K321"/>
  <c r="N321" s="1"/>
  <c r="L532" i="7"/>
  <c r="G432" i="12" s="1"/>
  <c r="H432" s="1"/>
  <c r="I432" s="1"/>
  <c r="AR322" i="13" l="1"/>
  <c r="BH322"/>
  <c r="J433" i="12"/>
  <c r="AW322" i="13"/>
  <c r="BN322"/>
  <c r="BQ322"/>
  <c r="J322"/>
  <c r="I322"/>
  <c r="AV322"/>
  <c r="BP322"/>
  <c r="BM322"/>
  <c r="AZ322" l="1"/>
  <c r="BC322" s="1"/>
  <c r="AK323"/>
  <c r="AY322"/>
  <c r="BB322" s="1"/>
  <c r="AJ323"/>
  <c r="M322"/>
  <c r="P322" s="1"/>
  <c r="S322"/>
  <c r="AB323" s="1"/>
  <c r="BO322"/>
  <c r="AU322"/>
  <c r="H322"/>
  <c r="BL322"/>
  <c r="R322"/>
  <c r="AA323" s="1"/>
  <c r="L322"/>
  <c r="O322" s="1"/>
  <c r="I533" i="7"/>
  <c r="K533"/>
  <c r="H533"/>
  <c r="G533"/>
  <c r="J533"/>
  <c r="K322" i="13" l="1"/>
  <c r="N322" s="1"/>
  <c r="Q322"/>
  <c r="Z323" s="1"/>
  <c r="L533" i="7"/>
  <c r="G433" i="12" s="1"/>
  <c r="H433" s="1"/>
  <c r="I433" s="1"/>
  <c r="AX322" i="13"/>
  <c r="BA322" s="1"/>
  <c r="BD322" s="1"/>
  <c r="AI323"/>
  <c r="AS323"/>
  <c r="AT323"/>
  <c r="J323" l="1"/>
  <c r="AW323"/>
  <c r="BN323"/>
  <c r="BQ323"/>
  <c r="J434" i="12"/>
  <c r="AR323" i="13"/>
  <c r="BM323"/>
  <c r="AV323"/>
  <c r="I323"/>
  <c r="BP323"/>
  <c r="BH323"/>
  <c r="BO323" l="1"/>
  <c r="H323"/>
  <c r="AU323"/>
  <c r="BL323"/>
  <c r="AZ323"/>
  <c r="BC323" s="1"/>
  <c r="AK324"/>
  <c r="I534" i="7"/>
  <c r="J534"/>
  <c r="K534"/>
  <c r="G534"/>
  <c r="H534"/>
  <c r="AY323" i="13"/>
  <c r="BB323" s="1"/>
  <c r="AJ324"/>
  <c r="S323"/>
  <c r="AB324" s="1"/>
  <c r="M323"/>
  <c r="P323" s="1"/>
  <c r="L323"/>
  <c r="O323" s="1"/>
  <c r="R323"/>
  <c r="AA324" s="1"/>
  <c r="Q323" l="1"/>
  <c r="Z324" s="1"/>
  <c r="K323"/>
  <c r="N323" s="1"/>
  <c r="AX323"/>
  <c r="BA323" s="1"/>
  <c r="BD323" s="1"/>
  <c r="AI324"/>
  <c r="AT324"/>
  <c r="L534" i="7"/>
  <c r="G434" i="12" s="1"/>
  <c r="H434" s="1"/>
  <c r="I434" s="1"/>
  <c r="AS324" i="13"/>
  <c r="J435" i="12" l="1"/>
  <c r="AR324" i="13"/>
  <c r="BP324"/>
  <c r="I324"/>
  <c r="AV324"/>
  <c r="BM324"/>
  <c r="AW324"/>
  <c r="J324"/>
  <c r="BN324"/>
  <c r="BQ324"/>
  <c r="BH324"/>
  <c r="BO324" l="1"/>
  <c r="BL324"/>
  <c r="AU324"/>
  <c r="H324"/>
  <c r="J535" i="7"/>
  <c r="I535"/>
  <c r="G535"/>
  <c r="H535"/>
  <c r="K535"/>
  <c r="M324" i="13"/>
  <c r="P324" s="1"/>
  <c r="S324"/>
  <c r="AB325" s="1"/>
  <c r="R324"/>
  <c r="AA325" s="1"/>
  <c r="L324"/>
  <c r="O324" s="1"/>
  <c r="AY324"/>
  <c r="BB324" s="1"/>
  <c r="AJ325"/>
  <c r="AZ324"/>
  <c r="BC324" s="1"/>
  <c r="AK325"/>
  <c r="K324" l="1"/>
  <c r="N324" s="1"/>
  <c r="Q324"/>
  <c r="Z325" s="1"/>
  <c r="L535" i="7"/>
  <c r="G435" i="12" s="1"/>
  <c r="H435" s="1"/>
  <c r="I435" s="1"/>
  <c r="AT325" i="13"/>
  <c r="AX324"/>
  <c r="BA324" s="1"/>
  <c r="BD324" s="1"/>
  <c r="AI325"/>
  <c r="AS325"/>
  <c r="AR325" l="1"/>
  <c r="BP325"/>
  <c r="I325"/>
  <c r="AV325"/>
  <c r="BM325"/>
  <c r="BQ325"/>
  <c r="J325"/>
  <c r="AW325"/>
  <c r="BN325"/>
  <c r="J436" i="12"/>
  <c r="BH325" i="13"/>
  <c r="J536" i="7" l="1"/>
  <c r="K536"/>
  <c r="G536"/>
  <c r="H536"/>
  <c r="I536"/>
  <c r="BL325" i="13"/>
  <c r="BO325"/>
  <c r="AU325"/>
  <c r="H325"/>
  <c r="AZ325"/>
  <c r="BC325" s="1"/>
  <c r="AK326"/>
  <c r="AY325"/>
  <c r="BB325" s="1"/>
  <c r="AJ326"/>
  <c r="M325"/>
  <c r="P325" s="1"/>
  <c r="S325"/>
  <c r="AB326" s="1"/>
  <c r="R325"/>
  <c r="AA326" s="1"/>
  <c r="L325"/>
  <c r="O325" s="1"/>
  <c r="AS326" l="1"/>
  <c r="AX325"/>
  <c r="BA325" s="1"/>
  <c r="BD325" s="1"/>
  <c r="AI326"/>
  <c r="AT326"/>
  <c r="K325"/>
  <c r="N325" s="1"/>
  <c r="Q325"/>
  <c r="Z326" s="1"/>
  <c r="L536" i="7"/>
  <c r="G436" i="12" s="1"/>
  <c r="H436" s="1"/>
  <c r="I436" s="1"/>
  <c r="AR326" i="13" l="1"/>
  <c r="BH326"/>
  <c r="BQ326"/>
  <c r="BN326"/>
  <c r="AW326"/>
  <c r="J326"/>
  <c r="I326"/>
  <c r="AV326"/>
  <c r="BM326"/>
  <c r="BP326"/>
  <c r="J437" i="12"/>
  <c r="R326" i="13" l="1"/>
  <c r="AA327" s="1"/>
  <c r="L326"/>
  <c r="O326" s="1"/>
  <c r="AY326"/>
  <c r="BB326" s="1"/>
  <c r="AJ327"/>
  <c r="AZ326"/>
  <c r="BC326" s="1"/>
  <c r="AK327"/>
  <c r="BL326"/>
  <c r="H326"/>
  <c r="AU326"/>
  <c r="BO326"/>
  <c r="S326"/>
  <c r="AB327" s="1"/>
  <c r="M326"/>
  <c r="P326" s="1"/>
  <c r="K537" i="7"/>
  <c r="J537"/>
  <c r="H537"/>
  <c r="G537"/>
  <c r="I537"/>
  <c r="AX326" i="13" l="1"/>
  <c r="BA326" s="1"/>
  <c r="BD326" s="1"/>
  <c r="AI327"/>
  <c r="AS327"/>
  <c r="Q326"/>
  <c r="Z327" s="1"/>
  <c r="K326"/>
  <c r="N326" s="1"/>
  <c r="AT327"/>
  <c r="L537" i="7"/>
  <c r="G437" i="12" s="1"/>
  <c r="H437" s="1"/>
  <c r="I437" s="1"/>
  <c r="BP327" i="13" l="1"/>
  <c r="AV327"/>
  <c r="I327"/>
  <c r="BM327"/>
  <c r="AW327"/>
  <c r="BQ327"/>
  <c r="BN327"/>
  <c r="J327"/>
  <c r="AR327"/>
  <c r="J438" i="12"/>
  <c r="BH327" i="13"/>
  <c r="J538" i="7" l="1"/>
  <c r="I538"/>
  <c r="G538"/>
  <c r="H538"/>
  <c r="K538"/>
  <c r="AY327" i="13"/>
  <c r="BB327" s="1"/>
  <c r="AJ328"/>
  <c r="R327"/>
  <c r="AA328" s="1"/>
  <c r="L327"/>
  <c r="O327" s="1"/>
  <c r="H327"/>
  <c r="BL327"/>
  <c r="BO327"/>
  <c r="AU327"/>
  <c r="AZ327"/>
  <c r="BC327" s="1"/>
  <c r="AK328"/>
  <c r="M327"/>
  <c r="P327" s="1"/>
  <c r="S327"/>
  <c r="AB328" s="1"/>
  <c r="AT328" l="1"/>
  <c r="K327"/>
  <c r="N327" s="1"/>
  <c r="Q327"/>
  <c r="Z328" s="1"/>
  <c r="AS328"/>
  <c r="AX327"/>
  <c r="BA327" s="1"/>
  <c r="BD327" s="1"/>
  <c r="AI328"/>
  <c r="L538" i="7"/>
  <c r="G438" i="12" s="1"/>
  <c r="H438" s="1"/>
  <c r="I438" s="1"/>
  <c r="AW328" i="13" l="1"/>
  <c r="J328"/>
  <c r="BN328"/>
  <c r="BQ328"/>
  <c r="AR328"/>
  <c r="BH328"/>
  <c r="J439" i="12"/>
  <c r="BM328" i="13"/>
  <c r="AV328"/>
  <c r="BP328"/>
  <c r="I328"/>
  <c r="M328" l="1"/>
  <c r="P328" s="1"/>
  <c r="S328"/>
  <c r="AB329" s="1"/>
  <c r="L328"/>
  <c r="O328" s="1"/>
  <c r="R328"/>
  <c r="AA329" s="1"/>
  <c r="BO328"/>
  <c r="H328"/>
  <c r="BL328"/>
  <c r="AU328"/>
  <c r="AZ328"/>
  <c r="BC328" s="1"/>
  <c r="AK329"/>
  <c r="AY328"/>
  <c r="BB328" s="1"/>
  <c r="AJ329"/>
  <c r="K539" i="7"/>
  <c r="H539"/>
  <c r="I539"/>
  <c r="G539"/>
  <c r="J539"/>
  <c r="AS329" i="13" l="1"/>
  <c r="K328"/>
  <c r="N328" s="1"/>
  <c r="Q328"/>
  <c r="Z329" s="1"/>
  <c r="L539" i="7"/>
  <c r="G439" i="12" s="1"/>
  <c r="H439" s="1"/>
  <c r="I439" s="1"/>
  <c r="AX328" i="13"/>
  <c r="BA328" s="1"/>
  <c r="BD328" s="1"/>
  <c r="AI329"/>
  <c r="AT329"/>
  <c r="BN329" l="1"/>
  <c r="BQ329"/>
  <c r="AW329"/>
  <c r="J329"/>
  <c r="AR329"/>
  <c r="J440" i="12"/>
  <c r="BH329" i="13"/>
  <c r="I329"/>
  <c r="BP329"/>
  <c r="BM329"/>
  <c r="AV329"/>
  <c r="H540" i="7" l="1"/>
  <c r="J540"/>
  <c r="G540"/>
  <c r="I540"/>
  <c r="K540"/>
  <c r="AZ329" i="13"/>
  <c r="BC329" s="1"/>
  <c r="AK330"/>
  <c r="AY329"/>
  <c r="BB329" s="1"/>
  <c r="AJ330"/>
  <c r="BL329"/>
  <c r="H329"/>
  <c r="AU329"/>
  <c r="BO329"/>
  <c r="R329"/>
  <c r="AA330" s="1"/>
  <c r="L329"/>
  <c r="O329" s="1"/>
  <c r="M329"/>
  <c r="P329" s="1"/>
  <c r="S329"/>
  <c r="AB330" s="1"/>
  <c r="AT330" l="1"/>
  <c r="K329"/>
  <c r="N329" s="1"/>
  <c r="Q329"/>
  <c r="Z330" s="1"/>
  <c r="L540" i="7"/>
  <c r="G440" i="12" s="1"/>
  <c r="H440" s="1"/>
  <c r="I440" s="1"/>
  <c r="AX329" i="13"/>
  <c r="BA329" s="1"/>
  <c r="BD329" s="1"/>
  <c r="AI330"/>
  <c r="AS330"/>
  <c r="J441" i="12" l="1"/>
  <c r="BH330" i="13"/>
  <c r="AR330"/>
  <c r="BM330"/>
  <c r="BP330"/>
  <c r="AV330"/>
  <c r="I330"/>
  <c r="BQ330"/>
  <c r="J330"/>
  <c r="BN330"/>
  <c r="AW330"/>
  <c r="L330" l="1"/>
  <c r="O330" s="1"/>
  <c r="R330"/>
  <c r="AA331" s="1"/>
  <c r="J541" i="7"/>
  <c r="K541"/>
  <c r="H541"/>
  <c r="G541"/>
  <c r="I541"/>
  <c r="AZ330" i="13"/>
  <c r="BC330" s="1"/>
  <c r="AK331"/>
  <c r="S330"/>
  <c r="AB331" s="1"/>
  <c r="M330"/>
  <c r="P330" s="1"/>
  <c r="AY330"/>
  <c r="BB330" s="1"/>
  <c r="AJ331"/>
  <c r="AU330"/>
  <c r="H330"/>
  <c r="BO330"/>
  <c r="BL330"/>
  <c r="AT331" l="1"/>
  <c r="AX330"/>
  <c r="BA330" s="1"/>
  <c r="BD330" s="1"/>
  <c r="AI331"/>
  <c r="L541" i="7"/>
  <c r="G441" i="12" s="1"/>
  <c r="H441" s="1"/>
  <c r="I441" s="1"/>
  <c r="K330" i="13"/>
  <c r="N330" s="1"/>
  <c r="Q330"/>
  <c r="Z331" s="1"/>
  <c r="AS331"/>
  <c r="J331" l="1"/>
  <c r="BN331"/>
  <c r="AW331"/>
  <c r="BQ331"/>
  <c r="BP331"/>
  <c r="I331"/>
  <c r="AV331"/>
  <c r="BM331"/>
  <c r="BH331"/>
  <c r="J442" i="12"/>
  <c r="AR331" i="13"/>
  <c r="I542" i="7" l="1"/>
  <c r="H542"/>
  <c r="K542"/>
  <c r="J542"/>
  <c r="G542"/>
  <c r="S331" i="13"/>
  <c r="AB332" s="1"/>
  <c r="M331"/>
  <c r="P331" s="1"/>
  <c r="R331"/>
  <c r="AA332" s="1"/>
  <c r="L331"/>
  <c r="O331" s="1"/>
  <c r="AY331"/>
  <c r="BB331" s="1"/>
  <c r="AJ332"/>
  <c r="AZ331"/>
  <c r="BC331" s="1"/>
  <c r="AK332"/>
  <c r="BL331"/>
  <c r="AU331"/>
  <c r="BO331"/>
  <c r="H331"/>
  <c r="Q331" l="1"/>
  <c r="Z332" s="1"/>
  <c r="K331"/>
  <c r="N331" s="1"/>
  <c r="L542" i="7"/>
  <c r="G442" i="12" s="1"/>
  <c r="H442" s="1"/>
  <c r="I442" s="1"/>
  <c r="AX331" i="13"/>
  <c r="BA331" s="1"/>
  <c r="BD331" s="1"/>
  <c r="AI332"/>
  <c r="AT332"/>
  <c r="AS332"/>
  <c r="BM332" l="1"/>
  <c r="I332"/>
  <c r="BP332"/>
  <c r="AV332"/>
  <c r="BQ332"/>
  <c r="BN332"/>
  <c r="AW332"/>
  <c r="J332"/>
  <c r="AR332"/>
  <c r="BH332"/>
  <c r="J443" i="12"/>
  <c r="R332" i="13" l="1"/>
  <c r="AA333" s="1"/>
  <c r="L332"/>
  <c r="O332" s="1"/>
  <c r="BO332"/>
  <c r="BL332"/>
  <c r="AU332"/>
  <c r="H332"/>
  <c r="AZ332"/>
  <c r="BC332" s="1"/>
  <c r="AK333"/>
  <c r="I543" i="7"/>
  <c r="H543"/>
  <c r="G543"/>
  <c r="K543"/>
  <c r="J543"/>
  <c r="S332" i="13"/>
  <c r="AB333" s="1"/>
  <c r="M332"/>
  <c r="P332" s="1"/>
  <c r="AY332"/>
  <c r="BB332" s="1"/>
  <c r="AJ333"/>
  <c r="AS333" l="1"/>
  <c r="AT333"/>
  <c r="AX332"/>
  <c r="BA332" s="1"/>
  <c r="BD332" s="1"/>
  <c r="AI333"/>
  <c r="L543" i="7"/>
  <c r="G443" i="12" s="1"/>
  <c r="H443" s="1"/>
  <c r="I443" s="1"/>
  <c r="Q332" i="13"/>
  <c r="Z333" s="1"/>
  <c r="K332"/>
  <c r="N332" s="1"/>
  <c r="BN333" l="1"/>
  <c r="BQ333"/>
  <c r="AW333"/>
  <c r="J333"/>
  <c r="AR333"/>
  <c r="AV333"/>
  <c r="I333"/>
  <c r="BP333"/>
  <c r="BM333"/>
  <c r="BH333"/>
  <c r="J444" i="12"/>
  <c r="BL333" i="13" l="1"/>
  <c r="H333"/>
  <c r="AU333"/>
  <c r="BO333"/>
  <c r="AY333"/>
  <c r="BB333" s="1"/>
  <c r="AJ334"/>
  <c r="AZ333"/>
  <c r="BC333" s="1"/>
  <c r="AK334"/>
  <c r="H544" i="7"/>
  <c r="G544"/>
  <c r="I544"/>
  <c r="K544"/>
  <c r="J544"/>
  <c r="R333" i="13"/>
  <c r="AA334" s="1"/>
  <c r="L333"/>
  <c r="O333" s="1"/>
  <c r="S333"/>
  <c r="AB334" s="1"/>
  <c r="M333"/>
  <c r="P333" s="1"/>
  <c r="L544" i="7" l="1"/>
  <c r="G444" i="12" s="1"/>
  <c r="H444" s="1"/>
  <c r="I444" s="1"/>
  <c r="AX333" i="13"/>
  <c r="BA333" s="1"/>
  <c r="BD333" s="1"/>
  <c r="AI334"/>
  <c r="AT334"/>
  <c r="Q333"/>
  <c r="Z334" s="1"/>
  <c r="K333"/>
  <c r="N333" s="1"/>
  <c r="AS334"/>
  <c r="BP334" l="1"/>
  <c r="BM334"/>
  <c r="I334"/>
  <c r="AV334"/>
  <c r="BN334"/>
  <c r="AW334"/>
  <c r="J334"/>
  <c r="BQ334"/>
  <c r="BH334"/>
  <c r="J445" i="12"/>
  <c r="AR334" i="13"/>
  <c r="H545" i="7" l="1"/>
  <c r="I545"/>
  <c r="J545"/>
  <c r="G545"/>
  <c r="K545"/>
  <c r="S334" i="13"/>
  <c r="AB335" s="1"/>
  <c r="M334"/>
  <c r="P334" s="1"/>
  <c r="L334"/>
  <c r="O334" s="1"/>
  <c r="R334"/>
  <c r="AA335" s="1"/>
  <c r="AZ334"/>
  <c r="BC334" s="1"/>
  <c r="AK335"/>
  <c r="H334"/>
  <c r="AU334"/>
  <c r="BL334"/>
  <c r="BO334"/>
  <c r="AY334"/>
  <c r="BB334" s="1"/>
  <c r="AJ335"/>
  <c r="AT335" l="1"/>
  <c r="K334"/>
  <c r="N334" s="1"/>
  <c r="Q334"/>
  <c r="Z335" s="1"/>
  <c r="L545" i="7"/>
  <c r="G445" i="12" s="1"/>
  <c r="H445" s="1"/>
  <c r="I445" s="1"/>
  <c r="AX334" i="13"/>
  <c r="BA334" s="1"/>
  <c r="BD334" s="1"/>
  <c r="AI335"/>
  <c r="AS335"/>
  <c r="BM335" l="1"/>
  <c r="BP335"/>
  <c r="AV335"/>
  <c r="I335"/>
  <c r="AR335"/>
  <c r="J446" i="12"/>
  <c r="BH335" i="13"/>
  <c r="AW335"/>
  <c r="BQ335"/>
  <c r="J335"/>
  <c r="BN335"/>
  <c r="AZ335" l="1"/>
  <c r="BC335" s="1"/>
  <c r="AK336"/>
  <c r="I546" i="7"/>
  <c r="J546"/>
  <c r="H546"/>
  <c r="G546"/>
  <c r="K546"/>
  <c r="BO335" i="13"/>
  <c r="BL335"/>
  <c r="H335"/>
  <c r="AU335"/>
  <c r="AY335"/>
  <c r="BB335" s="1"/>
  <c r="AJ336"/>
  <c r="M335"/>
  <c r="P335" s="1"/>
  <c r="S335"/>
  <c r="AB336" s="1"/>
  <c r="L335"/>
  <c r="O335" s="1"/>
  <c r="R335"/>
  <c r="AA336" s="1"/>
  <c r="AS336" l="1"/>
  <c r="Q335"/>
  <c r="Z336" s="1"/>
  <c r="K335"/>
  <c r="N335" s="1"/>
  <c r="L546" i="7"/>
  <c r="G446" i="12" s="1"/>
  <c r="H446" s="1"/>
  <c r="I446" s="1"/>
  <c r="AX335" i="13"/>
  <c r="BA335" s="1"/>
  <c r="BD335" s="1"/>
  <c r="AI336"/>
  <c r="AT336"/>
  <c r="AW336" l="1"/>
  <c r="BN336"/>
  <c r="J336"/>
  <c r="BQ336"/>
  <c r="AR336"/>
  <c r="BH336"/>
  <c r="I336"/>
  <c r="BP336"/>
  <c r="BM336"/>
  <c r="AV336"/>
  <c r="J447" i="12"/>
  <c r="H336" i="13" l="1"/>
  <c r="BL336"/>
  <c r="AU336"/>
  <c r="BO336"/>
  <c r="M336"/>
  <c r="P336" s="1"/>
  <c r="S336"/>
  <c r="AB337" s="1"/>
  <c r="L336"/>
  <c r="O336" s="1"/>
  <c r="R336"/>
  <c r="AA337" s="1"/>
  <c r="AZ336"/>
  <c r="BC336" s="1"/>
  <c r="AK337"/>
  <c r="AY336"/>
  <c r="BB336" s="1"/>
  <c r="AJ337"/>
  <c r="I547" i="7"/>
  <c r="G547"/>
  <c r="J547"/>
  <c r="H547"/>
  <c r="K547"/>
  <c r="Q336" i="13" l="1"/>
  <c r="Z337" s="1"/>
  <c r="K336"/>
  <c r="N336" s="1"/>
  <c r="AX336"/>
  <c r="BA336" s="1"/>
  <c r="BD336" s="1"/>
  <c r="AI337"/>
  <c r="AS337"/>
  <c r="L547" i="7"/>
  <c r="G447" i="12" s="1"/>
  <c r="H447" s="1"/>
  <c r="I447" s="1"/>
  <c r="AT337" i="13"/>
  <c r="I337" l="1"/>
  <c r="BM337"/>
  <c r="AV337"/>
  <c r="BP337"/>
  <c r="BQ337"/>
  <c r="BN337"/>
  <c r="AW337"/>
  <c r="J337"/>
  <c r="AR337"/>
  <c r="BH337"/>
  <c r="J448" i="12"/>
  <c r="AZ337" i="13" l="1"/>
  <c r="BC337" s="1"/>
  <c r="AK338"/>
  <c r="AY337"/>
  <c r="BB337" s="1"/>
  <c r="AJ338"/>
  <c r="BO337"/>
  <c r="BL337"/>
  <c r="AU337"/>
  <c r="H337"/>
  <c r="R337"/>
  <c r="AA338" s="1"/>
  <c r="L337"/>
  <c r="O337" s="1"/>
  <c r="G548" i="7"/>
  <c r="K548"/>
  <c r="J548"/>
  <c r="I548"/>
  <c r="H548"/>
  <c r="M337" i="13"/>
  <c r="P337" s="1"/>
  <c r="S337"/>
  <c r="AB338" s="1"/>
  <c r="AT338" l="1"/>
  <c r="AS338"/>
  <c r="Q337"/>
  <c r="Z338" s="1"/>
  <c r="K337"/>
  <c r="N337" s="1"/>
  <c r="L548" i="7"/>
  <c r="G448" i="12" s="1"/>
  <c r="H448" s="1"/>
  <c r="I448" s="1"/>
  <c r="AX337" i="13"/>
  <c r="BA337" s="1"/>
  <c r="BD337" s="1"/>
  <c r="AI338"/>
  <c r="BP338" l="1"/>
  <c r="AV338"/>
  <c r="BM338"/>
  <c r="I338"/>
  <c r="J449" i="12"/>
  <c r="BH338" i="13"/>
  <c r="BQ338"/>
  <c r="BN338"/>
  <c r="AW338"/>
  <c r="J338"/>
  <c r="AR338"/>
  <c r="AY338" l="1"/>
  <c r="BB338" s="1"/>
  <c r="AJ339"/>
  <c r="M338"/>
  <c r="P338" s="1"/>
  <c r="S338"/>
  <c r="AB339" s="1"/>
  <c r="AZ338"/>
  <c r="BC338" s="1"/>
  <c r="AK339"/>
  <c r="J549" i="7"/>
  <c r="K549"/>
  <c r="G549"/>
  <c r="H549"/>
  <c r="I549"/>
  <c r="BL338" i="13"/>
  <c r="H338"/>
  <c r="BO338"/>
  <c r="AU338"/>
  <c r="R338"/>
  <c r="AA339" s="1"/>
  <c r="L338"/>
  <c r="O338" s="1"/>
  <c r="AS339" l="1"/>
  <c r="AT339"/>
  <c r="Q338"/>
  <c r="Z339" s="1"/>
  <c r="K338"/>
  <c r="N338" s="1"/>
  <c r="L549" i="7"/>
  <c r="G449" i="12" s="1"/>
  <c r="H449" s="1"/>
  <c r="I449" s="1"/>
  <c r="AX338" i="13"/>
  <c r="BA338" s="1"/>
  <c r="BD338" s="1"/>
  <c r="AI339"/>
  <c r="AW339" l="1"/>
  <c r="BQ339"/>
  <c r="BN339"/>
  <c r="J339"/>
  <c r="BH339"/>
  <c r="I339"/>
  <c r="AV339"/>
  <c r="BP339"/>
  <c r="BM339"/>
  <c r="AR339"/>
  <c r="J450" i="12"/>
  <c r="AZ339" i="13" l="1"/>
  <c r="BC339" s="1"/>
  <c r="AK340"/>
  <c r="BO339"/>
  <c r="AU339"/>
  <c r="BL339"/>
  <c r="H339"/>
  <c r="L339"/>
  <c r="O339" s="1"/>
  <c r="R339"/>
  <c r="AA340" s="1"/>
  <c r="I550" i="7"/>
  <c r="K550"/>
  <c r="G550"/>
  <c r="J550"/>
  <c r="H550"/>
  <c r="AY339" i="13"/>
  <c r="BB339" s="1"/>
  <c r="AJ340"/>
  <c r="S339"/>
  <c r="AB340" s="1"/>
  <c r="M339"/>
  <c r="P339" s="1"/>
  <c r="AS340" l="1"/>
  <c r="AT340"/>
  <c r="K339"/>
  <c r="N339" s="1"/>
  <c r="Q339"/>
  <c r="Z340" s="1"/>
  <c r="L550" i="7"/>
  <c r="G450" i="12" s="1"/>
  <c r="H450" s="1"/>
  <c r="I450" s="1"/>
  <c r="AX339" i="13"/>
  <c r="BA339" s="1"/>
  <c r="BD339" s="1"/>
  <c r="AI340"/>
  <c r="J451" i="12" l="1"/>
  <c r="AR340" i="13"/>
  <c r="BH340"/>
  <c r="AW340"/>
  <c r="J340"/>
  <c r="BN340"/>
  <c r="BQ340"/>
  <c r="BP340"/>
  <c r="I340"/>
  <c r="AV340"/>
  <c r="BM340"/>
  <c r="AZ340" l="1"/>
  <c r="BC340" s="1"/>
  <c r="AK341"/>
  <c r="I551" i="7"/>
  <c r="G551"/>
  <c r="K551"/>
  <c r="H551"/>
  <c r="J551"/>
  <c r="BL340" i="13"/>
  <c r="AU340"/>
  <c r="BO340"/>
  <c r="H340"/>
  <c r="L340"/>
  <c r="O340" s="1"/>
  <c r="R340"/>
  <c r="AA341" s="1"/>
  <c r="M340"/>
  <c r="P340" s="1"/>
  <c r="S340"/>
  <c r="AB341" s="1"/>
  <c r="AY340"/>
  <c r="BB340" s="1"/>
  <c r="AJ341"/>
  <c r="K340" l="1"/>
  <c r="N340" s="1"/>
  <c r="Q340"/>
  <c r="Z341" s="1"/>
  <c r="AX340"/>
  <c r="BA340" s="1"/>
  <c r="BD340" s="1"/>
  <c r="AI341"/>
  <c r="L551" i="7"/>
  <c r="G451" i="12" s="1"/>
  <c r="H451" s="1"/>
  <c r="I451" s="1"/>
  <c r="AS341" i="13"/>
  <c r="AT341"/>
  <c r="AR341" l="1"/>
  <c r="I341"/>
  <c r="BP341"/>
  <c r="BM341"/>
  <c r="AV341"/>
  <c r="J452" i="12"/>
  <c r="BH341" i="13"/>
  <c r="BN341"/>
  <c r="AW341"/>
  <c r="J341"/>
  <c r="BQ341"/>
  <c r="J552" i="7" l="1"/>
  <c r="H552"/>
  <c r="G552"/>
  <c r="K552"/>
  <c r="I552"/>
  <c r="H341" i="13"/>
  <c r="AU341"/>
  <c r="BO341"/>
  <c r="BL341"/>
  <c r="AY341"/>
  <c r="BB341" s="1"/>
  <c r="AJ342"/>
  <c r="AZ341"/>
  <c r="BC341" s="1"/>
  <c r="AK342"/>
  <c r="R341"/>
  <c r="AA342" s="1"/>
  <c r="L341"/>
  <c r="O341" s="1"/>
  <c r="M341"/>
  <c r="P341" s="1"/>
  <c r="S341"/>
  <c r="AB342" s="1"/>
  <c r="AT342" l="1"/>
  <c r="AX341"/>
  <c r="BA341" s="1"/>
  <c r="BD341" s="1"/>
  <c r="AI342"/>
  <c r="AS342"/>
  <c r="Q341"/>
  <c r="Z342" s="1"/>
  <c r="K341"/>
  <c r="N341" s="1"/>
  <c r="L552" i="7"/>
  <c r="G452" i="12" s="1"/>
  <c r="H452" s="1"/>
  <c r="I452" s="1"/>
  <c r="BM342" i="13" l="1"/>
  <c r="BP342"/>
  <c r="AV342"/>
  <c r="I342"/>
  <c r="J342"/>
  <c r="BN342"/>
  <c r="AW342"/>
  <c r="BQ342"/>
  <c r="J453" i="12"/>
  <c r="BH342" i="13"/>
  <c r="AR342"/>
  <c r="I553" i="7" l="1"/>
  <c r="H553"/>
  <c r="K553"/>
  <c r="J553"/>
  <c r="G553"/>
  <c r="M342" i="13"/>
  <c r="P342" s="1"/>
  <c r="S342"/>
  <c r="AB343" s="1"/>
  <c r="AZ342"/>
  <c r="BC342" s="1"/>
  <c r="AK343"/>
  <c r="AY342"/>
  <c r="BB342" s="1"/>
  <c r="AJ343"/>
  <c r="BO342"/>
  <c r="H342"/>
  <c r="AU342"/>
  <c r="BL342"/>
  <c r="L342"/>
  <c r="O342" s="1"/>
  <c r="R342"/>
  <c r="AA343" s="1"/>
  <c r="AX342" l="1"/>
  <c r="BA342" s="1"/>
  <c r="BD342" s="1"/>
  <c r="AI343"/>
  <c r="K342"/>
  <c r="N342" s="1"/>
  <c r="Q342"/>
  <c r="Z343" s="1"/>
  <c r="L553" i="7"/>
  <c r="G453" i="12" s="1"/>
  <c r="H453" s="1"/>
  <c r="I453" s="1"/>
  <c r="AS343" i="13"/>
  <c r="AT343"/>
  <c r="BP343" l="1"/>
  <c r="BM343"/>
  <c r="AV343"/>
  <c r="I343"/>
  <c r="BH343"/>
  <c r="BQ343"/>
  <c r="J343"/>
  <c r="AW343"/>
  <c r="BN343"/>
  <c r="J454" i="12"/>
  <c r="AR343" i="13"/>
  <c r="AZ343" l="1"/>
  <c r="BC343" s="1"/>
  <c r="AK344"/>
  <c r="I554" i="7"/>
  <c r="G554"/>
  <c r="J554"/>
  <c r="K554"/>
  <c r="H554"/>
  <c r="AY343" i="13"/>
  <c r="BB343" s="1"/>
  <c r="AJ344"/>
  <c r="H343"/>
  <c r="BO343"/>
  <c r="BL343"/>
  <c r="AU343"/>
  <c r="M343"/>
  <c r="P343" s="1"/>
  <c r="S343"/>
  <c r="AB344" s="1"/>
  <c r="R343"/>
  <c r="AA344" s="1"/>
  <c r="L343"/>
  <c r="O343" s="1"/>
  <c r="AS344" l="1"/>
  <c r="AT344"/>
  <c r="AX343"/>
  <c r="BA343" s="1"/>
  <c r="BD343" s="1"/>
  <c r="AI344"/>
  <c r="K343"/>
  <c r="N343" s="1"/>
  <c r="Q343"/>
  <c r="Z344" s="1"/>
  <c r="L554" i="7"/>
  <c r="G454" i="12" s="1"/>
  <c r="H454" s="1"/>
  <c r="I454" s="1"/>
  <c r="AR344" i="13" l="1"/>
  <c r="AW344"/>
  <c r="BQ344"/>
  <c r="BN344"/>
  <c r="J344"/>
  <c r="I344"/>
  <c r="BP344"/>
  <c r="BM344"/>
  <c r="AV344"/>
  <c r="J455" i="12"/>
  <c r="BH344" i="13"/>
  <c r="I555" i="7" l="1"/>
  <c r="G555"/>
  <c r="K555"/>
  <c r="H555"/>
  <c r="J555"/>
  <c r="BL344" i="13"/>
  <c r="BO344"/>
  <c r="H344"/>
  <c r="AU344"/>
  <c r="AY344"/>
  <c r="BB344" s="1"/>
  <c r="AJ345"/>
  <c r="S344"/>
  <c r="AB345" s="1"/>
  <c r="M344"/>
  <c r="P344" s="1"/>
  <c r="L344"/>
  <c r="O344" s="1"/>
  <c r="R344"/>
  <c r="AA345" s="1"/>
  <c r="AZ344"/>
  <c r="BC344" s="1"/>
  <c r="AK345"/>
  <c r="Q344" l="1"/>
  <c r="Z345" s="1"/>
  <c r="K344"/>
  <c r="N344" s="1"/>
  <c r="AX344"/>
  <c r="BA344" s="1"/>
  <c r="BD344" s="1"/>
  <c r="AI345"/>
  <c r="L555" i="7"/>
  <c r="G455" i="12" s="1"/>
  <c r="H455" s="1"/>
  <c r="I455" s="1"/>
  <c r="AS345" i="13"/>
  <c r="AT345"/>
  <c r="BH345" l="1"/>
  <c r="AV345"/>
  <c r="I345"/>
  <c r="BP345"/>
  <c r="BM345"/>
  <c r="J456" i="12"/>
  <c r="BQ345" i="13"/>
  <c r="J345"/>
  <c r="BN345"/>
  <c r="AW345"/>
  <c r="AR345"/>
  <c r="S345" l="1"/>
  <c r="AB346" s="1"/>
  <c r="M345"/>
  <c r="P345" s="1"/>
  <c r="J556" i="7"/>
  <c r="H556"/>
  <c r="G556"/>
  <c r="K556"/>
  <c r="I556"/>
  <c r="AZ345" i="13"/>
  <c r="BC345" s="1"/>
  <c r="AK346"/>
  <c r="AY345"/>
  <c r="BB345" s="1"/>
  <c r="AJ346"/>
  <c r="H345"/>
  <c r="BL345"/>
  <c r="AU345"/>
  <c r="BO345"/>
  <c r="L345"/>
  <c r="O345" s="1"/>
  <c r="R345"/>
  <c r="AA346" s="1"/>
  <c r="AS346" l="1"/>
  <c r="K345"/>
  <c r="N345" s="1"/>
  <c r="Q345"/>
  <c r="Z346" s="1"/>
  <c r="AX345"/>
  <c r="BA345" s="1"/>
  <c r="BD345" s="1"/>
  <c r="AI346"/>
  <c r="L556" i="7"/>
  <c r="G456" i="12" s="1"/>
  <c r="H456" s="1"/>
  <c r="I456" s="1"/>
  <c r="AT346" i="13"/>
  <c r="AR346" l="1"/>
  <c r="BO346" s="1"/>
  <c r="BN346"/>
  <c r="BQ346"/>
  <c r="J346"/>
  <c r="AW346"/>
  <c r="AZ346" s="1"/>
  <c r="BC346" s="1"/>
  <c r="BH346"/>
  <c r="I346"/>
  <c r="BM346"/>
  <c r="BP346"/>
  <c r="AV346"/>
  <c r="AY346" s="1"/>
  <c r="BB346" s="1"/>
  <c r="H346" l="1"/>
  <c r="Q346" s="1"/>
  <c r="BL346"/>
  <c r="AU346"/>
  <c r="AX346" s="1"/>
  <c r="BA346" s="1"/>
  <c r="BD346" s="1"/>
  <c r="BD3" s="1"/>
  <c r="L346"/>
  <c r="O346" s="1"/>
  <c r="R346"/>
  <c r="M346"/>
  <c r="P346" s="1"/>
  <c r="S346"/>
  <c r="K346" l="1"/>
  <c r="N346" s="1"/>
</calcChain>
</file>

<file path=xl/sharedStrings.xml><?xml version="1.0" encoding="utf-8"?>
<sst xmlns="http://schemas.openxmlformats.org/spreadsheetml/2006/main" count="166" uniqueCount="68">
  <si>
    <t>box 1</t>
  </si>
  <si>
    <t>box 2</t>
  </si>
  <si>
    <t>box 3</t>
  </si>
  <si>
    <t>box 4</t>
  </si>
  <si>
    <t>box 5</t>
  </si>
  <si>
    <t>concentration</t>
  </si>
  <si>
    <t>ppmv</t>
  </si>
  <si>
    <t>MMTC</t>
  </si>
  <si>
    <t>emissions</t>
  </si>
  <si>
    <t>year</t>
  </si>
  <si>
    <t>observed</t>
  </si>
  <si>
    <t>modelled</t>
  </si>
  <si>
    <t>degree Celsius</t>
  </si>
  <si>
    <t>air temperature</t>
  </si>
  <si>
    <t>ocean temperature</t>
  </si>
  <si>
    <t>100m</t>
  </si>
  <si>
    <t>700m</t>
  </si>
  <si>
    <t>2000m</t>
  </si>
  <si>
    <t>forcing</t>
  </si>
  <si>
    <t>air temp</t>
  </si>
  <si>
    <t>ocean temp</t>
  </si>
  <si>
    <t>CO2</t>
  </si>
  <si>
    <t>Population</t>
  </si>
  <si>
    <t>GDP</t>
  </si>
  <si>
    <t>Energy</t>
  </si>
  <si>
    <t>Rich</t>
  </si>
  <si>
    <t>Middle</t>
  </si>
  <si>
    <t>Poor</t>
  </si>
  <si>
    <t>million people</t>
  </si>
  <si>
    <t>billion US dollar</t>
  </si>
  <si>
    <t>million tonnes of oil equivalent</t>
  </si>
  <si>
    <t>million tonnes of carbon dioxide</t>
  </si>
  <si>
    <t>Population growth</t>
  </si>
  <si>
    <t>GDP/capita</t>
  </si>
  <si>
    <t>Income growth</t>
  </si>
  <si>
    <t>dollar per person per year</t>
  </si>
  <si>
    <t>percent</t>
  </si>
  <si>
    <t>Energy intensity</t>
  </si>
  <si>
    <t>TOE/dollar</t>
  </si>
  <si>
    <t>Intensity change</t>
  </si>
  <si>
    <t>Carbon intensity</t>
  </si>
  <si>
    <t>tCO2/TOE</t>
  </si>
  <si>
    <t>percentage</t>
  </si>
  <si>
    <r>
      <t>observed/</t>
    </r>
    <r>
      <rPr>
        <sz val="11"/>
        <color rgb="FFFF0000"/>
        <rFont val="Calibri"/>
        <family val="2"/>
        <scheme val="minor"/>
      </rPr>
      <t>modelled</t>
    </r>
  </si>
  <si>
    <t>Capital</t>
  </si>
  <si>
    <t>Total factor productivity</t>
  </si>
  <si>
    <t>Output</t>
  </si>
  <si>
    <t>Investment</t>
  </si>
  <si>
    <t>Technological progress</t>
  </si>
  <si>
    <t>Emission reduction</t>
  </si>
  <si>
    <t>Relative abatement costs</t>
  </si>
  <si>
    <t>Total abatement costs</t>
  </si>
  <si>
    <t>Marginal abatement costs</t>
  </si>
  <si>
    <t>fraction GDP</t>
  </si>
  <si>
    <t>fraction</t>
  </si>
  <si>
    <t>billion dollar</t>
  </si>
  <si>
    <t>dollar per tonne of CO2</t>
  </si>
  <si>
    <t>World</t>
  </si>
  <si>
    <t>Discount factor</t>
  </si>
  <si>
    <t>Consumption per capita</t>
  </si>
  <si>
    <t>Utility</t>
  </si>
  <si>
    <t>NPV</t>
  </si>
  <si>
    <t>Gross impact</t>
  </si>
  <si>
    <t>Adaptation</t>
  </si>
  <si>
    <t>Adaptation cost</t>
  </si>
  <si>
    <t>Total impact</t>
  </si>
  <si>
    <t>Residual impact</t>
  </si>
  <si>
    <t>Simple impact function</t>
  </si>
</sst>
</file>

<file path=xl/styles.xml><?xml version="1.0" encoding="utf-8"?>
<styleSheet xmlns="http://schemas.openxmlformats.org/spreadsheetml/2006/main">
  <numFmts count="4">
    <numFmt numFmtId="164" formatCode="0.0"/>
    <numFmt numFmtId="165" formatCode="0.000"/>
    <numFmt numFmtId="166" formatCode="0.0000"/>
    <numFmt numFmtId="167" formatCode="0.000000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1">
    <xf numFmtId="0" fontId="0" fillId="0" borderId="0" xfId="0"/>
    <xf numFmtId="1" fontId="0" fillId="0" borderId="0" xfId="0" applyNumberFormat="1"/>
    <xf numFmtId="0" fontId="0" fillId="0" borderId="0" xfId="0"/>
    <xf numFmtId="164" fontId="0" fillId="0" borderId="0" xfId="0" applyNumberFormat="1"/>
    <xf numFmtId="0" fontId="14" fillId="0" borderId="0" xfId="0" applyFont="1"/>
    <xf numFmtId="1" fontId="14" fillId="0" borderId="0" xfId="0" applyNumberFormat="1" applyFont="1"/>
    <xf numFmtId="164" fontId="18" fillId="0" borderId="0" xfId="0" applyNumberFormat="1" applyFont="1" applyFill="1"/>
    <xf numFmtId="164" fontId="18" fillId="0" borderId="0" xfId="0" applyNumberFormat="1" applyFont="1"/>
    <xf numFmtId="164" fontId="18" fillId="0" borderId="0" xfId="0" applyNumberFormat="1" applyFont="1" applyFill="1" applyBorder="1" applyAlignment="1">
      <alignment wrapText="1"/>
    </xf>
    <xf numFmtId="0" fontId="0" fillId="0" borderId="0" xfId="0" applyFont="1"/>
    <xf numFmtId="164" fontId="0" fillId="0" borderId="0" xfId="0" applyNumberFormat="1" applyFont="1"/>
    <xf numFmtId="10" fontId="0" fillId="0" borderId="0" xfId="0" applyNumberFormat="1"/>
    <xf numFmtId="2" fontId="0" fillId="0" borderId="0" xfId="0" applyNumberFormat="1"/>
    <xf numFmtId="164" fontId="14" fillId="0" borderId="0" xfId="0" applyNumberFormat="1" applyFont="1"/>
    <xf numFmtId="165" fontId="0" fillId="0" borderId="0" xfId="0" applyNumberFormat="1"/>
    <xf numFmtId="10" fontId="14" fillId="0" borderId="0" xfId="0" applyNumberFormat="1" applyFont="1"/>
    <xf numFmtId="2" fontId="14" fillId="0" borderId="0" xfId="0" applyNumberFormat="1" applyFont="1"/>
    <xf numFmtId="166" fontId="0" fillId="0" borderId="0" xfId="0" applyNumberFormat="1"/>
    <xf numFmtId="9" fontId="0" fillId="0" borderId="0" xfId="0" applyNumberFormat="1"/>
    <xf numFmtId="167" fontId="0" fillId="0" borderId="0" xfId="0" applyNumberFormat="1"/>
    <xf numFmtId="2" fontId="0" fillId="0" borderId="0" xfId="0" quotePrefix="1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L610"/>
  <sheetViews>
    <sheetView workbookViewId="0">
      <pane xSplit="5" ySplit="5" topLeftCell="F539" activePane="bottomRight" state="frozen"/>
      <selection pane="topRight" activeCell="F1" sqref="F1"/>
      <selection pane="bottomLeft" activeCell="A6" sqref="A6"/>
      <selection pane="bottomRight" activeCell="F266" sqref="F266:F556"/>
    </sheetView>
  </sheetViews>
  <sheetFormatPr defaultRowHeight="15"/>
  <cols>
    <col min="1" max="5" width="9.140625" style="2"/>
    <col min="6" max="6" width="10" style="2" bestFit="1" customWidth="1"/>
    <col min="7" max="11" width="9.140625" style="2"/>
    <col min="12" max="13" width="9.42578125" style="2" customWidth="1"/>
    <col min="14" max="16384" width="9.140625" style="2"/>
  </cols>
  <sheetData>
    <row r="1" spans="1:38">
      <c r="A1" s="2" t="s">
        <v>10</v>
      </c>
      <c r="G1" s="2" t="s">
        <v>11</v>
      </c>
    </row>
    <row r="2" spans="1:38">
      <c r="A2" s="2" t="s">
        <v>9</v>
      </c>
      <c r="B2" s="2" t="s">
        <v>5</v>
      </c>
      <c r="C2" s="2" t="s">
        <v>9</v>
      </c>
      <c r="D2" s="2" t="s">
        <v>5</v>
      </c>
      <c r="E2" s="2" t="s">
        <v>9</v>
      </c>
      <c r="F2" s="2" t="s">
        <v>8</v>
      </c>
      <c r="G2" s="2" t="s">
        <v>0</v>
      </c>
      <c r="H2" s="2" t="s">
        <v>1</v>
      </c>
      <c r="I2" s="2" t="s">
        <v>2</v>
      </c>
      <c r="J2" s="2" t="s">
        <v>3</v>
      </c>
      <c r="K2" s="2" t="s">
        <v>4</v>
      </c>
      <c r="L2" s="2" t="s">
        <v>5</v>
      </c>
    </row>
    <row r="3" spans="1:38">
      <c r="B3" s="2" t="s">
        <v>6</v>
      </c>
      <c r="D3" s="2" t="s">
        <v>6</v>
      </c>
      <c r="F3" s="2" t="s">
        <v>7</v>
      </c>
      <c r="G3" s="2" t="s">
        <v>6</v>
      </c>
      <c r="H3" s="2" t="s">
        <v>6</v>
      </c>
      <c r="I3" s="2" t="s">
        <v>6</v>
      </c>
      <c r="J3" s="2" t="s">
        <v>6</v>
      </c>
      <c r="K3" s="2" t="s">
        <v>6</v>
      </c>
      <c r="L3" s="2" t="s">
        <v>6</v>
      </c>
    </row>
    <row r="4" spans="1:38">
      <c r="G4" s="2">
        <v>0.13</v>
      </c>
      <c r="H4" s="2">
        <v>0.2</v>
      </c>
      <c r="I4" s="2">
        <v>0.32</v>
      </c>
      <c r="J4" s="2">
        <v>0.25</v>
      </c>
      <c r="K4" s="2">
        <v>0.1</v>
      </c>
      <c r="L4" s="2">
        <f>1/2.13</f>
        <v>0.46948356807511737</v>
      </c>
    </row>
    <row r="5" spans="1:38">
      <c r="H5" s="2">
        <f>1-EXP(-1/363)</f>
        <v>2.7510298994511961E-3</v>
      </c>
      <c r="I5" s="2">
        <f>1-EXP(-1/74)</f>
        <v>1.3422615899161938E-2</v>
      </c>
      <c r="J5" s="2">
        <f>1-EXP(-1/17)</f>
        <v>5.7126856145125027E-2</v>
      </c>
      <c r="K5" s="2">
        <f>1-EXP(-1/2)</f>
        <v>0.39346934028736658</v>
      </c>
      <c r="L5" s="2">
        <v>275</v>
      </c>
    </row>
    <row r="6" spans="1:38">
      <c r="A6" s="6">
        <v>2006</v>
      </c>
      <c r="B6" s="6">
        <v>378.7</v>
      </c>
      <c r="C6" s="10">
        <v>1976.3688999999999</v>
      </c>
      <c r="D6" s="10">
        <v>328.86099999999999</v>
      </c>
      <c r="E6" s="2">
        <v>1750</v>
      </c>
      <c r="F6" s="2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f>SUM(G6:K6,L$5)</f>
        <v>275</v>
      </c>
      <c r="M6" s="3"/>
      <c r="N6" s="3"/>
      <c r="O6" s="3"/>
      <c r="P6" s="3"/>
      <c r="Q6" s="3"/>
      <c r="R6" s="3"/>
      <c r="S6" s="3"/>
      <c r="T6" s="3"/>
      <c r="U6" s="3"/>
      <c r="V6" s="3"/>
      <c r="X6" s="3"/>
      <c r="Y6" s="3"/>
      <c r="Z6" s="3"/>
      <c r="AA6" s="3"/>
      <c r="AB6" s="3"/>
      <c r="AC6" s="3"/>
      <c r="AD6" s="3"/>
      <c r="AF6" s="3"/>
      <c r="AG6" s="3"/>
      <c r="AH6" s="3"/>
      <c r="AI6" s="3"/>
      <c r="AJ6" s="3"/>
      <c r="AK6" s="3"/>
      <c r="AL6" s="3"/>
    </row>
    <row r="7" spans="1:38">
      <c r="A7" s="6">
        <v>2005</v>
      </c>
      <c r="B7" s="6">
        <v>376.7</v>
      </c>
      <c r="C7" s="10">
        <v>1976.4536000000001</v>
      </c>
      <c r="D7" s="10">
        <v>328.988</v>
      </c>
      <c r="E7" s="2">
        <v>1751</v>
      </c>
      <c r="F7" s="2">
        <v>3</v>
      </c>
      <c r="G7" s="3">
        <f t="shared" ref="G7:K22" si="0">G6*(1-G$5)+G$4*$F6*$L$4/1000</f>
        <v>0</v>
      </c>
      <c r="H7" s="3">
        <f t="shared" si="0"/>
        <v>0</v>
      </c>
      <c r="I7" s="3">
        <f t="shared" si="0"/>
        <v>0</v>
      </c>
      <c r="J7" s="3">
        <f t="shared" si="0"/>
        <v>0</v>
      </c>
      <c r="K7" s="3">
        <f t="shared" si="0"/>
        <v>0</v>
      </c>
      <c r="L7" s="3">
        <f t="shared" ref="L7:L70" si="1">SUM(G7:K7,L$5)</f>
        <v>275</v>
      </c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</row>
    <row r="8" spans="1:38">
      <c r="A8" s="6">
        <v>2004</v>
      </c>
      <c r="B8" s="6">
        <v>374.7</v>
      </c>
      <c r="C8" s="10">
        <v>1976.5355</v>
      </c>
      <c r="D8" s="10">
        <v>329.65300000000002</v>
      </c>
      <c r="E8" s="2">
        <v>1752</v>
      </c>
      <c r="F8" s="2">
        <v>3</v>
      </c>
      <c r="G8" s="3">
        <f t="shared" si="0"/>
        <v>1.8309859154929577E-4</v>
      </c>
      <c r="H8" s="3">
        <f t="shared" si="0"/>
        <v>2.8169014084507049E-4</v>
      </c>
      <c r="I8" s="3">
        <f t="shared" si="0"/>
        <v>4.5070422535211269E-4</v>
      </c>
      <c r="J8" s="3">
        <f t="shared" si="0"/>
        <v>3.5211267605633799E-4</v>
      </c>
      <c r="K8" s="3">
        <f t="shared" si="0"/>
        <v>1.4084507042253525E-4</v>
      </c>
      <c r="L8" s="3">
        <f t="shared" si="1"/>
        <v>275.00140845070422</v>
      </c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</row>
    <row r="9" spans="1:38">
      <c r="A9" s="6">
        <v>2003</v>
      </c>
      <c r="B9" s="6">
        <v>372.78</v>
      </c>
      <c r="C9" s="10">
        <v>1976.6202000000001</v>
      </c>
      <c r="D9" s="10">
        <v>330.55</v>
      </c>
      <c r="E9" s="2">
        <v>1753</v>
      </c>
      <c r="F9" s="2">
        <v>3</v>
      </c>
      <c r="G9" s="3">
        <f t="shared" si="0"/>
        <v>3.6619718309859154E-4</v>
      </c>
      <c r="H9" s="3">
        <f t="shared" si="0"/>
        <v>5.626053436902955E-4</v>
      </c>
      <c r="I9" s="3">
        <f t="shared" si="0"/>
        <v>8.9535882100319464E-4</v>
      </c>
      <c r="J9" s="3">
        <f t="shared" si="0"/>
        <v>6.8411026192073058E-4</v>
      </c>
      <c r="K9" s="3">
        <f t="shared" si="0"/>
        <v>2.2627192390318784E-4</v>
      </c>
      <c r="L9" s="3">
        <f t="shared" si="1"/>
        <v>275.00273454353362</v>
      </c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</row>
    <row r="10" spans="1:38">
      <c r="A10" s="6">
        <v>2002</v>
      </c>
      <c r="B10" s="6">
        <v>370.5</v>
      </c>
      <c r="C10" s="10">
        <v>1976.7049</v>
      </c>
      <c r="D10" s="10">
        <v>330.87200000000001</v>
      </c>
      <c r="E10" s="2">
        <v>1754</v>
      </c>
      <c r="F10" s="2">
        <v>3</v>
      </c>
      <c r="G10" s="3">
        <f t="shared" si="0"/>
        <v>5.4929577464788728E-4</v>
      </c>
      <c r="H10" s="3">
        <f t="shared" si="0"/>
        <v>8.4274774041328301E-4</v>
      </c>
      <c r="I10" s="3">
        <f t="shared" si="0"/>
        <v>1.334044988809055E-3</v>
      </c>
      <c r="J10" s="3">
        <f t="shared" si="0"/>
        <v>9.9714186945691922E-4</v>
      </c>
      <c r="K10" s="3">
        <f t="shared" si="0"/>
        <v>2.7808592970198257E-4</v>
      </c>
      <c r="L10" s="3">
        <f t="shared" si="1"/>
        <v>275.004001316303</v>
      </c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</row>
    <row r="11" spans="1:38">
      <c r="A11" s="6">
        <v>2001</v>
      </c>
      <c r="B11" s="6">
        <v>368.33</v>
      </c>
      <c r="C11" s="10">
        <v>1976.7869000000001</v>
      </c>
      <c r="D11" s="10">
        <v>330.899</v>
      </c>
      <c r="E11" s="2">
        <v>1755</v>
      </c>
      <c r="F11" s="2">
        <v>3</v>
      </c>
      <c r="G11" s="3">
        <f t="shared" si="0"/>
        <v>7.3239436619718307E-4</v>
      </c>
      <c r="H11" s="3">
        <f t="shared" si="0"/>
        <v>1.1221194570267816E-3</v>
      </c>
      <c r="I11" s="3">
        <f t="shared" si="0"/>
        <v>1.766842840684182E-3</v>
      </c>
      <c r="J11" s="3">
        <f t="shared" si="0"/>
        <v>1.2922909653805107E-3</v>
      </c>
      <c r="K11" s="3">
        <f t="shared" si="0"/>
        <v>3.0951271282147975E-4</v>
      </c>
      <c r="L11" s="3">
        <f t="shared" si="1"/>
        <v>275.0052231603421</v>
      </c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</row>
    <row r="12" spans="1:38">
      <c r="A12" s="6">
        <v>2000</v>
      </c>
      <c r="B12" s="6">
        <v>366.82</v>
      </c>
      <c r="C12" s="10">
        <v>1976.8715999999999</v>
      </c>
      <c r="D12" s="10">
        <v>330.88299999999998</v>
      </c>
      <c r="E12" s="2">
        <v>1756</v>
      </c>
      <c r="F12" s="2">
        <v>3</v>
      </c>
      <c r="G12" s="3">
        <f t="shared" si="0"/>
        <v>9.1549295774647887E-4</v>
      </c>
      <c r="H12" s="3">
        <f t="shared" si="0"/>
        <v>1.4007226136948155E-3</v>
      </c>
      <c r="I12" s="3">
        <f t="shared" si="0"/>
        <v>2.1938314132316067E-3</v>
      </c>
      <c r="J12" s="3">
        <f t="shared" si="0"/>
        <v>1.5705791213599116E-3</v>
      </c>
      <c r="K12" s="3">
        <f t="shared" si="0"/>
        <v>3.2857402031959419E-4</v>
      </c>
      <c r="L12" s="3">
        <f t="shared" si="1"/>
        <v>275.00640920012637</v>
      </c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</row>
    <row r="13" spans="1:38">
      <c r="A13" s="6">
        <v>1999</v>
      </c>
      <c r="B13" s="6">
        <v>365.54</v>
      </c>
      <c r="C13" s="10">
        <v>1976.9536000000001</v>
      </c>
      <c r="D13" s="10">
        <v>330.67700000000002</v>
      </c>
      <c r="E13" s="2">
        <v>1757</v>
      </c>
      <c r="F13" s="2">
        <v>3</v>
      </c>
      <c r="G13" s="3">
        <f t="shared" si="0"/>
        <v>1.0985915492957746E-3</v>
      </c>
      <c r="H13" s="3">
        <f t="shared" si="0"/>
        <v>1.6785593247487741E-3</v>
      </c>
      <c r="I13" s="3">
        <f t="shared" si="0"/>
        <v>2.6150886821763959E-3</v>
      </c>
      <c r="J13" s="3">
        <f t="shared" si="0"/>
        <v>1.832969549885785E-3</v>
      </c>
      <c r="K13" s="3">
        <f t="shared" si="0"/>
        <v>3.4013528773141094E-4</v>
      </c>
      <c r="L13" s="3">
        <f t="shared" si="1"/>
        <v>275.00756534439381</v>
      </c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</row>
    <row r="14" spans="1:38">
      <c r="A14" s="6">
        <v>1998</v>
      </c>
      <c r="B14" s="6">
        <v>363.6</v>
      </c>
      <c r="C14" s="10">
        <v>1977.0383999999999</v>
      </c>
      <c r="D14" s="10">
        <v>330.529</v>
      </c>
      <c r="E14" s="2">
        <v>1758</v>
      </c>
      <c r="F14" s="2">
        <v>3</v>
      </c>
      <c r="G14" s="3">
        <f t="shared" si="0"/>
        <v>1.2816901408450702E-3</v>
      </c>
      <c r="H14" s="3">
        <f t="shared" si="0"/>
        <v>1.9556316987034581E-3</v>
      </c>
      <c r="I14" s="3">
        <f t="shared" si="0"/>
        <v>3.0306915766054091E-3</v>
      </c>
      <c r="J14" s="3">
        <f t="shared" si="0"/>
        <v>2.0803704381474031E-3</v>
      </c>
      <c r="K14" s="3">
        <f t="shared" si="0"/>
        <v>3.4714755088181436E-4</v>
      </c>
      <c r="L14" s="3">
        <f t="shared" si="1"/>
        <v>275.00869553140518</v>
      </c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</row>
    <row r="15" spans="1:38">
      <c r="A15" s="6">
        <v>1997</v>
      </c>
      <c r="B15" s="6">
        <v>361.13</v>
      </c>
      <c r="C15" s="10">
        <v>1977.1233</v>
      </c>
      <c r="D15" s="10">
        <v>330.54300000000001</v>
      </c>
      <c r="E15" s="2">
        <v>1759</v>
      </c>
      <c r="F15" s="2">
        <v>3</v>
      </c>
      <c r="G15" s="3">
        <f t="shared" si="0"/>
        <v>1.4647887323943659E-3</v>
      </c>
      <c r="H15" s="3">
        <f t="shared" si="0"/>
        <v>2.231941838273081E-3</v>
      </c>
      <c r="I15" s="3">
        <f t="shared" si="0"/>
        <v>3.4407159930159217E-3</v>
      </c>
      <c r="J15" s="3">
        <f t="shared" si="0"/>
        <v>2.3136380914551237E-3</v>
      </c>
      <c r="K15" s="3">
        <f t="shared" si="0"/>
        <v>3.5140070347650706E-4</v>
      </c>
      <c r="L15" s="3">
        <f t="shared" si="1"/>
        <v>275.00980248535859</v>
      </c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</row>
    <row r="16" spans="1:38">
      <c r="A16" s="6">
        <v>1996</v>
      </c>
      <c r="B16" s="6">
        <v>359.8</v>
      </c>
      <c r="C16" s="10">
        <v>1977.2</v>
      </c>
      <c r="D16" s="10">
        <v>330.72399999999999</v>
      </c>
      <c r="E16" s="2">
        <v>1760</v>
      </c>
      <c r="F16" s="2">
        <v>3</v>
      </c>
      <c r="G16" s="3">
        <f t="shared" si="0"/>
        <v>1.6478873239436616E-3</v>
      </c>
      <c r="H16" s="3">
        <f t="shared" si="0"/>
        <v>2.5074918403872265E-3</v>
      </c>
      <c r="I16" s="3">
        <f t="shared" si="0"/>
        <v>3.845236809175678E-3</v>
      </c>
      <c r="J16" s="3">
        <f t="shared" si="0"/>
        <v>2.5335798970890231E-3</v>
      </c>
      <c r="K16" s="3">
        <f t="shared" si="0"/>
        <v>3.5398037092562458E-4</v>
      </c>
      <c r="L16" s="3">
        <f t="shared" si="1"/>
        <v>275.01088817624151</v>
      </c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</row>
    <row r="17" spans="1:38">
      <c r="A17" s="6">
        <v>1995</v>
      </c>
      <c r="B17" s="6">
        <v>358.31</v>
      </c>
      <c r="C17" s="10">
        <v>1977.2849000000001</v>
      </c>
      <c r="D17" s="10">
        <v>330.80500000000001</v>
      </c>
      <c r="E17" s="2">
        <v>1761</v>
      </c>
      <c r="F17" s="2">
        <v>3</v>
      </c>
      <c r="G17" s="3">
        <f t="shared" si="0"/>
        <v>1.8309859154929573E-3</v>
      </c>
      <c r="H17" s="3">
        <f t="shared" si="0"/>
        <v>2.782283796206762E-3</v>
      </c>
      <c r="I17" s="3">
        <f t="shared" si="0"/>
        <v>4.2443278977969063E-3</v>
      </c>
      <c r="J17" s="3">
        <f t="shared" si="0"/>
        <v>2.7409571188321759E-3</v>
      </c>
      <c r="K17" s="3">
        <f t="shared" si="0"/>
        <v>3.5554501832537699E-4</v>
      </c>
      <c r="L17" s="3">
        <f t="shared" si="1"/>
        <v>275.01195409974667</v>
      </c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</row>
    <row r="18" spans="1:38">
      <c r="A18" s="6">
        <v>1994</v>
      </c>
      <c r="B18" s="6">
        <v>356.32</v>
      </c>
      <c r="C18" s="10">
        <v>1977.3670999999999</v>
      </c>
      <c r="D18" s="10">
        <v>331.00700000000001</v>
      </c>
      <c r="E18" s="2">
        <v>1762</v>
      </c>
      <c r="F18" s="2">
        <v>3</v>
      </c>
      <c r="G18" s="3">
        <f t="shared" si="0"/>
        <v>2.014084507042253E-3</v>
      </c>
      <c r="H18" s="3">
        <f t="shared" si="0"/>
        <v>3.0563197911397093E-3</v>
      </c>
      <c r="I18" s="3">
        <f t="shared" si="0"/>
        <v>4.6380621400267932E-3</v>
      </c>
      <c r="J18" s="3">
        <f t="shared" si="0"/>
        <v>2.936487531861032E-3</v>
      </c>
      <c r="K18" s="3">
        <f t="shared" si="0"/>
        <v>3.5649402494496651E-4</v>
      </c>
      <c r="L18" s="3">
        <f t="shared" si="1"/>
        <v>275.01300144799501</v>
      </c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</row>
    <row r="19" spans="1:38">
      <c r="A19" s="6">
        <v>1993</v>
      </c>
      <c r="B19" s="6">
        <v>354.87</v>
      </c>
      <c r="C19" s="10">
        <v>1977.4521</v>
      </c>
      <c r="D19" s="10">
        <v>331.5</v>
      </c>
      <c r="E19" s="2">
        <v>1763</v>
      </c>
      <c r="F19" s="2">
        <v>3</v>
      </c>
      <c r="G19" s="3">
        <f t="shared" si="0"/>
        <v>2.1971830985915487E-3</v>
      </c>
      <c r="H19" s="3">
        <f t="shared" si="0"/>
        <v>3.3296019048570701E-3</v>
      </c>
      <c r="I19" s="3">
        <f t="shared" si="0"/>
        <v>5.0265114387568807E-3</v>
      </c>
      <c r="J19" s="3">
        <f t="shared" si="0"/>
        <v>3.1208479071127915E-3</v>
      </c>
      <c r="K19" s="3">
        <f t="shared" si="0"/>
        <v>3.570696265560178E-4</v>
      </c>
      <c r="L19" s="3">
        <f t="shared" si="1"/>
        <v>275.0140312139759</v>
      </c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</row>
    <row r="20" spans="1:38">
      <c r="A20" s="6">
        <v>1992</v>
      </c>
      <c r="B20" s="6">
        <v>354.07</v>
      </c>
      <c r="C20" s="10">
        <v>1977.5342000000001</v>
      </c>
      <c r="D20" s="10">
        <v>331.8</v>
      </c>
      <c r="E20" s="2">
        <v>1764</v>
      </c>
      <c r="F20" s="2">
        <v>3</v>
      </c>
      <c r="G20" s="3">
        <f t="shared" si="0"/>
        <v>2.3802816901408444E-3</v>
      </c>
      <c r="H20" s="3">
        <f t="shared" si="0"/>
        <v>3.6021322113086091E-3</v>
      </c>
      <c r="I20" s="3">
        <f t="shared" si="0"/>
        <v>5.4097467317538155E-3</v>
      </c>
      <c r="J20" s="3">
        <f t="shared" si="0"/>
        <v>3.2946763537286825E-3</v>
      </c>
      <c r="K20" s="3">
        <f t="shared" si="0"/>
        <v>3.5741874658090037E-4</v>
      </c>
      <c r="L20" s="3">
        <f t="shared" si="1"/>
        <v>275.01504425573353</v>
      </c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</row>
    <row r="21" spans="1:38">
      <c r="A21" s="6">
        <v>1991</v>
      </c>
      <c r="B21" s="6">
        <v>352.5660833</v>
      </c>
      <c r="C21" s="10">
        <v>1977.6192000000001</v>
      </c>
      <c r="D21" s="10">
        <v>332.327</v>
      </c>
      <c r="E21" s="2">
        <v>1765</v>
      </c>
      <c r="F21" s="2">
        <v>3</v>
      </c>
      <c r="G21" s="3">
        <f t="shared" si="0"/>
        <v>2.56338028169014E-3</v>
      </c>
      <c r="H21" s="3">
        <f t="shared" si="0"/>
        <v>3.8739127787385938E-3</v>
      </c>
      <c r="I21" s="3">
        <f t="shared" si="0"/>
        <v>5.7878380046138501E-3</v>
      </c>
      <c r="J21" s="3">
        <f t="shared" si="0"/>
        <v>3.4585745276808169E-3</v>
      </c>
      <c r="K21" s="3">
        <f t="shared" si="0"/>
        <v>3.576304985799113E-4</v>
      </c>
      <c r="L21" s="3">
        <f t="shared" si="1"/>
        <v>275.01604133609129</v>
      </c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</row>
    <row r="22" spans="1:38">
      <c r="A22" s="6">
        <v>1990</v>
      </c>
      <c r="B22" s="6">
        <v>350.95974999999999</v>
      </c>
      <c r="C22" s="10">
        <v>1977.7040999999999</v>
      </c>
      <c r="D22" s="10">
        <v>332.94</v>
      </c>
      <c r="E22" s="2">
        <v>1766</v>
      </c>
      <c r="F22" s="2">
        <v>3</v>
      </c>
      <c r="G22" s="3">
        <f t="shared" si="0"/>
        <v>2.7464788732394357E-3</v>
      </c>
      <c r="H22" s="3">
        <f t="shared" si="0"/>
        <v>4.1449456697014884E-3</v>
      </c>
      <c r="I22" s="3">
        <f t="shared" si="0"/>
        <v>6.1608543035434589E-3</v>
      </c>
      <c r="J22" s="3">
        <f t="shared" si="0"/>
        <v>3.613109714227139E-3</v>
      </c>
      <c r="K22" s="3">
        <f t="shared" si="0"/>
        <v>3.5775893265956689E-4</v>
      </c>
      <c r="L22" s="3">
        <f t="shared" si="1"/>
        <v>275.01702314749338</v>
      </c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</row>
    <row r="23" spans="1:38">
      <c r="A23" s="6">
        <v>1989</v>
      </c>
      <c r="B23" s="6">
        <v>349.49725000000001</v>
      </c>
      <c r="C23" s="10">
        <v>1977.7863</v>
      </c>
      <c r="D23" s="10">
        <v>333.03399999999999</v>
      </c>
      <c r="E23" s="2">
        <v>1767</v>
      </c>
      <c r="F23" s="2">
        <v>3</v>
      </c>
      <c r="G23" s="3">
        <f t="shared" ref="G23:K38" si="2">G22*(1-G$5)+G$4*$F22*$L$4/1000</f>
        <v>2.9295774647887314E-3</v>
      </c>
      <c r="H23" s="3">
        <f t="shared" si="2"/>
        <v>4.4152329410776089E-3</v>
      </c>
      <c r="I23" s="3">
        <f t="shared" si="2"/>
        <v>6.5288637479684088E-3</v>
      </c>
      <c r="J23" s="3">
        <f t="shared" si="2"/>
        <v>3.7588167914022696E-3</v>
      </c>
      <c r="K23" s="3">
        <f t="shared" si="2"/>
        <v>3.5783683186662994E-4</v>
      </c>
      <c r="L23" s="3">
        <f t="shared" si="1"/>
        <v>275.01799032777711</v>
      </c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</row>
    <row r="24" spans="1:38">
      <c r="A24" s="6">
        <v>1988</v>
      </c>
      <c r="B24" s="6">
        <v>348.3018333</v>
      </c>
      <c r="C24" s="10">
        <v>1977.8712</v>
      </c>
      <c r="D24" s="10">
        <v>332.77800000000002</v>
      </c>
      <c r="E24" s="2">
        <v>1768</v>
      </c>
      <c r="F24" s="2">
        <v>3</v>
      </c>
      <c r="G24" s="3">
        <f t="shared" si="2"/>
        <v>3.1126760563380271E-3</v>
      </c>
      <c r="H24" s="3">
        <f t="shared" si="2"/>
        <v>4.6847766440887327E-3</v>
      </c>
      <c r="I24" s="3">
        <f t="shared" si="2"/>
        <v>6.8919335429735787E-3</v>
      </c>
      <c r="J24" s="3">
        <f t="shared" si="2"/>
        <v>3.8962000813402898E-3</v>
      </c>
      <c r="K24" s="3">
        <f t="shared" si="2"/>
        <v>3.5788408012408103E-4</v>
      </c>
      <c r="L24" s="3">
        <f t="shared" si="1"/>
        <v>275.01894347040485</v>
      </c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</row>
    <row r="25" spans="1:38">
      <c r="A25" s="6">
        <v>1987</v>
      </c>
      <c r="B25" s="6">
        <v>346.12925000000001</v>
      </c>
      <c r="C25" s="10">
        <v>1977.9534000000001</v>
      </c>
      <c r="D25" s="10">
        <v>332.37700000000001</v>
      </c>
      <c r="E25" s="2">
        <v>1769</v>
      </c>
      <c r="F25" s="2">
        <v>3</v>
      </c>
      <c r="G25" s="3">
        <f t="shared" si="2"/>
        <v>3.2957746478873228E-3</v>
      </c>
      <c r="H25" s="3">
        <f t="shared" si="2"/>
        <v>4.9535788243136643E-3</v>
      </c>
      <c r="I25" s="3">
        <f t="shared" si="2"/>
        <v>7.2501299915758068E-3</v>
      </c>
      <c r="J25" s="3">
        <f t="shared" si="2"/>
        <v>4.0257350958372764E-3</v>
      </c>
      <c r="K25" s="3">
        <f t="shared" si="2"/>
        <v>3.579127376408431E-4</v>
      </c>
      <c r="L25" s="3">
        <f t="shared" si="1"/>
        <v>275.01988313129726</v>
      </c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</row>
    <row r="26" spans="1:38">
      <c r="A26" s="6">
        <v>1986</v>
      </c>
      <c r="B26" s="6">
        <v>344.45466670000002</v>
      </c>
      <c r="C26" s="10">
        <v>1978.0383999999999</v>
      </c>
      <c r="D26" s="10">
        <v>332.09399999999999</v>
      </c>
      <c r="E26" s="2">
        <v>1770</v>
      </c>
      <c r="F26" s="2">
        <v>3</v>
      </c>
      <c r="G26" s="3">
        <f t="shared" si="2"/>
        <v>3.4788732394366185E-3</v>
      </c>
      <c r="H26" s="3">
        <f t="shared" si="2"/>
        <v>5.2216415217037591E-3</v>
      </c>
      <c r="I26" s="3">
        <f t="shared" si="2"/>
        <v>7.6035185068320035E-3</v>
      </c>
      <c r="J26" s="3">
        <f t="shared" si="2"/>
        <v>4.1478701821953366E-3</v>
      </c>
      <c r="K26" s="3">
        <f t="shared" si="2"/>
        <v>3.5793011930339053E-4</v>
      </c>
      <c r="L26" s="3">
        <f t="shared" si="1"/>
        <v>275.02080983356944</v>
      </c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</row>
    <row r="27" spans="1:38">
      <c r="A27" s="6">
        <v>1985</v>
      </c>
      <c r="B27" s="6">
        <v>343.24783330000002</v>
      </c>
      <c r="C27" s="10">
        <v>1978.1233</v>
      </c>
      <c r="D27" s="10">
        <v>332.17500000000001</v>
      </c>
      <c r="E27" s="2">
        <v>1771</v>
      </c>
      <c r="F27" s="2">
        <v>4</v>
      </c>
      <c r="G27" s="3">
        <f t="shared" si="2"/>
        <v>3.6619718309859142E-3</v>
      </c>
      <c r="H27" s="3">
        <f t="shared" si="2"/>
        <v>5.4889667705984068E-3</v>
      </c>
      <c r="I27" s="3">
        <f t="shared" si="2"/>
        <v>7.9521636237847408E-3</v>
      </c>
      <c r="J27" s="3">
        <f t="shared" si="2"/>
        <v>4.2630280750447485E-3</v>
      </c>
      <c r="K27" s="3">
        <f t="shared" si="2"/>
        <v>3.5794066181464232E-4</v>
      </c>
      <c r="L27" s="3">
        <f t="shared" si="1"/>
        <v>275.02172407096225</v>
      </c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</row>
    <row r="28" spans="1:38">
      <c r="A28" s="6">
        <v>1984</v>
      </c>
      <c r="B28" s="6">
        <v>341.84866670000002</v>
      </c>
      <c r="C28" s="10">
        <v>1978.2</v>
      </c>
      <c r="D28" s="10">
        <v>332.39800000000002</v>
      </c>
      <c r="E28" s="2">
        <v>1772</v>
      </c>
      <c r="F28" s="2">
        <v>4</v>
      </c>
      <c r="G28" s="3">
        <f t="shared" si="2"/>
        <v>3.9061032863849754E-3</v>
      </c>
      <c r="H28" s="3">
        <f t="shared" si="2"/>
        <v>5.8494533133554901E-3</v>
      </c>
      <c r="I28" s="3">
        <f t="shared" si="2"/>
        <v>8.44636375303154E-3</v>
      </c>
      <c r="J28" s="3">
        <f t="shared" si="2"/>
        <v>4.4889782515341549E-3</v>
      </c>
      <c r="K28" s="3">
        <f t="shared" si="2"/>
        <v>4.0489541297845856E-4</v>
      </c>
      <c r="L28" s="3">
        <f t="shared" si="1"/>
        <v>275.02309579401731</v>
      </c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</row>
    <row r="29" spans="1:38">
      <c r="A29" s="6">
        <v>1983</v>
      </c>
      <c r="B29" s="6">
        <v>340.06866669999999</v>
      </c>
      <c r="C29" s="10">
        <v>1978.2849000000001</v>
      </c>
      <c r="D29" s="10">
        <v>332.47399999999999</v>
      </c>
      <c r="E29" s="2">
        <v>1773</v>
      </c>
      <c r="F29" s="2">
        <v>4</v>
      </c>
      <c r="G29" s="3">
        <f t="shared" si="2"/>
        <v>4.1502347417840361E-3</v>
      </c>
      <c r="H29" s="3">
        <f t="shared" si="2"/>
        <v>6.208948146855099E-3</v>
      </c>
      <c r="I29" s="3">
        <f t="shared" si="2"/>
        <v>8.9339304237661434E-3</v>
      </c>
      <c r="J29" s="3">
        <f t="shared" si="2"/>
        <v>4.7020206047952854E-3</v>
      </c>
      <c r="K29" s="3">
        <f t="shared" si="2"/>
        <v>4.3337490917849062E-4</v>
      </c>
      <c r="L29" s="3">
        <f t="shared" si="1"/>
        <v>275.02442850882636</v>
      </c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</row>
    <row r="30" spans="1:38">
      <c r="A30" s="6">
        <v>1982</v>
      </c>
      <c r="B30" s="6">
        <v>338.11783329999997</v>
      </c>
      <c r="C30" s="10">
        <v>1978.3670999999999</v>
      </c>
      <c r="D30" s="10">
        <v>332.64600000000002</v>
      </c>
      <c r="E30" s="2">
        <v>1774</v>
      </c>
      <c r="F30" s="2">
        <v>4</v>
      </c>
      <c r="G30" s="3">
        <f t="shared" si="2"/>
        <v>4.3943661971830974E-3</v>
      </c>
      <c r="H30" s="3">
        <f t="shared" si="2"/>
        <v>6.567453999319052E-3</v>
      </c>
      <c r="I30" s="3">
        <f t="shared" si="2"/>
        <v>9.4149526743542433E-3</v>
      </c>
      <c r="J30" s="3">
        <f t="shared" si="2"/>
        <v>4.9028925181888484E-3</v>
      </c>
      <c r="K30" s="3">
        <f t="shared" si="2"/>
        <v>4.5064859679697951E-4</v>
      </c>
      <c r="L30" s="3">
        <f t="shared" si="1"/>
        <v>275.02573031398583</v>
      </c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</row>
    <row r="31" spans="1:38">
      <c r="A31" s="6">
        <v>1981</v>
      </c>
      <c r="B31" s="6">
        <v>337.63400000000001</v>
      </c>
      <c r="C31" s="10">
        <v>1978.4521</v>
      </c>
      <c r="D31" s="10">
        <v>333.01499999999999</v>
      </c>
      <c r="E31" s="2">
        <v>1775</v>
      </c>
      <c r="F31" s="2">
        <v>4</v>
      </c>
      <c r="G31" s="3">
        <f t="shared" si="2"/>
        <v>4.6384976525821586E-3</v>
      </c>
      <c r="H31" s="3">
        <f t="shared" si="2"/>
        <v>6.9249735914637487E-3</v>
      </c>
      <c r="I31" s="3">
        <f t="shared" si="2"/>
        <v>9.8895183480337476E-3</v>
      </c>
      <c r="J31" s="3">
        <f t="shared" si="2"/>
        <v>5.0922892506823809E-3</v>
      </c>
      <c r="K31" s="3">
        <f t="shared" si="2"/>
        <v>4.6112561794389148E-4</v>
      </c>
      <c r="L31" s="3">
        <f t="shared" si="1"/>
        <v>275.02700640446068</v>
      </c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</row>
    <row r="32" spans="1:38">
      <c r="A32" s="6">
        <v>1980</v>
      </c>
      <c r="B32" s="6">
        <v>336.58983330000001</v>
      </c>
      <c r="C32" s="10">
        <v>1978.5342000000001</v>
      </c>
      <c r="D32" s="10">
        <v>333.31700000000001</v>
      </c>
      <c r="E32" s="2">
        <v>1776</v>
      </c>
      <c r="F32" s="2">
        <v>4</v>
      </c>
      <c r="G32" s="3">
        <f t="shared" si="2"/>
        <v>4.8826291079812198E-3</v>
      </c>
      <c r="H32" s="3">
        <f t="shared" si="2"/>
        <v>7.2815096365208155E-3</v>
      </c>
      <c r="I32" s="3">
        <f t="shared" si="2"/>
        <v>1.0357714108956525E-2</v>
      </c>
      <c r="J32" s="3">
        <f t="shared" si="2"/>
        <v>5.2708663432843991E-3</v>
      </c>
      <c r="K32" s="3">
        <f t="shared" si="2"/>
        <v>4.6748025249195122E-4</v>
      </c>
      <c r="L32" s="3">
        <f t="shared" si="1"/>
        <v>275.02826019944922</v>
      </c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</row>
    <row r="33" spans="1:38">
      <c r="A33" s="6">
        <v>1979</v>
      </c>
      <c r="B33" s="6">
        <v>335.2824167</v>
      </c>
      <c r="C33" s="10">
        <v>1978.6192000000001</v>
      </c>
      <c r="D33" s="10">
        <v>333.92599999999999</v>
      </c>
      <c r="E33" s="2">
        <v>1777</v>
      </c>
      <c r="F33" s="2">
        <v>4</v>
      </c>
      <c r="G33" s="3">
        <f t="shared" si="2"/>
        <v>5.126760563380281E-3</v>
      </c>
      <c r="H33" s="3">
        <f t="shared" si="2"/>
        <v>7.6370648402576983E-3</v>
      </c>
      <c r="I33" s="3">
        <f t="shared" si="2"/>
        <v>1.081962545801482E-2</v>
      </c>
      <c r="J33" s="3">
        <f t="shared" si="2"/>
        <v>5.4392418880065269E-3</v>
      </c>
      <c r="K33" s="3">
        <f t="shared" si="2"/>
        <v>4.7133453317661859E-4</v>
      </c>
      <c r="L33" s="3">
        <f t="shared" si="1"/>
        <v>275.02949402728285</v>
      </c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</row>
    <row r="34" spans="1:38">
      <c r="A34" s="6">
        <v>1978</v>
      </c>
      <c r="B34" s="6">
        <v>333.49275</v>
      </c>
      <c r="C34" s="10">
        <v>1978.7040999999999</v>
      </c>
      <c r="D34" s="10">
        <v>334.97699999999998</v>
      </c>
      <c r="E34" s="2">
        <v>1778</v>
      </c>
      <c r="F34" s="2">
        <v>4</v>
      </c>
      <c r="G34" s="3">
        <f t="shared" si="2"/>
        <v>5.3708920187793422E-3</v>
      </c>
      <c r="H34" s="3">
        <f t="shared" si="2"/>
        <v>7.9916419009981952E-3</v>
      </c>
      <c r="I34" s="3">
        <f t="shared" si="2"/>
        <v>1.1275336748455243E-2</v>
      </c>
      <c r="J34" s="3">
        <f t="shared" si="2"/>
        <v>5.5979986672069571E-3</v>
      </c>
      <c r="K34" s="3">
        <f t="shared" si="2"/>
        <v>4.7367227258300756E-4</v>
      </c>
      <c r="L34" s="3">
        <f t="shared" si="1"/>
        <v>275.03070954160802</v>
      </c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</row>
    <row r="35" spans="1:38">
      <c r="A35" s="6">
        <v>1977</v>
      </c>
      <c r="B35" s="6">
        <v>331.73058329999998</v>
      </c>
      <c r="C35" s="10">
        <v>1978.7863</v>
      </c>
      <c r="D35" s="10">
        <v>335.33300000000003</v>
      </c>
      <c r="E35" s="2">
        <v>1779</v>
      </c>
      <c r="F35" s="2">
        <v>4</v>
      </c>
      <c r="G35" s="3">
        <f t="shared" si="2"/>
        <v>5.6150234741784034E-3</v>
      </c>
      <c r="H35" s="3">
        <f t="shared" si="2"/>
        <v>8.3452435096429359E-3</v>
      </c>
      <c r="I35" s="3">
        <f t="shared" si="2"/>
        <v>1.1724931201283172E-2</v>
      </c>
      <c r="J35" s="3">
        <f t="shared" si="2"/>
        <v>5.7476861707199409E-3</v>
      </c>
      <c r="K35" s="3">
        <f t="shared" si="2"/>
        <v>4.7509018320740086E-4</v>
      </c>
      <c r="L35" s="3">
        <f t="shared" si="1"/>
        <v>275.03190797453902</v>
      </c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</row>
    <row r="36" spans="1:38">
      <c r="A36" s="6">
        <v>1973</v>
      </c>
      <c r="B36" s="6">
        <v>329.19694499999997</v>
      </c>
      <c r="C36" s="10">
        <v>1978.8712</v>
      </c>
      <c r="D36" s="10">
        <v>334.82600000000002</v>
      </c>
      <c r="E36" s="2">
        <v>1780</v>
      </c>
      <c r="F36" s="2">
        <v>4</v>
      </c>
      <c r="G36" s="3">
        <f t="shared" si="2"/>
        <v>5.8591549295774646E-3</v>
      </c>
      <c r="H36" s="3">
        <f t="shared" si="2"/>
        <v>8.6978723496898003E-3</v>
      </c>
      <c r="I36" s="3">
        <f t="shared" si="2"/>
        <v>1.2168490920460398E-2</v>
      </c>
      <c r="J36" s="3">
        <f t="shared" si="2"/>
        <v>5.8888224977530152E-3</v>
      </c>
      <c r="K36" s="3">
        <f t="shared" si="2"/>
        <v>4.7595018947382768E-4</v>
      </c>
      <c r="L36" s="3">
        <f t="shared" si="1"/>
        <v>275.03309029088695</v>
      </c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</row>
    <row r="37" spans="1:38">
      <c r="A37" s="6">
        <v>1970</v>
      </c>
      <c r="B37" s="6">
        <v>323.16888333333333</v>
      </c>
      <c r="C37" s="10">
        <v>1978.9534000000001</v>
      </c>
      <c r="D37" s="10">
        <v>334.53100000000001</v>
      </c>
      <c r="E37" s="2">
        <v>1781</v>
      </c>
      <c r="F37" s="2">
        <v>5</v>
      </c>
      <c r="G37" s="3">
        <f t="shared" si="2"/>
        <v>6.1032863849765258E-3</v>
      </c>
      <c r="H37" s="3">
        <f t="shared" si="2"/>
        <v>9.0495310972542875E-3</v>
      </c>
      <c r="I37" s="3">
        <f t="shared" si="2"/>
        <v>1.2606096907898767E-2</v>
      </c>
      <c r="J37" s="3">
        <f t="shared" si="2"/>
        <v>6.02189615013482E-3</v>
      </c>
      <c r="K37" s="3">
        <f t="shared" si="2"/>
        <v>4.7647180964196053E-4</v>
      </c>
      <c r="L37" s="3">
        <f t="shared" si="1"/>
        <v>275.03425728234993</v>
      </c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</row>
    <row r="38" spans="1:38">
      <c r="A38" s="6">
        <v>1969</v>
      </c>
      <c r="B38" s="6">
        <v>323.733</v>
      </c>
      <c r="C38" s="10">
        <v>1979.0383999999999</v>
      </c>
      <c r="D38" s="10">
        <v>334.49799999999999</v>
      </c>
      <c r="E38" s="2">
        <v>1782</v>
      </c>
      <c r="F38" s="2">
        <v>5</v>
      </c>
      <c r="G38" s="3">
        <f t="shared" si="2"/>
        <v>6.4084507042253521E-3</v>
      </c>
      <c r="H38" s="3">
        <f t="shared" si="2"/>
        <v>9.494119134704845E-3</v>
      </c>
      <c r="I38" s="3">
        <f t="shared" si="2"/>
        <v>1.3188063820036617E-2</v>
      </c>
      <c r="J38" s="3">
        <f t="shared" si="2"/>
        <v>6.2647386151390826E-3</v>
      </c>
      <c r="K38" s="3">
        <f t="shared" si="2"/>
        <v>5.237365450741693E-4</v>
      </c>
      <c r="L38" s="3">
        <f t="shared" si="1"/>
        <v>275.03587910881919</v>
      </c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</row>
    <row r="39" spans="1:38">
      <c r="A39" s="6">
        <v>1966</v>
      </c>
      <c r="B39" s="6">
        <v>318.75549999999998</v>
      </c>
      <c r="C39" s="10">
        <v>1979.1233</v>
      </c>
      <c r="D39" s="10">
        <v>334.58499999999998</v>
      </c>
      <c r="E39" s="2">
        <v>1783</v>
      </c>
      <c r="F39" s="2">
        <v>5</v>
      </c>
      <c r="G39" s="3">
        <f t="shared" ref="G39:K54" si="3">G38*(1-G$5)+G$4*$F38*$L$4/1000</f>
        <v>6.7136150234741784E-3</v>
      </c>
      <c r="H39" s="3">
        <f t="shared" si="3"/>
        <v>9.9374840971714375E-3</v>
      </c>
      <c r="I39" s="3">
        <f t="shared" si="3"/>
        <v>1.3762219213846818E-2</v>
      </c>
      <c r="J39" s="3">
        <f t="shared" si="3"/>
        <v>6.4937082535791186E-3</v>
      </c>
      <c r="K39" s="3">
        <f t="shared" si="3"/>
        <v>5.5240405623700989E-4</v>
      </c>
      <c r="L39" s="3">
        <f t="shared" si="1"/>
        <v>275.03745943064433</v>
      </c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</row>
    <row r="40" spans="1:38">
      <c r="A40" s="6">
        <v>1966</v>
      </c>
      <c r="B40" s="6">
        <v>319.45234999999997</v>
      </c>
      <c r="C40" s="10">
        <v>1979.2</v>
      </c>
      <c r="D40" s="10">
        <v>334.76299999999998</v>
      </c>
      <c r="E40" s="2">
        <v>1784</v>
      </c>
      <c r="F40" s="2">
        <v>5</v>
      </c>
      <c r="G40" s="3">
        <f t="shared" si="3"/>
        <v>7.0187793427230047E-3</v>
      </c>
      <c r="H40" s="3">
        <f t="shared" si="3"/>
        <v>1.0379629349369916E-2</v>
      </c>
      <c r="I40" s="3">
        <f t="shared" si="3"/>
        <v>1.4328667940339473E-2</v>
      </c>
      <c r="J40" s="3">
        <f t="shared" si="3"/>
        <v>6.7095975764223893E-3</v>
      </c>
      <c r="K40" s="3">
        <f t="shared" si="3"/>
        <v>5.6979178069492694E-4</v>
      </c>
      <c r="L40" s="3">
        <f t="shared" si="1"/>
        <v>275.03900646598953</v>
      </c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</row>
    <row r="41" spans="1:38">
      <c r="A41" s="6">
        <v>1964</v>
      </c>
      <c r="B41" s="6">
        <v>318.15819999999997</v>
      </c>
      <c r="C41" s="10">
        <v>1979.2849000000001</v>
      </c>
      <c r="D41" s="10">
        <v>334.70299999999997</v>
      </c>
      <c r="E41" s="2">
        <v>1785</v>
      </c>
      <c r="F41" s="2">
        <v>5</v>
      </c>
      <c r="G41" s="3">
        <f t="shared" si="3"/>
        <v>7.3239436619718309E-3</v>
      </c>
      <c r="H41" s="3">
        <f t="shared" si="3"/>
        <v>1.0820558246759697E-2</v>
      </c>
      <c r="I41" s="3">
        <f t="shared" si="3"/>
        <v>1.4887513443149848E-2</v>
      </c>
      <c r="J41" s="3">
        <f t="shared" si="3"/>
        <v>6.9131538209763243E-3</v>
      </c>
      <c r="K41" s="3">
        <f t="shared" si="3"/>
        <v>5.8033796868128882E-4</v>
      </c>
      <c r="L41" s="3">
        <f t="shared" si="1"/>
        <v>275.04052550714152</v>
      </c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</row>
    <row r="42" spans="1:38">
      <c r="A42" s="6">
        <v>1964</v>
      </c>
      <c r="B42" s="6">
        <v>318.96725500000002</v>
      </c>
      <c r="C42" s="10">
        <v>1979.3670999999999</v>
      </c>
      <c r="D42" s="10">
        <v>334.62599999999998</v>
      </c>
      <c r="E42" s="2">
        <v>1786</v>
      </c>
      <c r="F42" s="2">
        <v>5</v>
      </c>
      <c r="G42" s="3">
        <f t="shared" si="3"/>
        <v>7.6291079812206572E-3</v>
      </c>
      <c r="H42" s="3">
        <f t="shared" si="3"/>
        <v>1.1260274135569225E-2</v>
      </c>
      <c r="I42" s="3">
        <f t="shared" si="3"/>
        <v>1.5438857777429026E-2</v>
      </c>
      <c r="J42" s="3">
        <f t="shared" si="3"/>
        <v>7.1050815372301849E-3</v>
      </c>
      <c r="K42" s="3">
        <f t="shared" si="3"/>
        <v>5.867345550381103E-4</v>
      </c>
      <c r="L42" s="3">
        <f t="shared" si="1"/>
        <v>275.04202005598648</v>
      </c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</row>
    <row r="43" spans="1:38">
      <c r="A43" s="6">
        <v>1963</v>
      </c>
      <c r="B43" s="6">
        <v>317.0083975</v>
      </c>
      <c r="C43" s="10">
        <v>1979.4521</v>
      </c>
      <c r="D43" s="10">
        <v>334.88900000000001</v>
      </c>
      <c r="E43" s="2">
        <v>1787</v>
      </c>
      <c r="F43" s="2">
        <v>5</v>
      </c>
      <c r="G43" s="3">
        <f t="shared" si="3"/>
        <v>7.9342723004694835E-3</v>
      </c>
      <c r="H43" s="3">
        <f t="shared" si="3"/>
        <v>1.1698780352821375E-2</v>
      </c>
      <c r="I43" s="3">
        <f t="shared" si="3"/>
        <v>1.5982801628480994E-2</v>
      </c>
      <c r="J43" s="3">
        <f t="shared" si="3"/>
        <v>7.2860450264473492E-3</v>
      </c>
      <c r="K43" s="3">
        <f t="shared" si="3"/>
        <v>5.9061428078102207E-4</v>
      </c>
      <c r="L43" s="3">
        <f t="shared" si="1"/>
        <v>275.043492513589</v>
      </c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</row>
    <row r="44" spans="1:38">
      <c r="A44" s="6">
        <v>1963</v>
      </c>
      <c r="B44" s="6">
        <v>317.013375</v>
      </c>
      <c r="C44" s="10">
        <v>1979.5342000000001</v>
      </c>
      <c r="D44" s="10">
        <v>335.452</v>
      </c>
      <c r="E44" s="2">
        <v>1788</v>
      </c>
      <c r="F44" s="2">
        <v>5</v>
      </c>
      <c r="G44" s="3">
        <f t="shared" si="3"/>
        <v>8.2394366197183107E-3</v>
      </c>
      <c r="H44" s="3">
        <f t="shared" si="3"/>
        <v>1.2136080226358769E-2</v>
      </c>
      <c r="I44" s="3">
        <f t="shared" si="3"/>
        <v>1.6519444330149582E-2</v>
      </c>
      <c r="J44" s="3">
        <f t="shared" si="3"/>
        <v>7.4566706404484845E-3</v>
      </c>
      <c r="K44" s="3">
        <f t="shared" si="3"/>
        <v>5.9296745339537443E-4</v>
      </c>
      <c r="L44" s="3">
        <f t="shared" si="1"/>
        <v>275.04494459927008</v>
      </c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</row>
    <row r="45" spans="1:38">
      <c r="A45" s="6">
        <v>1963</v>
      </c>
      <c r="B45" s="6">
        <v>318.70572499999997</v>
      </c>
      <c r="C45" s="10">
        <v>1979.6192000000001</v>
      </c>
      <c r="D45" s="10">
        <v>335.93599999999998</v>
      </c>
      <c r="E45" s="2">
        <v>1789</v>
      </c>
      <c r="F45" s="2">
        <v>5</v>
      </c>
      <c r="G45" s="3">
        <f t="shared" si="3"/>
        <v>8.5446009389671361E-3</v>
      </c>
      <c r="H45" s="3">
        <f t="shared" si="3"/>
        <v>1.2572177074869035E-2</v>
      </c>
      <c r="I45" s="3">
        <f t="shared" si="3"/>
        <v>1.7048883882958582E-2</v>
      </c>
      <c r="J45" s="3">
        <f t="shared" si="3"/>
        <v>7.6175489495439027E-3</v>
      </c>
      <c r="K45" s="3">
        <f t="shared" si="3"/>
        <v>5.9439472473357528E-4</v>
      </c>
      <c r="L45" s="3">
        <f t="shared" si="1"/>
        <v>275.04637760557108</v>
      </c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</row>
    <row r="46" spans="1:38">
      <c r="A46" s="6">
        <v>1963</v>
      </c>
      <c r="B46" s="6">
        <v>319.3528</v>
      </c>
      <c r="C46" s="10">
        <v>1979.7040999999999</v>
      </c>
      <c r="D46" s="10">
        <v>335.98099999999999</v>
      </c>
      <c r="E46" s="2">
        <v>1790</v>
      </c>
      <c r="F46" s="2">
        <v>5</v>
      </c>
      <c r="G46" s="3">
        <f t="shared" si="3"/>
        <v>8.8497652582159615E-3</v>
      </c>
      <c r="H46" s="3">
        <f t="shared" si="3"/>
        <v>1.3007074207909993E-2</v>
      </c>
      <c r="I46" s="3">
        <f t="shared" si="3"/>
        <v>1.7571216972008405E-2</v>
      </c>
      <c r="J46" s="3">
        <f t="shared" si="3"/>
        <v>7.7692367866187568E-3</v>
      </c>
      <c r="K46" s="3">
        <f t="shared" si="3"/>
        <v>5.9526040855992321E-4</v>
      </c>
      <c r="L46" s="3">
        <f t="shared" si="1"/>
        <v>275.04779255363331</v>
      </c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</row>
    <row r="47" spans="1:38">
      <c r="A47" s="6">
        <v>1959</v>
      </c>
      <c r="B47" s="6">
        <v>316.26945000000001</v>
      </c>
      <c r="C47" s="10">
        <v>1979.7863</v>
      </c>
      <c r="D47" s="10">
        <v>335.97899999999998</v>
      </c>
      <c r="E47" s="2">
        <v>1791</v>
      </c>
      <c r="F47" s="2">
        <v>6</v>
      </c>
      <c r="G47" s="3">
        <f t="shared" si="3"/>
        <v>9.1549295774647869E-3</v>
      </c>
      <c r="H47" s="3">
        <f t="shared" si="3"/>
        <v>1.3440774925934771E-2</v>
      </c>
      <c r="I47" s="3">
        <f t="shared" si="3"/>
        <v>1.8086538984632489E-2</v>
      </c>
      <c r="J47" s="3">
        <f t="shared" si="3"/>
        <v>7.91225917444607E-3</v>
      </c>
      <c r="K47" s="3">
        <f t="shared" si="3"/>
        <v>5.9578547234222061E-4</v>
      </c>
      <c r="L47" s="3">
        <f t="shared" si="1"/>
        <v>275.04919028813481</v>
      </c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</row>
    <row r="48" spans="1:38">
      <c r="A48" s="7">
        <v>1958</v>
      </c>
      <c r="B48" s="7">
        <v>314.37799999999999</v>
      </c>
      <c r="C48" s="10">
        <v>1979.8712</v>
      </c>
      <c r="D48" s="10">
        <v>335.971</v>
      </c>
      <c r="E48" s="2">
        <v>1792</v>
      </c>
      <c r="F48" s="2">
        <v>6</v>
      </c>
      <c r="G48" s="3">
        <f t="shared" si="3"/>
        <v>9.5211267605633792E-3</v>
      </c>
      <c r="H48" s="3">
        <f t="shared" si="3"/>
        <v>1.396717923393187E-2</v>
      </c>
      <c r="I48" s="3">
        <f t="shared" si="3"/>
        <v>1.8745178769600777E-2</v>
      </c>
      <c r="J48" s="3">
        <f t="shared" si="3"/>
        <v>8.1644820349172191E-3</v>
      </c>
      <c r="K48" s="3">
        <f t="shared" si="3"/>
        <v>6.4305229643200055E-4</v>
      </c>
      <c r="L48" s="3">
        <f t="shared" si="1"/>
        <v>275.05104101909546</v>
      </c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</row>
    <row r="49" spans="1:38">
      <c r="A49" s="7">
        <v>1957</v>
      </c>
      <c r="B49" s="7">
        <v>314.03953000000001</v>
      </c>
      <c r="C49" s="10">
        <v>1979.9534000000001</v>
      </c>
      <c r="D49" s="10">
        <v>335.733</v>
      </c>
      <c r="E49" s="2">
        <v>1793</v>
      </c>
      <c r="F49" s="2">
        <v>6</v>
      </c>
      <c r="G49" s="3">
        <f t="shared" si="3"/>
        <v>9.8873239436619714E-3</v>
      </c>
      <c r="H49" s="3">
        <f t="shared" si="3"/>
        <v>1.4492135387938469E-2</v>
      </c>
      <c r="I49" s="3">
        <f t="shared" si="3"/>
        <v>1.9394977885719526E-2</v>
      </c>
      <c r="J49" s="3">
        <f t="shared" si="3"/>
        <v>8.4022961963217211E-3</v>
      </c>
      <c r="K49" s="3">
        <f t="shared" si="3"/>
        <v>6.7172107442969571E-4</v>
      </c>
      <c r="L49" s="3">
        <f t="shared" si="1"/>
        <v>275.05284845448807</v>
      </c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</row>
    <row r="50" spans="1:38">
      <c r="A50" s="6">
        <v>1955</v>
      </c>
      <c r="B50" s="6">
        <v>313.48795499999994</v>
      </c>
      <c r="C50" s="10">
        <v>1980.0382999999999</v>
      </c>
      <c r="D50" s="10">
        <v>335.678</v>
      </c>
      <c r="E50" s="2">
        <v>1794</v>
      </c>
      <c r="F50" s="2">
        <v>6</v>
      </c>
      <c r="G50" s="3">
        <f t="shared" si="3"/>
        <v>1.0253521126760564E-2</v>
      </c>
      <c r="H50" s="3">
        <f t="shared" si="3"/>
        <v>1.5015647371869497E-2</v>
      </c>
      <c r="I50" s="3">
        <f t="shared" si="3"/>
        <v>2.0036054997891E-2</v>
      </c>
      <c r="J50" s="3">
        <f t="shared" si="3"/>
        <v>8.6265247823383955E-3</v>
      </c>
      <c r="K50" s="3">
        <f t="shared" si="3"/>
        <v>6.8910956726179269E-4</v>
      </c>
      <c r="L50" s="3">
        <f t="shared" si="1"/>
        <v>275.05462085784615</v>
      </c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</row>
    <row r="51" spans="1:38">
      <c r="A51" s="6">
        <v>1955</v>
      </c>
      <c r="B51" s="6">
        <v>313.79655999999994</v>
      </c>
      <c r="C51" s="10">
        <v>1980.123</v>
      </c>
      <c r="D51" s="10">
        <v>335.77800000000002</v>
      </c>
      <c r="E51" s="2">
        <v>1795</v>
      </c>
      <c r="F51" s="2">
        <v>6</v>
      </c>
      <c r="G51" s="3">
        <f t="shared" si="3"/>
        <v>1.0619718309859156E-2</v>
      </c>
      <c r="H51" s="3">
        <f t="shared" si="3"/>
        <v>1.5537719158680009E-2</v>
      </c>
      <c r="I51" s="3">
        <f t="shared" si="3"/>
        <v>2.0668527178224053E-2</v>
      </c>
      <c r="J51" s="3">
        <f t="shared" si="3"/>
        <v>8.8379438941780693E-3</v>
      </c>
      <c r="K51" s="3">
        <f t="shared" si="3"/>
        <v>6.9965622129065301E-4</v>
      </c>
      <c r="L51" s="3">
        <f t="shared" si="1"/>
        <v>275.05636356476225</v>
      </c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</row>
    <row r="52" spans="1:38">
      <c r="A52" s="6">
        <v>1954</v>
      </c>
      <c r="B52" s="6">
        <v>310.99059999999997</v>
      </c>
      <c r="C52" s="10">
        <v>1980.2021999999999</v>
      </c>
      <c r="D52" s="10">
        <v>335.89800000000002</v>
      </c>
      <c r="E52" s="2">
        <v>1796</v>
      </c>
      <c r="F52" s="2">
        <v>6</v>
      </c>
      <c r="G52" s="3">
        <f t="shared" si="3"/>
        <v>1.0985915492957748E-2</v>
      </c>
      <c r="H52" s="3">
        <f t="shared" si="3"/>
        <v>1.6058354710395347E-2</v>
      </c>
      <c r="I52" s="3">
        <f t="shared" si="3"/>
        <v>2.1292509927413588E-2</v>
      </c>
      <c r="J52" s="3">
        <f t="shared" si="3"/>
        <v>9.0372852968293484E-3</v>
      </c>
      <c r="K52" s="3">
        <f t="shared" si="3"/>
        <v>7.0605309031653843E-4</v>
      </c>
      <c r="L52" s="3">
        <f t="shared" si="1"/>
        <v>275.05808011851792</v>
      </c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</row>
    <row r="53" spans="1:38">
      <c r="A53" s="6">
        <v>1954</v>
      </c>
      <c r="B53" s="6">
        <v>311.88655</v>
      </c>
      <c r="C53" s="10">
        <v>1980.2869000000001</v>
      </c>
      <c r="D53" s="10">
        <v>336.05700000000002</v>
      </c>
      <c r="E53" s="2">
        <v>1797</v>
      </c>
      <c r="F53" s="2">
        <v>7</v>
      </c>
      <c r="G53" s="3">
        <f t="shared" si="3"/>
        <v>1.135211267605634E-2</v>
      </c>
      <c r="H53" s="3">
        <f t="shared" si="3"/>
        <v>1.65775579781412E-2</v>
      </c>
      <c r="I53" s="3">
        <f t="shared" si="3"/>
        <v>2.1908117195833049E-2</v>
      </c>
      <c r="J53" s="3">
        <f t="shared" si="3"/>
        <v>9.2252389518476009E-3</v>
      </c>
      <c r="K53" s="3">
        <f t="shared" si="3"/>
        <v>7.0993298750690408E-4</v>
      </c>
      <c r="L53" s="3">
        <f t="shared" si="1"/>
        <v>275.05977295978937</v>
      </c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</row>
    <row r="54" spans="1:38">
      <c r="A54" s="6">
        <v>1954</v>
      </c>
      <c r="B54" s="6">
        <v>312.68294999999995</v>
      </c>
      <c r="C54" s="10">
        <v>1980.3688999999999</v>
      </c>
      <c r="D54" s="10">
        <v>336.185</v>
      </c>
      <c r="E54" s="2">
        <v>1798</v>
      </c>
      <c r="F54" s="2">
        <v>7</v>
      </c>
      <c r="G54" s="3">
        <f t="shared" si="3"/>
        <v>1.1779342723004698E-2</v>
      </c>
      <c r="H54" s="3">
        <f t="shared" si="3"/>
        <v>1.7189229615788611E-2</v>
      </c>
      <c r="I54" s="3">
        <f t="shared" si="3"/>
        <v>2.2665696146127821E-2</v>
      </c>
      <c r="J54" s="3">
        <f t="shared" si="3"/>
        <v>9.519826297472455E-3</v>
      </c>
      <c r="K54" s="3">
        <f t="shared" si="3"/>
        <v>7.5923462091690547E-4</v>
      </c>
      <c r="L54" s="3">
        <f t="shared" si="1"/>
        <v>275.0619133294033</v>
      </c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</row>
    <row r="55" spans="1:38">
      <c r="A55" s="6">
        <v>1954</v>
      </c>
      <c r="B55" s="6">
        <v>311.67614499999996</v>
      </c>
      <c r="C55" s="10">
        <v>1980.4536000000001</v>
      </c>
      <c r="D55" s="10">
        <v>336.53199999999998</v>
      </c>
      <c r="E55" s="2">
        <v>1799</v>
      </c>
      <c r="F55" s="2">
        <v>7</v>
      </c>
      <c r="G55" s="3">
        <f t="shared" ref="G55:K70" si="4">G54*(1-G$5)+G$4*$F54*$L$4/1000</f>
        <v>1.2206572769953055E-2</v>
      </c>
      <c r="H55" s="3">
        <f t="shared" si="4"/>
        <v>1.7799218526472208E-2</v>
      </c>
      <c r="I55" s="3">
        <f t="shared" si="4"/>
        <v>2.3413106405159496E-2</v>
      </c>
      <c r="J55" s="3">
        <f t="shared" si="4"/>
        <v>9.797584794181623E-3</v>
      </c>
      <c r="K55" s="3">
        <f t="shared" si="4"/>
        <v>7.8913757315398399E-4</v>
      </c>
      <c r="L55" s="3">
        <f t="shared" si="1"/>
        <v>275.06400562006894</v>
      </c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</row>
    <row r="56" spans="1:38">
      <c r="A56" s="7">
        <v>1953</v>
      </c>
      <c r="B56" s="7">
        <v>312.05848500000002</v>
      </c>
      <c r="C56" s="10">
        <v>1980.5355</v>
      </c>
      <c r="D56" s="10">
        <v>336.93</v>
      </c>
      <c r="E56" s="2">
        <v>1800</v>
      </c>
      <c r="F56" s="2">
        <v>8</v>
      </c>
      <c r="G56" s="3">
        <f t="shared" si="4"/>
        <v>1.2633802816901412E-2</v>
      </c>
      <c r="H56" s="3">
        <f t="shared" si="4"/>
        <v>1.8407529339424182E-2</v>
      </c>
      <c r="I56" s="3">
        <f t="shared" si="4"/>
        <v>2.4150484463365096E-2</v>
      </c>
      <c r="J56" s="3">
        <f t="shared" si="4"/>
        <v>1.00594758212062E-2</v>
      </c>
      <c r="K56" s="3">
        <f t="shared" si="4"/>
        <v>8.0727463050169466E-4</v>
      </c>
      <c r="L56" s="3">
        <f t="shared" si="1"/>
        <v>275.06605856707142</v>
      </c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</row>
    <row r="57" spans="1:38">
      <c r="A57" s="6">
        <v>1950</v>
      </c>
      <c r="B57" s="6">
        <v>312.55218499999995</v>
      </c>
      <c r="C57" s="10">
        <v>1980.6202000000001</v>
      </c>
      <c r="D57" s="10">
        <v>337.096</v>
      </c>
      <c r="E57" s="2">
        <v>1801</v>
      </c>
      <c r="F57" s="2">
        <v>8</v>
      </c>
      <c r="G57" s="3">
        <f t="shared" si="4"/>
        <v>1.3122065727699535E-2</v>
      </c>
      <c r="H57" s="3">
        <f t="shared" si="4"/>
        <v>1.9108063384756589E-2</v>
      </c>
      <c r="I57" s="3">
        <f t="shared" si="4"/>
        <v>2.5028199720906967E-2</v>
      </c>
      <c r="J57" s="3">
        <f t="shared" si="4"/>
        <v>1.0423776729223025E-2</v>
      </c>
      <c r="K57" s="3">
        <f t="shared" si="4"/>
        <v>8.6522366866755918E-4</v>
      </c>
      <c r="L57" s="3">
        <f t="shared" si="1"/>
        <v>275.06854732923125</v>
      </c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</row>
    <row r="58" spans="1:38">
      <c r="A58" s="7">
        <v>1949</v>
      </c>
      <c r="B58" s="7">
        <v>311.15258</v>
      </c>
      <c r="C58" s="10">
        <v>1980.7049</v>
      </c>
      <c r="D58" s="10">
        <v>337.19</v>
      </c>
      <c r="E58" s="2">
        <v>1802</v>
      </c>
      <c r="F58" s="2">
        <v>10</v>
      </c>
      <c r="G58" s="3">
        <f t="shared" si="4"/>
        <v>1.3610328638497657E-2</v>
      </c>
      <c r="H58" s="3">
        <f t="shared" si="4"/>
        <v>1.9806670239984704E-2</v>
      </c>
      <c r="I58" s="3">
        <f t="shared" si="4"/>
        <v>2.5894133743678018E-2</v>
      </c>
      <c r="J58" s="3">
        <f t="shared" si="4"/>
        <v>1.0767266271674033E-2</v>
      </c>
      <c r="K58" s="3">
        <f t="shared" si="4"/>
        <v>9.0037153701601354E-4</v>
      </c>
      <c r="L58" s="3">
        <f t="shared" si="1"/>
        <v>275.07097877043083</v>
      </c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</row>
    <row r="59" spans="1:38">
      <c r="A59" s="6">
        <v>1948</v>
      </c>
      <c r="B59" s="6">
        <v>310.47158999999999</v>
      </c>
      <c r="C59" s="10">
        <v>1980.7869000000001</v>
      </c>
      <c r="D59" s="10">
        <v>337.11599999999999</v>
      </c>
      <c r="E59" s="2">
        <v>1803</v>
      </c>
      <c r="F59" s="2">
        <v>9</v>
      </c>
      <c r="G59" s="3">
        <f t="shared" si="4"/>
        <v>1.422065727699531E-2</v>
      </c>
      <c r="H59" s="3">
        <f t="shared" si="4"/>
        <v>2.0691148634096171E-2</v>
      </c>
      <c r="I59" s="3">
        <f t="shared" si="4"/>
        <v>2.7048914150235474E-2</v>
      </c>
      <c r="J59" s="3">
        <f t="shared" si="4"/>
        <v>1.1325875120483647E-2</v>
      </c>
      <c r="K59" s="3">
        <f t="shared" si="4"/>
        <v>1.0155865104079179E-3</v>
      </c>
      <c r="L59" s="3">
        <f t="shared" si="1"/>
        <v>275.07430218169225</v>
      </c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</row>
    <row r="60" spans="1:38">
      <c r="A60" s="6">
        <v>1947</v>
      </c>
      <c r="B60" s="6">
        <v>309.98379499999999</v>
      </c>
      <c r="C60" s="10">
        <v>1980.8715999999999</v>
      </c>
      <c r="D60" s="10">
        <v>336.93799999999999</v>
      </c>
      <c r="E60" s="2">
        <v>1804</v>
      </c>
      <c r="F60" s="2">
        <v>9</v>
      </c>
      <c r="G60" s="3">
        <f t="shared" si="4"/>
        <v>1.4769953051643197E-2</v>
      </c>
      <c r="H60" s="3">
        <f t="shared" si="4"/>
        <v>2.1479297088084996E-2</v>
      </c>
      <c r="I60" s="3">
        <f t="shared" si="4"/>
        <v>2.8037959641163793E-2</v>
      </c>
      <c r="J60" s="3">
        <f t="shared" si="4"/>
        <v>1.1735201509927141E-2</v>
      </c>
      <c r="K60" s="3">
        <f t="shared" si="4"/>
        <v>1.0385195674205714E-3</v>
      </c>
      <c r="L60" s="3">
        <f t="shared" si="1"/>
        <v>275.07706093085824</v>
      </c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</row>
    <row r="61" spans="1:38">
      <c r="A61" s="6">
        <v>1947</v>
      </c>
      <c r="B61" s="6">
        <v>311.45713499999999</v>
      </c>
      <c r="C61" s="10">
        <v>1980.9536000000001</v>
      </c>
      <c r="D61" s="10">
        <v>336.916</v>
      </c>
      <c r="E61" s="2">
        <v>1805</v>
      </c>
      <c r="F61" s="2">
        <v>9</v>
      </c>
      <c r="G61" s="3">
        <f t="shared" si="4"/>
        <v>1.5319248826291085E-2</v>
      </c>
      <c r="H61" s="3">
        <f t="shared" si="4"/>
        <v>2.2265277322111691E-2</v>
      </c>
      <c r="I61" s="3">
        <f t="shared" si="4"/>
        <v>2.9013729554360587E-2</v>
      </c>
      <c r="J61" s="3">
        <f t="shared" si="4"/>
        <v>1.2121144369604493E-2</v>
      </c>
      <c r="K61" s="3">
        <f t="shared" si="4"/>
        <v>1.0524291696196834E-3</v>
      </c>
      <c r="L61" s="3">
        <f t="shared" si="1"/>
        <v>275.07977182924196</v>
      </c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</row>
    <row r="62" spans="1:38">
      <c r="A62" s="6">
        <v>1946</v>
      </c>
      <c r="B62" s="6">
        <v>311.45713499999999</v>
      </c>
      <c r="C62" s="10">
        <v>1981.0383999999999</v>
      </c>
      <c r="D62" s="10">
        <v>337.089</v>
      </c>
      <c r="E62" s="2">
        <v>1806</v>
      </c>
      <c r="F62" s="2">
        <v>10</v>
      </c>
      <c r="G62" s="3">
        <f t="shared" si="4"/>
        <v>1.5868544600938971E-2</v>
      </c>
      <c r="H62" s="3">
        <f t="shared" si="4"/>
        <v>2.3049095301014202E-2</v>
      </c>
      <c r="I62" s="3">
        <f t="shared" si="4"/>
        <v>2.997640208280658E-2</v>
      </c>
      <c r="J62" s="3">
        <f t="shared" si="4"/>
        <v>1.248503952705682E-2</v>
      </c>
      <c r="K62" s="3">
        <f t="shared" si="4"/>
        <v>1.0608657698178512E-3</v>
      </c>
      <c r="L62" s="3">
        <f t="shared" si="1"/>
        <v>275.08243994728161</v>
      </c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</row>
    <row r="63" spans="1:38">
      <c r="A63" s="7">
        <v>1945</v>
      </c>
      <c r="B63" s="7">
        <v>309.57969000000003</v>
      </c>
      <c r="C63" s="10">
        <v>1981.1233</v>
      </c>
      <c r="D63" s="10">
        <v>337.23</v>
      </c>
      <c r="E63" s="2">
        <v>1807</v>
      </c>
      <c r="F63" s="2">
        <v>10</v>
      </c>
      <c r="G63" s="3">
        <f t="shared" si="4"/>
        <v>1.6478873239436621E-2</v>
      </c>
      <c r="H63" s="3">
        <f t="shared" si="4"/>
        <v>2.3924653686836047E-2</v>
      </c>
      <c r="I63" s="3">
        <f t="shared" si="4"/>
        <v>3.1076387769450604E-2</v>
      </c>
      <c r="J63" s="3">
        <f t="shared" si="4"/>
        <v>1.2945517390216238E-2</v>
      </c>
      <c r="K63" s="3">
        <f t="shared" si="4"/>
        <v>1.1129311833092894E-3</v>
      </c>
      <c r="L63" s="3">
        <f t="shared" si="1"/>
        <v>275.08553836326922</v>
      </c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</row>
    <row r="64" spans="1:38">
      <c r="A64" s="6">
        <v>1945</v>
      </c>
      <c r="B64" s="6">
        <v>309.74622499999998</v>
      </c>
      <c r="C64" s="10">
        <v>1981.2</v>
      </c>
      <c r="D64" s="10">
        <v>337.226</v>
      </c>
      <c r="E64" s="2">
        <v>1808</v>
      </c>
      <c r="F64" s="2">
        <v>10</v>
      </c>
      <c r="G64" s="3">
        <f t="shared" si="4"/>
        <v>1.7089201877934272E-2</v>
      </c>
      <c r="H64" s="3">
        <f t="shared" si="4"/>
        <v>2.4797803385359782E-2</v>
      </c>
      <c r="I64" s="3">
        <f t="shared" si="4"/>
        <v>3.2161608770728232E-2</v>
      </c>
      <c r="J64" s="3">
        <f t="shared" si="4"/>
        <v>1.3379689600728934E-2</v>
      </c>
      <c r="K64" s="3">
        <f t="shared" si="4"/>
        <v>1.1445104529024626E-3</v>
      </c>
      <c r="L64" s="3">
        <f t="shared" si="1"/>
        <v>275.08857281408763</v>
      </c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</row>
    <row r="65" spans="1:38">
      <c r="A65" s="6">
        <v>1944</v>
      </c>
      <c r="B65" s="6">
        <v>311.28789999999998</v>
      </c>
      <c r="C65" s="10">
        <v>1981.2849000000001</v>
      </c>
      <c r="D65" s="10">
        <v>337.17399999999998</v>
      </c>
      <c r="E65" s="2">
        <v>1809</v>
      </c>
      <c r="F65" s="2">
        <v>10</v>
      </c>
      <c r="G65" s="3">
        <f t="shared" si="4"/>
        <v>1.7699530516431923E-2</v>
      </c>
      <c r="H65" s="3">
        <f t="shared" si="4"/>
        <v>2.566855102295618E-2</v>
      </c>
      <c r="I65" s="3">
        <f t="shared" si="4"/>
        <v>3.3232263267340002E-2</v>
      </c>
      <c r="J65" s="3">
        <f t="shared" si="4"/>
        <v>1.378905891782946E-2</v>
      </c>
      <c r="K65" s="3">
        <f t="shared" si="4"/>
        <v>1.1636642481220529E-3</v>
      </c>
      <c r="L65" s="3">
        <f t="shared" si="1"/>
        <v>275.09155306797265</v>
      </c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</row>
    <row r="66" spans="1:38">
      <c r="A66" s="6">
        <v>1943</v>
      </c>
      <c r="B66" s="6">
        <v>310.51140999999996</v>
      </c>
      <c r="C66" s="10">
        <v>1981.3670999999999</v>
      </c>
      <c r="D66" s="10">
        <v>337.346</v>
      </c>
      <c r="E66" s="2">
        <v>1810</v>
      </c>
      <c r="F66" s="2">
        <v>10</v>
      </c>
      <c r="G66" s="3">
        <f t="shared" si="4"/>
        <v>1.8309859154929574E-2</v>
      </c>
      <c r="H66" s="3">
        <f t="shared" si="4"/>
        <v>2.6536903207766676E-2</v>
      </c>
      <c r="I66" s="3">
        <f t="shared" si="4"/>
        <v>3.4288546779883043E-2</v>
      </c>
      <c r="J66" s="3">
        <f t="shared" si="4"/>
        <v>1.4175042252841757E-2</v>
      </c>
      <c r="K66" s="3">
        <f t="shared" si="4"/>
        <v>1.1752816121725915E-3</v>
      </c>
      <c r="L66" s="3">
        <f t="shared" si="1"/>
        <v>275.09448563300759</v>
      </c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</row>
    <row r="67" spans="1:38">
      <c r="A67" s="6">
        <v>1943</v>
      </c>
      <c r="B67" s="6">
        <v>311.02906999999999</v>
      </c>
      <c r="C67" s="10">
        <v>1981.4521</v>
      </c>
      <c r="D67" s="10">
        <v>337.58699999999999</v>
      </c>
      <c r="E67" s="2">
        <v>1811</v>
      </c>
      <c r="F67" s="2">
        <v>11</v>
      </c>
      <c r="G67" s="3">
        <f t="shared" si="4"/>
        <v>1.8920187793427225E-2</v>
      </c>
      <c r="H67" s="3">
        <f t="shared" si="4"/>
        <v>2.7402866529753503E-2</v>
      </c>
      <c r="I67" s="3">
        <f t="shared" si="4"/>
        <v>3.5330652204556605E-2</v>
      </c>
      <c r="J67" s="3">
        <f t="shared" si="4"/>
        <v>1.4538975573400391E-2</v>
      </c>
      <c r="K67" s="3">
        <f t="shared" si="4"/>
        <v>1.1823278996542868E-3</v>
      </c>
      <c r="L67" s="3">
        <f t="shared" si="1"/>
        <v>275.0973750100008</v>
      </c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</row>
    <row r="68" spans="1:38">
      <c r="A68" s="6">
        <v>1942</v>
      </c>
      <c r="B68" s="6">
        <v>310.94942999999995</v>
      </c>
      <c r="C68" s="10">
        <v>1981.5342000000001</v>
      </c>
      <c r="D68" s="10">
        <v>337.83199999999999</v>
      </c>
      <c r="E68" s="2">
        <v>1812</v>
      </c>
      <c r="F68" s="2">
        <v>11</v>
      </c>
      <c r="G68" s="3">
        <f t="shared" si="4"/>
        <v>1.9591549295774644E-2</v>
      </c>
      <c r="H68" s="3">
        <f t="shared" si="4"/>
        <v>2.8360344274364742E-2</v>
      </c>
      <c r="I68" s="3">
        <f t="shared" si="4"/>
        <v>3.6509004590172374E-2</v>
      </c>
      <c r="J68" s="3">
        <f t="shared" si="4"/>
        <v>1.4999489419527834E-2</v>
      </c>
      <c r="K68" s="3">
        <f t="shared" si="4"/>
        <v>1.233550045856596E-3</v>
      </c>
      <c r="L68" s="3">
        <f t="shared" si="1"/>
        <v>275.10069393762569</v>
      </c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</row>
    <row r="69" spans="1:38">
      <c r="A69" s="6">
        <v>1942</v>
      </c>
      <c r="B69" s="6">
        <v>311.62636999999995</v>
      </c>
      <c r="C69" s="10">
        <v>1981.6192000000001</v>
      </c>
      <c r="D69" s="10">
        <v>338.09300000000002</v>
      </c>
      <c r="E69" s="2">
        <v>1813</v>
      </c>
      <c r="F69" s="2">
        <v>11</v>
      </c>
      <c r="G69" s="3">
        <f t="shared" si="4"/>
        <v>2.0262910798122064E-2</v>
      </c>
      <c r="H69" s="3">
        <f t="shared" si="4"/>
        <v>2.9315187969072495E-2</v>
      </c>
      <c r="I69" s="3">
        <f t="shared" si="4"/>
        <v>3.7671540404322162E-2</v>
      </c>
      <c r="J69" s="3">
        <f t="shared" si="4"/>
        <v>1.5433695557414716E-2</v>
      </c>
      <c r="K69" s="3">
        <f t="shared" si="4"/>
        <v>1.2646178479845797E-3</v>
      </c>
      <c r="L69" s="3">
        <f t="shared" si="1"/>
        <v>275.1039479525769</v>
      </c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</row>
    <row r="70" spans="1:38">
      <c r="A70" s="6">
        <v>1941</v>
      </c>
      <c r="B70" s="6">
        <v>310.70055499999995</v>
      </c>
      <c r="C70" s="10">
        <v>1981.7040999999999</v>
      </c>
      <c r="D70" s="10">
        <v>338.16500000000002</v>
      </c>
      <c r="E70" s="2">
        <v>1814</v>
      </c>
      <c r="F70" s="2">
        <v>11</v>
      </c>
      <c r="G70" s="3">
        <f t="shared" si="4"/>
        <v>2.0934272300469483E-2</v>
      </c>
      <c r="H70" s="3">
        <f t="shared" si="4"/>
        <v>3.0267404860226804E-2</v>
      </c>
      <c r="I70" s="3">
        <f t="shared" si="4"/>
        <v>3.88184719467696E-2</v>
      </c>
      <c r="J70" s="3">
        <f t="shared" si="4"/>
        <v>1.5843096863725203E-2</v>
      </c>
      <c r="K70" s="3">
        <f t="shared" si="4"/>
        <v>1.283461422505087E-3</v>
      </c>
      <c r="L70" s="3">
        <f t="shared" si="1"/>
        <v>275.10714670739372</v>
      </c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</row>
    <row r="71" spans="1:38">
      <c r="A71" s="6">
        <v>1940</v>
      </c>
      <c r="B71" s="6">
        <v>310.95575749999995</v>
      </c>
      <c r="C71" s="10">
        <v>1981.7863</v>
      </c>
      <c r="D71" s="10">
        <v>338.072</v>
      </c>
      <c r="E71" s="2">
        <v>1815</v>
      </c>
      <c r="F71" s="2">
        <v>12</v>
      </c>
      <c r="G71" s="3">
        <f t="shared" ref="G71:K86" si="5">G70*(1-G$5)+G$4*$F70*$L$4/1000</f>
        <v>2.1605633802816902E-2</v>
      </c>
      <c r="H71" s="3">
        <f t="shared" si="5"/>
        <v>3.1217002174242788E-2</v>
      </c>
      <c r="I71" s="3">
        <f t="shared" si="5"/>
        <v>3.9950008667660131E-2</v>
      </c>
      <c r="J71" s="3">
        <f t="shared" si="5"/>
        <v>1.6229110360504465E-2</v>
      </c>
      <c r="K71" s="3">
        <f t="shared" si="5"/>
        <v>1.2948906281903545E-3</v>
      </c>
      <c r="L71" s="3">
        <f t="shared" ref="L71:L134" si="6">SUM(G71:K71,L$5)</f>
        <v>275.11029664563341</v>
      </c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</row>
    <row r="72" spans="1:38">
      <c r="A72" s="6">
        <v>1939</v>
      </c>
      <c r="B72" s="6">
        <v>310.52603333333332</v>
      </c>
      <c r="C72" s="10">
        <v>1981.8712</v>
      </c>
      <c r="D72" s="10">
        <v>338</v>
      </c>
      <c r="E72" s="2">
        <v>1816</v>
      </c>
      <c r="F72" s="2">
        <v>13</v>
      </c>
      <c r="G72" s="3">
        <f t="shared" si="5"/>
        <v>2.2338028169014087E-2</v>
      </c>
      <c r="H72" s="3">
        <f t="shared" si="5"/>
        <v>3.2257883831270498E-2</v>
      </c>
      <c r="I72" s="3">
        <f t="shared" si="5"/>
        <v>4.1216591947554393E-2</v>
      </c>
      <c r="J72" s="3">
        <f t="shared" si="5"/>
        <v>1.6710443011801919E-2</v>
      </c>
      <c r="K72" s="3">
        <f t="shared" si="5"/>
        <v>1.3487711486621431E-3</v>
      </c>
      <c r="L72" s="3">
        <f t="shared" si="6"/>
        <v>275.11387171810833</v>
      </c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</row>
    <row r="73" spans="1:38">
      <c r="A73" s="6">
        <v>1939</v>
      </c>
      <c r="B73" s="6">
        <v>310.93947499999996</v>
      </c>
      <c r="C73" s="10">
        <v>1981.9534000000001</v>
      </c>
      <c r="D73" s="10">
        <v>337.76799999999997</v>
      </c>
      <c r="E73" s="2">
        <v>1817</v>
      </c>
      <c r="F73" s="2">
        <v>14</v>
      </c>
      <c r="G73" s="3">
        <f t="shared" si="5"/>
        <v>2.3131455399061036E-2</v>
      </c>
      <c r="H73" s="3">
        <f t="shared" si="5"/>
        <v>3.3389798705352955E-2</v>
      </c>
      <c r="I73" s="3">
        <f t="shared" si="5"/>
        <v>4.2616409108362369E-2</v>
      </c>
      <c r="J73" s="3">
        <f t="shared" si="5"/>
        <v>1.7281649533989533E-2</v>
      </c>
      <c r="K73" s="3">
        <f t="shared" si="5"/>
        <v>1.4283996930970686E-3</v>
      </c>
      <c r="L73" s="3">
        <f t="shared" si="6"/>
        <v>275.11784771243987</v>
      </c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</row>
    <row r="74" spans="1:38">
      <c r="A74" s="6">
        <v>1938</v>
      </c>
      <c r="B74" s="6">
        <v>309.55572999999998</v>
      </c>
      <c r="C74" s="10">
        <v>1982.0383999999999</v>
      </c>
      <c r="D74" s="10">
        <v>337.30599999999998</v>
      </c>
      <c r="E74" s="2">
        <v>1818</v>
      </c>
      <c r="F74" s="2">
        <v>14</v>
      </c>
      <c r="G74" s="3">
        <f t="shared" si="5"/>
        <v>2.3985915492957751E-2</v>
      </c>
      <c r="H74" s="3">
        <f t="shared" si="5"/>
        <v>3.4612496361388197E-2</v>
      </c>
      <c r="I74" s="3">
        <f t="shared" si="5"/>
        <v>4.41476718028758E-2</v>
      </c>
      <c r="J74" s="3">
        <f t="shared" si="5"/>
        <v>1.7937595715373757E-2</v>
      </c>
      <c r="K74" s="3">
        <f t="shared" si="5"/>
        <v>1.5236452034926525E-3</v>
      </c>
      <c r="L74" s="3">
        <f t="shared" si="6"/>
        <v>275.1222073245761</v>
      </c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</row>
    <row r="75" spans="1:38">
      <c r="A75" s="6">
        <v>1936.5</v>
      </c>
      <c r="B75" s="6">
        <v>308.99237250000004</v>
      </c>
      <c r="C75" s="10">
        <v>1982.1233</v>
      </c>
      <c r="D75" s="10">
        <v>337.12700000000001</v>
      </c>
      <c r="E75" s="2">
        <v>1819</v>
      </c>
      <c r="F75" s="2">
        <v>14</v>
      </c>
      <c r="G75" s="3">
        <f t="shared" si="5"/>
        <v>2.4840375586854466E-2</v>
      </c>
      <c r="H75" s="3">
        <f t="shared" si="5"/>
        <v>3.58318303396137E-2</v>
      </c>
      <c r="I75" s="3">
        <f t="shared" si="5"/>
        <v>4.5658380946400061E-2</v>
      </c>
      <c r="J75" s="3">
        <f t="shared" si="5"/>
        <v>1.8556069753615102E-2</v>
      </c>
      <c r="K75" s="3">
        <f t="shared" si="5"/>
        <v>1.5814145257475524E-3</v>
      </c>
      <c r="L75" s="3">
        <f t="shared" si="6"/>
        <v>275.1264680711522</v>
      </c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</row>
    <row r="76" spans="1:38">
      <c r="A76" s="6">
        <v>1934.5</v>
      </c>
      <c r="B76" s="6">
        <v>307.81867799999998</v>
      </c>
      <c r="C76" s="10">
        <v>1982.2</v>
      </c>
      <c r="D76" s="10">
        <v>337.274</v>
      </c>
      <c r="E76" s="2">
        <v>1820</v>
      </c>
      <c r="F76" s="2">
        <v>14</v>
      </c>
      <c r="G76" s="3">
        <f t="shared" si="5"/>
        <v>2.569483568075118E-2</v>
      </c>
      <c r="H76" s="3">
        <f t="shared" si="5"/>
        <v>3.7047809893607689E-2</v>
      </c>
      <c r="I76" s="3">
        <f t="shared" si="5"/>
        <v>4.7148812421355442E-2</v>
      </c>
      <c r="J76" s="3">
        <f t="shared" si="5"/>
        <v>1.9139212314444338E-2</v>
      </c>
      <c r="K76" s="3">
        <f t="shared" si="5"/>
        <v>1.6164533908859687E-3</v>
      </c>
      <c r="L76" s="3">
        <f t="shared" si="6"/>
        <v>275.13064712370107</v>
      </c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</row>
    <row r="77" spans="1:38">
      <c r="A77" s="6">
        <v>1933</v>
      </c>
      <c r="B77" s="6">
        <v>307.80500000000001</v>
      </c>
      <c r="C77" s="10">
        <v>1982.2849000000001</v>
      </c>
      <c r="D77" s="10">
        <v>337.69799999999998</v>
      </c>
      <c r="E77" s="2">
        <v>1821</v>
      </c>
      <c r="F77" s="2">
        <v>14</v>
      </c>
      <c r="G77" s="3">
        <f t="shared" si="5"/>
        <v>2.6549295774647895E-2</v>
      </c>
      <c r="H77" s="3">
        <f t="shared" si="5"/>
        <v>3.826044425149152E-2</v>
      </c>
      <c r="I77" s="3">
        <f t="shared" si="5"/>
        <v>4.8619238407098475E-2</v>
      </c>
      <c r="J77" s="3">
        <f t="shared" si="5"/>
        <v>1.9689041774088981E-2</v>
      </c>
      <c r="K77" s="3">
        <f t="shared" si="5"/>
        <v>1.6377055368739543E-3</v>
      </c>
      <c r="L77" s="3">
        <f t="shared" si="6"/>
        <v>275.13475572574418</v>
      </c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</row>
    <row r="78" spans="1:38">
      <c r="A78" s="6">
        <v>1933</v>
      </c>
      <c r="B78" s="6">
        <v>307.20634999999999</v>
      </c>
      <c r="C78" s="10">
        <v>1982.3670999999999</v>
      </c>
      <c r="D78" s="10">
        <v>338.03199999999998</v>
      </c>
      <c r="E78" s="2">
        <v>1822</v>
      </c>
      <c r="F78" s="2">
        <v>15</v>
      </c>
      <c r="G78" s="3">
        <f t="shared" si="5"/>
        <v>2.740375586854461E-2</v>
      </c>
      <c r="H78" s="3">
        <f t="shared" si="5"/>
        <v>3.9469742615999705E-2</v>
      </c>
      <c r="I78" s="3">
        <f t="shared" si="5"/>
        <v>5.0069927429626737E-2</v>
      </c>
      <c r="J78" s="3">
        <f t="shared" si="5"/>
        <v>2.0207461205288154E-2</v>
      </c>
      <c r="K78" s="3">
        <f t="shared" si="5"/>
        <v>1.6505956150003566E-3</v>
      </c>
      <c r="L78" s="3">
        <f t="shared" si="6"/>
        <v>275.13880148273444</v>
      </c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</row>
    <row r="79" spans="1:38">
      <c r="A79" s="7">
        <v>1929</v>
      </c>
      <c r="B79" s="7">
        <v>305.71715</v>
      </c>
      <c r="C79" s="10">
        <v>1982.4521</v>
      </c>
      <c r="D79" s="10">
        <v>338.18599999999998</v>
      </c>
      <c r="E79" s="2">
        <v>1823</v>
      </c>
      <c r="F79" s="2">
        <v>16</v>
      </c>
      <c r="G79" s="3">
        <f t="shared" si="5"/>
        <v>2.8319248826291089E-2</v>
      </c>
      <c r="H79" s="3">
        <f t="shared" si="5"/>
        <v>4.0769610878164796E-2</v>
      </c>
      <c r="I79" s="3">
        <f t="shared" si="5"/>
        <v>5.1651379152400506E-2</v>
      </c>
      <c r="J79" s="3">
        <f t="shared" si="5"/>
        <v>2.0813635856237155E-2</v>
      </c>
      <c r="K79" s="3">
        <f t="shared" si="5"/>
        <v>1.7053621993976221E-3</v>
      </c>
      <c r="L79" s="3">
        <f t="shared" si="6"/>
        <v>275.14325923691251</v>
      </c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</row>
    <row r="80" spans="1:38">
      <c r="A80" s="6">
        <v>1928.75</v>
      </c>
      <c r="B80" s="6">
        <v>307.76790750000004</v>
      </c>
      <c r="C80" s="10">
        <v>1982.5342000000001</v>
      </c>
      <c r="D80" s="10">
        <v>338.55099999999999</v>
      </c>
      <c r="E80" s="2">
        <v>1824</v>
      </c>
      <c r="F80" s="2">
        <v>16</v>
      </c>
      <c r="G80" s="3">
        <f t="shared" si="5"/>
        <v>2.9295774647887334E-2</v>
      </c>
      <c r="H80" s="3">
        <f t="shared" si="5"/>
        <v>4.2159799877490349E-2</v>
      </c>
      <c r="I80" s="3">
        <f t="shared" si="5"/>
        <v>5.3361838397920448E-2</v>
      </c>
      <c r="J80" s="3">
        <f t="shared" si="5"/>
        <v>2.1502552547121346E-2</v>
      </c>
      <c r="K80" s="3">
        <f t="shared" si="5"/>
        <v>1.7855281687698152E-3</v>
      </c>
      <c r="L80" s="3">
        <f t="shared" si="6"/>
        <v>275.14810549363921</v>
      </c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</row>
    <row r="81" spans="1:38">
      <c r="A81" s="6">
        <v>1925</v>
      </c>
      <c r="B81" s="6">
        <v>304.07187499999998</v>
      </c>
      <c r="C81" s="10">
        <v>1982.6192000000001</v>
      </c>
      <c r="D81" s="10">
        <v>338.89800000000002</v>
      </c>
      <c r="E81" s="2">
        <v>1825</v>
      </c>
      <c r="F81" s="2">
        <v>17</v>
      </c>
      <c r="G81" s="3">
        <f t="shared" si="5"/>
        <v>3.0272300469483579E-2</v>
      </c>
      <c r="H81" s="3">
        <f t="shared" si="5"/>
        <v>4.3546164425312867E-2</v>
      </c>
      <c r="I81" s="3">
        <f t="shared" si="5"/>
        <v>5.5049338805976608E-2</v>
      </c>
      <c r="J81" s="3">
        <f t="shared" si="5"/>
        <v>2.215211359330942E-2</v>
      </c>
      <c r="K81" s="3">
        <f t="shared" si="5"/>
        <v>1.8341512870596341E-3</v>
      </c>
      <c r="L81" s="3">
        <f t="shared" si="6"/>
        <v>275.15285406858112</v>
      </c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</row>
    <row r="82" spans="1:38">
      <c r="A82" s="6">
        <v>1925</v>
      </c>
      <c r="B82" s="6">
        <v>304.81849999999997</v>
      </c>
      <c r="C82" s="10">
        <v>1982.7040999999999</v>
      </c>
      <c r="D82" s="10">
        <v>338.822</v>
      </c>
      <c r="E82" s="2">
        <v>1826</v>
      </c>
      <c r="F82" s="2">
        <v>17</v>
      </c>
      <c r="G82" s="3">
        <f t="shared" si="5"/>
        <v>3.1309859154929585E-2</v>
      </c>
      <c r="H82" s="3">
        <f t="shared" si="5"/>
        <v>4.5022611756427813E-2</v>
      </c>
      <c r="I82" s="3">
        <f t="shared" si="5"/>
        <v>5.6864423286009796E-2</v>
      </c>
      <c r="J82" s="3">
        <f t="shared" si="5"/>
        <v>2.2881938151073214E-2</v>
      </c>
      <c r="K82" s="3">
        <f t="shared" si="5"/>
        <v>1.9105910558807552E-3</v>
      </c>
      <c r="L82" s="3">
        <f t="shared" si="6"/>
        <v>275.15798942340433</v>
      </c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</row>
    <row r="83" spans="1:38">
      <c r="A83" s="6">
        <v>1923.5833333333333</v>
      </c>
      <c r="B83" s="6">
        <v>305.20449499999995</v>
      </c>
      <c r="C83" s="10">
        <v>1982.7863</v>
      </c>
      <c r="D83" s="10">
        <v>338.63400000000001</v>
      </c>
      <c r="E83" s="2">
        <v>1827</v>
      </c>
      <c r="F83" s="2">
        <v>18</v>
      </c>
      <c r="G83" s="3">
        <f t="shared" si="5"/>
        <v>3.2347417840375592E-2</v>
      </c>
      <c r="H83" s="3">
        <f t="shared" si="5"/>
        <v>4.6494997336789898E-2</v>
      </c>
      <c r="I83" s="3">
        <f t="shared" si="5"/>
        <v>5.8655144584242966E-2</v>
      </c>
      <c r="J83" s="3">
        <f t="shared" si="5"/>
        <v>2.3570070126314454E-2</v>
      </c>
      <c r="K83" s="3">
        <f t="shared" si="5"/>
        <v>1.9569541192921112E-3</v>
      </c>
      <c r="L83" s="3">
        <f t="shared" si="6"/>
        <v>275.16302458400702</v>
      </c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</row>
    <row r="84" spans="1:38">
      <c r="A84" s="6">
        <v>1923</v>
      </c>
      <c r="B84" s="6">
        <v>303.19853499999999</v>
      </c>
      <c r="C84" s="10">
        <v>1982.8712</v>
      </c>
      <c r="D84" s="10">
        <v>338.55700000000002</v>
      </c>
      <c r="E84" s="2">
        <v>1828</v>
      </c>
      <c r="F84" s="2">
        <v>18</v>
      </c>
      <c r="G84" s="3">
        <f t="shared" si="5"/>
        <v>3.3446009389671363E-2</v>
      </c>
      <c r="H84" s="3">
        <f t="shared" si="5"/>
        <v>4.8057229054011906E-2</v>
      </c>
      <c r="I84" s="3">
        <f t="shared" si="5"/>
        <v>6.0572064460091543E-2</v>
      </c>
      <c r="J84" s="3">
        <f t="shared" si="5"/>
        <v>2.4336262177216007E-2</v>
      </c>
      <c r="K84" s="3">
        <f t="shared" si="5"/>
        <v>2.0320230955368111E-3</v>
      </c>
      <c r="L84" s="3">
        <f t="shared" si="6"/>
        <v>275.1684435881765</v>
      </c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</row>
    <row r="85" spans="1:38">
      <c r="A85" s="6">
        <v>1919</v>
      </c>
      <c r="B85" s="6">
        <v>303.55286499999994</v>
      </c>
      <c r="C85" s="10">
        <v>1982.9534000000001</v>
      </c>
      <c r="D85" s="10">
        <v>338.32799999999997</v>
      </c>
      <c r="E85" s="2">
        <v>1829</v>
      </c>
      <c r="F85" s="2">
        <v>18</v>
      </c>
      <c r="G85" s="3">
        <f t="shared" si="5"/>
        <v>3.4544600938967135E-2</v>
      </c>
      <c r="H85" s="3">
        <f t="shared" si="5"/>
        <v>4.9615163025069971E-2</v>
      </c>
      <c r="I85" s="3">
        <f t="shared" si="5"/>
        <v>6.2463254256737134E-2</v>
      </c>
      <c r="J85" s="3">
        <f t="shared" si="5"/>
        <v>2.5058684085046169E-2</v>
      </c>
      <c r="K85" s="3">
        <f t="shared" si="5"/>
        <v>2.0775547312224607E-3</v>
      </c>
      <c r="L85" s="3">
        <f t="shared" si="6"/>
        <v>275.17375925703703</v>
      </c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</row>
    <row r="86" spans="1:38">
      <c r="A86" s="6">
        <v>1918.625</v>
      </c>
      <c r="B86" s="6">
        <v>303.26575874999997</v>
      </c>
      <c r="C86" s="10">
        <v>1983.0383999999999</v>
      </c>
      <c r="D86" s="10">
        <v>338.30700000000002</v>
      </c>
      <c r="E86" s="2">
        <v>1830</v>
      </c>
      <c r="F86" s="2">
        <v>24</v>
      </c>
      <c r="G86" s="3">
        <f t="shared" si="5"/>
        <v>3.5643192488262906E-2</v>
      </c>
      <c r="H86" s="3">
        <f t="shared" si="5"/>
        <v>5.116881107319228E-2</v>
      </c>
      <c r="I86" s="3">
        <f t="shared" si="5"/>
        <v>6.4329059339149938E-2</v>
      </c>
      <c r="J86" s="3">
        <f t="shared" si="5"/>
        <v>2.5739836300471632E-2</v>
      </c>
      <c r="K86" s="3">
        <f t="shared" si="5"/>
        <v>2.1051710642526729E-3</v>
      </c>
      <c r="L86" s="3">
        <f t="shared" si="6"/>
        <v>275.17898607026535</v>
      </c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</row>
    <row r="87" spans="1:38">
      <c r="A87" s="6">
        <v>1916</v>
      </c>
      <c r="B87" s="6">
        <v>301.33425</v>
      </c>
      <c r="C87" s="10">
        <v>1983.1233</v>
      </c>
      <c r="D87" s="10">
        <v>338.42700000000002</v>
      </c>
      <c r="E87" s="2">
        <v>1831</v>
      </c>
      <c r="F87" s="2">
        <v>23</v>
      </c>
      <c r="G87" s="3">
        <f t="shared" ref="G87:K102" si="7">G86*(1-G$5)+G$4*$F86*$L$4/1000</f>
        <v>3.7107981220657275E-2</v>
      </c>
      <c r="H87" s="3">
        <f t="shared" si="7"/>
        <v>5.3281565270771124E-2</v>
      </c>
      <c r="I87" s="3">
        <f t="shared" si="7"/>
        <v>6.7071228887303033E-2</v>
      </c>
      <c r="J87" s="3">
        <f t="shared" si="7"/>
        <v>2.7086301783386228E-2</v>
      </c>
      <c r="K87" s="3">
        <f t="shared" si="7"/>
        <v>2.4036113577894022E-3</v>
      </c>
      <c r="L87" s="3">
        <f t="shared" si="6"/>
        <v>275.18695068851991</v>
      </c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</row>
    <row r="88" spans="1:38">
      <c r="A88" s="6">
        <v>1914</v>
      </c>
      <c r="B88" s="6">
        <v>300.01884000000001</v>
      </c>
      <c r="C88" s="10">
        <v>1983.2</v>
      </c>
      <c r="D88" s="10">
        <v>338.51900000000001</v>
      </c>
      <c r="E88" s="2">
        <v>1832</v>
      </c>
      <c r="F88" s="2">
        <v>23</v>
      </c>
      <c r="G88" s="3">
        <f t="shared" si="7"/>
        <v>3.8511737089201879E-2</v>
      </c>
      <c r="H88" s="3">
        <f t="shared" si="7"/>
        <v>5.5294610504767208E-2</v>
      </c>
      <c r="I88" s="3">
        <f t="shared" si="7"/>
        <v>6.9626356605096862E-2</v>
      </c>
      <c r="J88" s="3">
        <f t="shared" si="7"/>
        <v>2.8238477034335203E-2</v>
      </c>
      <c r="K88" s="3">
        <f t="shared" si="7"/>
        <v>2.537676189105555E-3</v>
      </c>
      <c r="L88" s="3">
        <f t="shared" si="6"/>
        <v>275.1942088574225</v>
      </c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</row>
    <row r="89" spans="1:38">
      <c r="A89" s="7">
        <v>1914</v>
      </c>
      <c r="B89" s="7">
        <v>300.68717500000002</v>
      </c>
      <c r="C89" s="10">
        <v>1983.2849000000001</v>
      </c>
      <c r="D89" s="10">
        <v>339.11500000000001</v>
      </c>
      <c r="E89" s="2">
        <v>1833</v>
      </c>
      <c r="F89" s="2">
        <v>24</v>
      </c>
      <c r="G89" s="3">
        <f t="shared" si="7"/>
        <v>3.9915492957746483E-2</v>
      </c>
      <c r="H89" s="3">
        <f t="shared" si="7"/>
        <v>5.7302117791135622E-2</v>
      </c>
      <c r="I89" s="3">
        <f t="shared" si="7"/>
        <v>7.2147187824961434E-2</v>
      </c>
      <c r="J89" s="3">
        <f t="shared" si="7"/>
        <v>2.9324832135469242E-2</v>
      </c>
      <c r="K89" s="3">
        <f t="shared" si="7"/>
        <v>2.6189906196880039E-3</v>
      </c>
      <c r="L89" s="3">
        <f t="shared" si="6"/>
        <v>275.20130862132902</v>
      </c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</row>
    <row r="90" spans="1:38">
      <c r="A90" s="6">
        <v>1913</v>
      </c>
      <c r="B90" s="6">
        <v>300.73694999999998</v>
      </c>
      <c r="C90" s="10">
        <v>1983.3670999999999</v>
      </c>
      <c r="D90" s="10">
        <v>339.53199999999998</v>
      </c>
      <c r="E90" s="2">
        <v>1834</v>
      </c>
      <c r="F90" s="2">
        <v>24</v>
      </c>
      <c r="G90" s="3">
        <f t="shared" si="7"/>
        <v>4.1380281690140852E-2</v>
      </c>
      <c r="H90" s="3">
        <f t="shared" si="7"/>
        <v>5.9397999078550895E-2</v>
      </c>
      <c r="I90" s="3">
        <f t="shared" si="7"/>
        <v>7.4784417637399195E-2</v>
      </c>
      <c r="J90" s="3">
        <f t="shared" si="7"/>
        <v>3.0466498077037055E-2</v>
      </c>
      <c r="K90" s="3">
        <f t="shared" si="7"/>
        <v>2.7152586717208455E-3</v>
      </c>
      <c r="L90" s="3">
        <f t="shared" si="6"/>
        <v>275.20874445515483</v>
      </c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</row>
    <row r="91" spans="1:38">
      <c r="A91" s="6">
        <v>1911.5</v>
      </c>
      <c r="B91" s="6">
        <v>298.39029749999997</v>
      </c>
      <c r="C91" s="10">
        <v>1983.4521</v>
      </c>
      <c r="D91" s="10">
        <v>339.601</v>
      </c>
      <c r="E91" s="2">
        <v>1835</v>
      </c>
      <c r="F91" s="2">
        <v>25</v>
      </c>
      <c r="G91" s="3">
        <f t="shared" si="7"/>
        <v>4.2845070422535221E-2</v>
      </c>
      <c r="H91" s="3">
        <f t="shared" si="7"/>
        <v>6.1488114533878792E-2</v>
      </c>
      <c r="I91" s="3">
        <f t="shared" si="7"/>
        <v>7.7386248927026779E-2</v>
      </c>
      <c r="J91" s="3">
        <f t="shared" si="7"/>
        <v>3.1542944232595134E-2</v>
      </c>
      <c r="K91" s="3">
        <f t="shared" si="7"/>
        <v>2.7736481968295753E-3</v>
      </c>
      <c r="L91" s="3">
        <f t="shared" si="6"/>
        <v>275.21603602631285</v>
      </c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</row>
    <row r="92" spans="1:38">
      <c r="A92" s="6">
        <v>1909</v>
      </c>
      <c r="B92" s="6">
        <v>300.44690500000002</v>
      </c>
      <c r="C92" s="10">
        <v>1983.5342000000001</v>
      </c>
      <c r="D92" s="10">
        <v>340.33800000000002</v>
      </c>
      <c r="E92" s="2">
        <v>1836</v>
      </c>
      <c r="F92" s="2">
        <v>29</v>
      </c>
      <c r="G92" s="3">
        <f t="shared" si="7"/>
        <v>4.4370892018779355E-2</v>
      </c>
      <c r="H92" s="3">
        <f t="shared" si="7"/>
        <v>6.3666376732710805E-2</v>
      </c>
      <c r="I92" s="3">
        <f t="shared" si="7"/>
        <v>8.010339157640331E-2</v>
      </c>
      <c r="J92" s="3">
        <f t="shared" si="7"/>
        <v>3.2675267295495455E-2</v>
      </c>
      <c r="K92" s="3">
        <f t="shared" si="7"/>
        <v>2.8560115908215916E-3</v>
      </c>
      <c r="L92" s="3">
        <f t="shared" si="6"/>
        <v>275.22367193921423</v>
      </c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</row>
    <row r="93" spans="1:38">
      <c r="A93" s="6">
        <v>1906</v>
      </c>
      <c r="B93" s="6">
        <v>296.85449999999997</v>
      </c>
      <c r="C93" s="10">
        <v>1983.6192000000001</v>
      </c>
      <c r="D93" s="10">
        <v>341.20400000000001</v>
      </c>
      <c r="E93" s="2">
        <v>1837</v>
      </c>
      <c r="F93" s="2">
        <v>29</v>
      </c>
      <c r="G93" s="3">
        <f t="shared" si="7"/>
        <v>4.614084507042255E-2</v>
      </c>
      <c r="H93" s="3">
        <f t="shared" si="7"/>
        <v>6.6214233321565064E-2</v>
      </c>
      <c r="I93" s="3">
        <f t="shared" si="7"/>
        <v>8.3385002030790176E-2</v>
      </c>
      <c r="J93" s="3">
        <f t="shared" si="7"/>
        <v>3.4212387869746778E-2</v>
      </c>
      <c r="K93" s="3">
        <f t="shared" si="7"/>
        <v>3.0937609417457882E-3</v>
      </c>
      <c r="L93" s="3">
        <f t="shared" si="6"/>
        <v>275.23304622923428</v>
      </c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</row>
    <row r="94" spans="1:38">
      <c r="A94" s="6">
        <v>1906</v>
      </c>
      <c r="B94" s="6">
        <v>298.54685000000001</v>
      </c>
      <c r="C94" s="10">
        <v>1983.7040999999999</v>
      </c>
      <c r="D94" s="10">
        <v>341.35399999999998</v>
      </c>
      <c r="E94" s="2">
        <v>1838</v>
      </c>
      <c r="F94" s="2">
        <v>30</v>
      </c>
      <c r="G94" s="3">
        <f t="shared" si="7"/>
        <v>4.7910798122065744E-2</v>
      </c>
      <c r="H94" s="3">
        <f t="shared" si="7"/>
        <v>6.8755080680763872E-2</v>
      </c>
      <c r="I94" s="3">
        <f t="shared" si="7"/>
        <v>8.6622564688517131E-2</v>
      </c>
      <c r="J94" s="3">
        <f t="shared" si="7"/>
        <v>3.5661697578075136E-2</v>
      </c>
      <c r="K94" s="3">
        <f t="shared" si="7"/>
        <v>3.2379632124080915E-3</v>
      </c>
      <c r="L94" s="3">
        <f t="shared" si="6"/>
        <v>275.24218810428181</v>
      </c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</row>
    <row r="95" spans="1:38">
      <c r="A95" s="6">
        <v>1904</v>
      </c>
      <c r="B95" s="6">
        <v>295.12097999999997</v>
      </c>
      <c r="C95" s="10">
        <v>1983.7863</v>
      </c>
      <c r="D95" s="10">
        <v>341.25700000000001</v>
      </c>
      <c r="E95" s="2">
        <v>1839</v>
      </c>
      <c r="F95" s="2">
        <v>31</v>
      </c>
      <c r="G95" s="3">
        <f t="shared" si="7"/>
        <v>4.9741784037558703E-2</v>
      </c>
      <c r="H95" s="3">
        <f t="shared" si="7"/>
        <v>7.1382834806522619E-2</v>
      </c>
      <c r="I95" s="3">
        <f t="shared" si="7"/>
        <v>8.9966905528023985E-2</v>
      </c>
      <c r="J95" s="3">
        <f t="shared" si="7"/>
        <v>3.7145583671204865E-2</v>
      </c>
      <c r="K95" s="3">
        <f t="shared" si="7"/>
        <v>3.3723746675724696E-3</v>
      </c>
      <c r="L95" s="3">
        <f t="shared" si="6"/>
        <v>275.25160948271088</v>
      </c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</row>
    <row r="96" spans="1:38">
      <c r="A96" s="6">
        <v>1902</v>
      </c>
      <c r="B96" s="6">
        <v>295.67980999999997</v>
      </c>
      <c r="C96" s="10">
        <v>1983.8712</v>
      </c>
      <c r="D96" s="10">
        <v>341.29599999999999</v>
      </c>
      <c r="E96" s="2">
        <v>1840</v>
      </c>
      <c r="F96" s="2">
        <v>33</v>
      </c>
      <c r="G96" s="3">
        <f t="shared" si="7"/>
        <v>5.1633802816901428E-2</v>
      </c>
      <c r="H96" s="3">
        <f t="shared" si="7"/>
        <v>7.409725661572801E-2</v>
      </c>
      <c r="I96" s="3">
        <f t="shared" si="7"/>
        <v>9.3416591306790295E-2</v>
      </c>
      <c r="J96" s="3">
        <f t="shared" si="7"/>
        <v>3.8662070908975402E-2</v>
      </c>
      <c r="K96" s="3">
        <f t="shared" si="7"/>
        <v>3.5008476929537669E-3</v>
      </c>
      <c r="L96" s="3">
        <f t="shared" si="6"/>
        <v>275.26131056934133</v>
      </c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</row>
    <row r="97" spans="1:38">
      <c r="A97" s="6">
        <v>1902</v>
      </c>
      <c r="B97" s="6">
        <v>294.96305000000001</v>
      </c>
      <c r="C97" s="10">
        <v>1983.9534000000001</v>
      </c>
      <c r="D97" s="10">
        <v>341.30700000000002</v>
      </c>
      <c r="E97" s="2">
        <v>1841</v>
      </c>
      <c r="F97" s="2">
        <v>34</v>
      </c>
      <c r="G97" s="3">
        <f t="shared" si="7"/>
        <v>5.3647887323943683E-2</v>
      </c>
      <c r="H97" s="3">
        <f t="shared" si="7"/>
        <v>7.6992004396606611E-2</v>
      </c>
      <c r="I97" s="3">
        <f t="shared" si="7"/>
        <v>9.712044276194351E-2</v>
      </c>
      <c r="J97" s="3">
        <f t="shared" si="7"/>
        <v>4.032666778250546E-2</v>
      </c>
      <c r="K97" s="3">
        <f t="shared" si="7"/>
        <v>3.6726672354085864E-3</v>
      </c>
      <c r="L97" s="3">
        <f t="shared" si="6"/>
        <v>275.2717596695004</v>
      </c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</row>
    <row r="98" spans="1:38">
      <c r="A98" s="6">
        <v>1899</v>
      </c>
      <c r="B98" s="6">
        <v>294.71417500000001</v>
      </c>
      <c r="C98" s="10">
        <v>1984.0382999999999</v>
      </c>
      <c r="D98" s="10">
        <v>341.27300000000002</v>
      </c>
      <c r="E98" s="2">
        <v>1842</v>
      </c>
      <c r="F98" s="2">
        <v>36</v>
      </c>
      <c r="G98" s="3">
        <f t="shared" si="7"/>
        <v>5.5723004694835702E-2</v>
      </c>
      <c r="H98" s="3">
        <f t="shared" si="7"/>
        <v>7.9972685353403669E-2</v>
      </c>
      <c r="I98" s="3">
        <f t="shared" si="7"/>
        <v>0.10092481358345068</v>
      </c>
      <c r="J98" s="3">
        <f t="shared" si="7"/>
        <v>4.2013542361920522E-2</v>
      </c>
      <c r="K98" s="3">
        <f t="shared" si="7"/>
        <v>3.8238294126527426E-3</v>
      </c>
      <c r="L98" s="3">
        <f t="shared" si="6"/>
        <v>275.28245787540624</v>
      </c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</row>
    <row r="99" spans="1:38">
      <c r="A99" s="6">
        <v>1899</v>
      </c>
      <c r="B99" s="6">
        <v>295.99701999999996</v>
      </c>
      <c r="C99" s="10">
        <v>1984.123</v>
      </c>
      <c r="D99" s="10">
        <v>341.27100000000002</v>
      </c>
      <c r="E99" s="2">
        <v>1843</v>
      </c>
      <c r="F99" s="2">
        <v>37</v>
      </c>
      <c r="G99" s="3">
        <f t="shared" si="7"/>
        <v>5.7920187793427252E-2</v>
      </c>
      <c r="H99" s="3">
        <f t="shared" si="7"/>
        <v>8.3132959794997893E-2</v>
      </c>
      <c r="I99" s="3">
        <f t="shared" si="7"/>
        <v>0.10497858928025085</v>
      </c>
      <c r="J99" s="3">
        <f t="shared" si="7"/>
        <v>4.3838792883940027E-2</v>
      </c>
      <c r="K99" s="3">
        <f t="shared" si="7"/>
        <v>4.0094106213552621E-3</v>
      </c>
      <c r="L99" s="3">
        <f t="shared" si="6"/>
        <v>275.29387994037398</v>
      </c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</row>
    <row r="100" spans="1:38">
      <c r="A100" s="7">
        <v>1899</v>
      </c>
      <c r="B100" s="7">
        <v>296.207425</v>
      </c>
      <c r="C100" s="10">
        <v>1984.2021999999999</v>
      </c>
      <c r="D100" s="10">
        <v>341.24200000000002</v>
      </c>
      <c r="E100" s="2">
        <v>1844</v>
      </c>
      <c r="F100" s="2">
        <v>39</v>
      </c>
      <c r="G100" s="3">
        <f t="shared" si="7"/>
        <v>6.0178403755868567E-2</v>
      </c>
      <c r="H100" s="3">
        <f t="shared" si="7"/>
        <v>8.6378436940727846E-2</v>
      </c>
      <c r="I100" s="3">
        <f t="shared" si="7"/>
        <v>0.10912818744471556</v>
      </c>
      <c r="J100" s="3">
        <f t="shared" si="7"/>
        <v>4.5677143473978089E-2</v>
      </c>
      <c r="K100" s="3">
        <f t="shared" si="7"/>
        <v>4.1689196711073816E-3</v>
      </c>
      <c r="L100" s="3">
        <f t="shared" si="6"/>
        <v>275.30553109128641</v>
      </c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</row>
    <row r="101" spans="1:38">
      <c r="A101" s="6">
        <v>1894</v>
      </c>
      <c r="B101" s="6">
        <v>293.84083500000003</v>
      </c>
      <c r="C101" s="10">
        <v>1984.2869000000001</v>
      </c>
      <c r="D101" s="10">
        <v>341.23200000000003</v>
      </c>
      <c r="E101" s="2">
        <v>1845</v>
      </c>
      <c r="F101" s="2">
        <v>43</v>
      </c>
      <c r="G101" s="3">
        <f t="shared" si="7"/>
        <v>6.2558685446009413E-2</v>
      </c>
      <c r="H101" s="3">
        <f t="shared" si="7"/>
        <v>8.9802779109021957E-2</v>
      </c>
      <c r="I101" s="3">
        <f t="shared" si="7"/>
        <v>0.11352255663045085</v>
      </c>
      <c r="J101" s="3">
        <f t="shared" si="7"/>
        <v>4.76452166583523E-2</v>
      </c>
      <c r="K101" s="3">
        <f t="shared" si="7"/>
        <v>4.359563513898693E-3</v>
      </c>
      <c r="L101" s="3">
        <f t="shared" si="6"/>
        <v>275.31788880135775</v>
      </c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</row>
    <row r="102" spans="1:38">
      <c r="A102" s="6">
        <v>1893</v>
      </c>
      <c r="B102" s="6">
        <v>294.59803333333332</v>
      </c>
      <c r="C102" s="10">
        <v>1984.3688999999999</v>
      </c>
      <c r="D102" s="10">
        <v>341.39</v>
      </c>
      <c r="E102" s="2">
        <v>1846</v>
      </c>
      <c r="F102" s="2">
        <v>43</v>
      </c>
      <c r="G102" s="3">
        <f t="shared" si="7"/>
        <v>6.5183098591549318E-2</v>
      </c>
      <c r="H102" s="3">
        <f t="shared" si="7"/>
        <v>9.3593287664085228E-2</v>
      </c>
      <c r="I102" s="3">
        <f t="shared" si="7"/>
        <v>0.11845888085362308</v>
      </c>
      <c r="J102" s="3">
        <f t="shared" si="7"/>
        <v>4.9970343577114801E-2</v>
      </c>
      <c r="K102" s="3">
        <f t="shared" si="7"/>
        <v>4.6629882768671055E-3</v>
      </c>
      <c r="L102" s="3">
        <f t="shared" si="6"/>
        <v>275.33186859896324</v>
      </c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</row>
    <row r="103" spans="1:38">
      <c r="A103" s="6">
        <v>1889</v>
      </c>
      <c r="B103" s="6">
        <v>291.51727</v>
      </c>
      <c r="C103" s="10">
        <v>1984.4536000000001</v>
      </c>
      <c r="D103" s="10">
        <v>341.62</v>
      </c>
      <c r="E103" s="2">
        <v>1847</v>
      </c>
      <c r="F103" s="2">
        <v>46</v>
      </c>
      <c r="G103" s="3">
        <f t="shared" ref="G103:K118" si="8">G102*(1-G$5)+G$4*$F102*$L$4/1000</f>
        <v>6.7807511737089224E-2</v>
      </c>
      <c r="H103" s="3">
        <f t="shared" si="8"/>
        <v>9.7373368416779404E-2</v>
      </c>
      <c r="I103" s="3">
        <f t="shared" si="8"/>
        <v>0.12332894669279393</v>
      </c>
      <c r="J103" s="3">
        <f t="shared" si="8"/>
        <v>5.2162643304869999E-2</v>
      </c>
      <c r="K103" s="3">
        <f t="shared" si="8"/>
        <v>4.8470246985234857E-3</v>
      </c>
      <c r="L103" s="3">
        <f t="shared" si="6"/>
        <v>275.34551949485007</v>
      </c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</row>
    <row r="104" spans="1:38">
      <c r="A104" s="7">
        <v>1889</v>
      </c>
      <c r="B104" s="7">
        <v>292.22812499999998</v>
      </c>
      <c r="C104" s="10">
        <v>1984.5355</v>
      </c>
      <c r="D104" s="10">
        <v>341.935</v>
      </c>
      <c r="E104" s="2">
        <v>1848</v>
      </c>
      <c r="F104" s="2">
        <v>47</v>
      </c>
      <c r="G104" s="3">
        <f t="shared" si="8"/>
        <v>7.0615023474178432E-2</v>
      </c>
      <c r="H104" s="3">
        <f t="shared" si="8"/>
        <v>0.10142474019514565</v>
      </c>
      <c r="I104" s="3">
        <f t="shared" si="8"/>
        <v>0.12858434773415406</v>
      </c>
      <c r="J104" s="3">
        <f t="shared" si="8"/>
        <v>5.458181651750707E-2</v>
      </c>
      <c r="K104" s="3">
        <f t="shared" si="8"/>
        <v>5.0994935011844178E-3</v>
      </c>
      <c r="L104" s="3">
        <f t="shared" si="6"/>
        <v>275.3603054214222</v>
      </c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</row>
    <row r="105" spans="1:38">
      <c r="A105" s="6">
        <v>1887</v>
      </c>
      <c r="B105" s="6">
        <v>293.71867500000002</v>
      </c>
      <c r="C105" s="10">
        <v>1984.6202000000001</v>
      </c>
      <c r="D105" s="10">
        <v>342.35899999999998</v>
      </c>
      <c r="E105" s="2">
        <v>1849</v>
      </c>
      <c r="F105" s="2">
        <v>50</v>
      </c>
      <c r="G105" s="3">
        <f t="shared" si="8"/>
        <v>7.3483568075117398E-2</v>
      </c>
      <c r="H105" s="3">
        <f t="shared" si="8"/>
        <v>0.10555886324223084</v>
      </c>
      <c r="I105" s="3">
        <f t="shared" si="8"/>
        <v>0.13391944228772401</v>
      </c>
      <c r="J105" s="3">
        <f t="shared" si="8"/>
        <v>5.6980160862054464E-2</v>
      </c>
      <c r="K105" s="3">
        <f t="shared" si="8"/>
        <v>5.2995719274267234E-3</v>
      </c>
      <c r="L105" s="3">
        <f t="shared" si="6"/>
        <v>275.37524160639458</v>
      </c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</row>
    <row r="106" spans="1:38">
      <c r="A106" s="6">
        <v>1886</v>
      </c>
      <c r="B106" s="6">
        <v>290.62266999999997</v>
      </c>
      <c r="C106" s="10">
        <v>1984.7049</v>
      </c>
      <c r="D106" s="10">
        <v>342.50799999999998</v>
      </c>
      <c r="E106" s="2">
        <v>1850</v>
      </c>
      <c r="F106" s="2">
        <v>54</v>
      </c>
      <c r="G106" s="3">
        <f t="shared" si="8"/>
        <v>7.6535211267605666E-2</v>
      </c>
      <c r="H106" s="3">
        <f t="shared" si="8"/>
        <v>0.10996330333405055</v>
      </c>
      <c r="I106" s="3">
        <f t="shared" si="8"/>
        <v>0.1396336301416678</v>
      </c>
      <c r="J106" s="3">
        <f t="shared" si="8"/>
        <v>5.9593608010300766E-2</v>
      </c>
      <c r="K106" s="3">
        <f t="shared" si="8"/>
        <v>5.5617706977122696E-3</v>
      </c>
      <c r="L106" s="3">
        <f t="shared" si="6"/>
        <v>275.39128752345135</v>
      </c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</row>
    <row r="107" spans="1:38">
      <c r="A107" s="6">
        <v>1884</v>
      </c>
      <c r="B107" s="6">
        <v>289.80905999999999</v>
      </c>
      <c r="C107" s="10">
        <v>1984.7869000000001</v>
      </c>
      <c r="D107" s="10">
        <v>342.47199999999998</v>
      </c>
      <c r="E107" s="2">
        <v>1851</v>
      </c>
      <c r="F107" s="2">
        <v>54</v>
      </c>
      <c r="G107" s="3">
        <f t="shared" si="8"/>
        <v>7.9830985915492994E-2</v>
      </c>
      <c r="H107" s="3">
        <f t="shared" si="8"/>
        <v>0.11473121353394743</v>
      </c>
      <c r="I107" s="3">
        <f t="shared" si="8"/>
        <v>0.14587205761400859</v>
      </c>
      <c r="J107" s="3">
        <f t="shared" si="8"/>
        <v>6.2527240707341433E-2</v>
      </c>
      <c r="K107" s="3">
        <f t="shared" si="8"/>
        <v>5.9085957180594504E-3</v>
      </c>
      <c r="L107" s="3">
        <f t="shared" si="6"/>
        <v>275.40887009348887</v>
      </c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</row>
    <row r="108" spans="1:38">
      <c r="A108" s="6">
        <v>1883</v>
      </c>
      <c r="B108" s="6">
        <v>291.87700000000001</v>
      </c>
      <c r="C108" s="10">
        <v>1984.8715999999999</v>
      </c>
      <c r="D108" s="10">
        <v>342.42599999999999</v>
      </c>
      <c r="E108" s="2">
        <v>1852</v>
      </c>
      <c r="F108" s="2">
        <v>57</v>
      </c>
      <c r="G108" s="3">
        <f t="shared" si="8"/>
        <v>8.3126760563380322E-2</v>
      </c>
      <c r="H108" s="3">
        <f t="shared" si="8"/>
        <v>0.11948600707032649</v>
      </c>
      <c r="I108" s="3">
        <f t="shared" si="8"/>
        <v>0.15202674907057337</v>
      </c>
      <c r="J108" s="3">
        <f t="shared" si="8"/>
        <v>6.5293284191315623E-2</v>
      </c>
      <c r="K108" s="3">
        <f t="shared" si="8"/>
        <v>6.1189557264554736E-3</v>
      </c>
      <c r="L108" s="3">
        <f t="shared" si="6"/>
        <v>275.42605175662203</v>
      </c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</row>
    <row r="109" spans="1:38">
      <c r="A109" s="6">
        <v>1878</v>
      </c>
      <c r="B109" s="6">
        <v>288.79094999999995</v>
      </c>
      <c r="C109" s="10">
        <v>1984.9536000000001</v>
      </c>
      <c r="D109" s="10">
        <v>342.34199999999998</v>
      </c>
      <c r="E109" s="2">
        <v>1853</v>
      </c>
      <c r="F109" s="2">
        <v>59</v>
      </c>
      <c r="G109" s="3">
        <f t="shared" si="8"/>
        <v>8.6605633802816939E-2</v>
      </c>
      <c r="H109" s="3">
        <f t="shared" si="8"/>
        <v>0.12450941016836632</v>
      </c>
      <c r="I109" s="3">
        <f t="shared" si="8"/>
        <v>0.15854953269309094</v>
      </c>
      <c r="J109" s="3">
        <f t="shared" si="8"/>
        <v>6.8253424983145988E-2</v>
      </c>
      <c r="K109" s="3">
        <f t="shared" si="8"/>
        <v>6.3873905915476032E-3</v>
      </c>
      <c r="L109" s="3">
        <f t="shared" si="6"/>
        <v>275.44430539223896</v>
      </c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</row>
    <row r="110" spans="1:38">
      <c r="A110" s="6">
        <v>1874</v>
      </c>
      <c r="B110" s="6">
        <v>290.52176999999995</v>
      </c>
      <c r="C110" s="10">
        <v>1985.0383999999999</v>
      </c>
      <c r="D110" s="10">
        <v>342.32900000000001</v>
      </c>
      <c r="E110" s="2">
        <v>1854</v>
      </c>
      <c r="F110" s="2">
        <v>69</v>
      </c>
      <c r="G110" s="3">
        <f t="shared" si="8"/>
        <v>9.0206572769953086E-2</v>
      </c>
      <c r="H110" s="3">
        <f t="shared" si="8"/>
        <v>0.12970678716151648</v>
      </c>
      <c r="I110" s="3">
        <f t="shared" si="8"/>
        <v>0.16528523298001818</v>
      </c>
      <c r="J110" s="3">
        <f t="shared" si="8"/>
        <v>7.1279204021829703E-2</v>
      </c>
      <c r="K110" s="3">
        <f t="shared" si="8"/>
        <v>6.6441012809768281E-3</v>
      </c>
      <c r="L110" s="3">
        <f t="shared" si="6"/>
        <v>275.4631218982143</v>
      </c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</row>
    <row r="111" spans="1:38">
      <c r="A111" s="6">
        <v>1873</v>
      </c>
      <c r="B111" s="6">
        <v>287.16828499999997</v>
      </c>
      <c r="C111" s="10">
        <v>1985.1233</v>
      </c>
      <c r="D111" s="10">
        <v>342.28899999999999</v>
      </c>
      <c r="E111" s="2">
        <v>1855</v>
      </c>
      <c r="F111" s="2">
        <v>71</v>
      </c>
      <c r="G111" s="3">
        <f t="shared" si="8"/>
        <v>9.4417840375586884E-2</v>
      </c>
      <c r="H111" s="3">
        <f t="shared" si="8"/>
        <v>0.13582883315131003</v>
      </c>
      <c r="I111" s="3">
        <f t="shared" si="8"/>
        <v>0.17343286996702248</v>
      </c>
      <c r="J111" s="3">
        <f t="shared" si="8"/>
        <v>7.5305838736831401E-2</v>
      </c>
      <c r="K111" s="3">
        <f t="shared" si="8"/>
        <v>7.2692877528667387E-3</v>
      </c>
      <c r="L111" s="3">
        <f t="shared" si="6"/>
        <v>275.48625466998362</v>
      </c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</row>
    <row r="112" spans="1:38">
      <c r="A112" s="6">
        <v>1870</v>
      </c>
      <c r="B112" s="6">
        <v>287.39724999999999</v>
      </c>
      <c r="C112" s="10">
        <v>1985.2</v>
      </c>
      <c r="D112" s="10">
        <v>342.31900000000002</v>
      </c>
      <c r="E112" s="2">
        <v>1856</v>
      </c>
      <c r="F112" s="2">
        <v>76</v>
      </c>
      <c r="G112" s="3">
        <f t="shared" si="8"/>
        <v>9.8751173708920212E-2</v>
      </c>
      <c r="H112" s="3">
        <f t="shared" si="8"/>
        <v>0.14212183063676986</v>
      </c>
      <c r="I112" s="3">
        <f t="shared" si="8"/>
        <v>0.18177161383583249</v>
      </c>
      <c r="J112" s="3">
        <f t="shared" si="8"/>
        <v>7.9337186253757783E-2</v>
      </c>
      <c r="K112" s="3">
        <f t="shared" si="8"/>
        <v>7.7423792297205626E-3</v>
      </c>
      <c r="L112" s="3">
        <f t="shared" si="6"/>
        <v>275.50972418366501</v>
      </c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</row>
    <row r="113" spans="1:38">
      <c r="A113" s="6">
        <v>1867</v>
      </c>
      <c r="B113" s="6">
        <v>285.217105</v>
      </c>
      <c r="C113" s="10">
        <v>1985.2849000000001</v>
      </c>
      <c r="D113" s="10">
        <v>342.488</v>
      </c>
      <c r="E113" s="2">
        <v>1857</v>
      </c>
      <c r="F113" s="2">
        <v>77</v>
      </c>
      <c r="G113" s="3">
        <f t="shared" si="8"/>
        <v>0.10338967136150237</v>
      </c>
      <c r="H113" s="3">
        <f t="shared" si="8"/>
        <v>0.14886699946606516</v>
      </c>
      <c r="I113" s="3">
        <f t="shared" si="8"/>
        <v>0.19074960365753016</v>
      </c>
      <c r="J113" s="3">
        <f t="shared" si="8"/>
        <v>8.372509002110759E-2</v>
      </c>
      <c r="K113" s="3">
        <f t="shared" si="8"/>
        <v>8.2640654993186968E-3</v>
      </c>
      <c r="L113" s="3">
        <f t="shared" si="6"/>
        <v>275.53499543000555</v>
      </c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</row>
    <row r="114" spans="1:38">
      <c r="A114" s="7">
        <v>1864</v>
      </c>
      <c r="B114" s="7">
        <v>285.40895</v>
      </c>
      <c r="C114" s="10">
        <v>1985.3670999999999</v>
      </c>
      <c r="D114" s="10">
        <v>342.76799999999997</v>
      </c>
      <c r="E114" s="2">
        <v>1858</v>
      </c>
      <c r="F114" s="2">
        <v>78</v>
      </c>
      <c r="G114" s="3">
        <f t="shared" si="8"/>
        <v>0.1080892018779343</v>
      </c>
      <c r="H114" s="3">
        <f t="shared" si="8"/>
        <v>0.15568750884784924</v>
      </c>
      <c r="I114" s="3">
        <f t="shared" si="8"/>
        <v>0.19975732011208866</v>
      </c>
      <c r="J114" s="3">
        <f t="shared" si="8"/>
        <v>8.7979697533180135E-2</v>
      </c>
      <c r="K114" s="3">
        <f t="shared" si="8"/>
        <v>8.6274325733885857E-3</v>
      </c>
      <c r="L114" s="3">
        <f t="shared" si="6"/>
        <v>275.56014116094445</v>
      </c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</row>
    <row r="115" spans="1:38">
      <c r="A115" s="6">
        <v>1862</v>
      </c>
      <c r="B115" s="6">
        <v>286.55107499999997</v>
      </c>
      <c r="C115" s="10">
        <v>1985.4521</v>
      </c>
      <c r="D115" s="10">
        <v>343.15899999999999</v>
      </c>
      <c r="E115" s="2">
        <v>1859</v>
      </c>
      <c r="F115" s="2">
        <v>83</v>
      </c>
      <c r="G115" s="3">
        <f t="shared" si="8"/>
        <v>0.11284976525821599</v>
      </c>
      <c r="H115" s="3">
        <f t="shared" si="8"/>
        <v>0.16258315151800956</v>
      </c>
      <c r="I115" s="3">
        <f t="shared" si="8"/>
        <v>0.20879436419033309</v>
      </c>
      <c r="J115" s="3">
        <f t="shared" si="8"/>
        <v>9.2108623585975338E-2</v>
      </c>
      <c r="K115" s="3">
        <f t="shared" si="8"/>
        <v>8.8947742013495579E-3</v>
      </c>
      <c r="L115" s="3">
        <f t="shared" si="6"/>
        <v>275.58523067875387</v>
      </c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</row>
    <row r="116" spans="1:38">
      <c r="A116" s="7">
        <v>1859</v>
      </c>
      <c r="B116" s="7">
        <v>286.48409000000004</v>
      </c>
      <c r="C116" s="10">
        <v>1985.5342000000001</v>
      </c>
      <c r="D116" s="10">
        <v>343.65600000000001</v>
      </c>
      <c r="E116" s="2">
        <v>1860</v>
      </c>
      <c r="F116" s="2">
        <v>91</v>
      </c>
      <c r="G116" s="3">
        <f t="shared" si="8"/>
        <v>0.11791549295774652</v>
      </c>
      <c r="H116" s="3">
        <f t="shared" si="8"/>
        <v>0.16992930763708347</v>
      </c>
      <c r="I116" s="3">
        <f t="shared" si="8"/>
        <v>0.21846128120597164</v>
      </c>
      <c r="J116" s="3">
        <f t="shared" si="8"/>
        <v>9.6588531534212541E-2</v>
      </c>
      <c r="K116" s="3">
        <f t="shared" si="8"/>
        <v>9.2916668793629337E-3</v>
      </c>
      <c r="L116" s="3">
        <f t="shared" si="6"/>
        <v>275.61218628021436</v>
      </c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</row>
    <row r="117" spans="1:38">
      <c r="A117" s="6">
        <v>1855</v>
      </c>
      <c r="B117" s="6">
        <v>284.9085</v>
      </c>
      <c r="C117" s="10">
        <v>1985.6192000000001</v>
      </c>
      <c r="D117" s="10">
        <v>344.06900000000002</v>
      </c>
      <c r="E117" s="2">
        <v>1861</v>
      </c>
      <c r="F117" s="2">
        <v>95</v>
      </c>
      <c r="G117" s="3">
        <f t="shared" si="8"/>
        <v>0.12346948356807516</v>
      </c>
      <c r="H117" s="3">
        <f t="shared" si="8"/>
        <v>0.17800642796994795</v>
      </c>
      <c r="I117" s="3">
        <f t="shared" si="8"/>
        <v>0.22920032084185249</v>
      </c>
      <c r="J117" s="3">
        <f t="shared" si="8"/>
        <v>0.10175148356169764</v>
      </c>
      <c r="K117" s="3">
        <f t="shared" si="8"/>
        <v>9.907981311653595E-3</v>
      </c>
      <c r="L117" s="3">
        <f t="shared" si="6"/>
        <v>275.6423356972532</v>
      </c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</row>
    <row r="118" spans="1:38">
      <c r="A118" s="6">
        <v>1854</v>
      </c>
      <c r="B118" s="6">
        <v>287.02756499999998</v>
      </c>
      <c r="C118" s="10">
        <v>1985.7040999999999</v>
      </c>
      <c r="D118" s="10">
        <v>344.197</v>
      </c>
      <c r="E118" s="2">
        <v>1862</v>
      </c>
      <c r="F118" s="2">
        <v>97</v>
      </c>
      <c r="G118" s="3">
        <f t="shared" si="8"/>
        <v>0.12926760563380285</v>
      </c>
      <c r="H118" s="3">
        <f t="shared" si="8"/>
        <v>0.18643691475773536</v>
      </c>
      <c r="I118" s="3">
        <f t="shared" si="8"/>
        <v>0.24039615344071119</v>
      </c>
      <c r="J118" s="3">
        <f t="shared" si="8"/>
        <v>0.10708897593949951</v>
      </c>
      <c r="K118" s="3">
        <f t="shared" si="8"/>
        <v>1.0469588338091314E-2</v>
      </c>
      <c r="L118" s="3">
        <f t="shared" si="6"/>
        <v>275.67365923810985</v>
      </c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</row>
    <row r="119" spans="1:38">
      <c r="A119" s="6">
        <v>1851</v>
      </c>
      <c r="B119" s="6">
        <v>285.17396666666662</v>
      </c>
      <c r="C119" s="10">
        <v>1985.7863</v>
      </c>
      <c r="D119" s="10">
        <v>344.19499999999999</v>
      </c>
      <c r="E119" s="2">
        <v>1863</v>
      </c>
      <c r="F119" s="2">
        <v>104</v>
      </c>
      <c r="G119" s="3">
        <f t="shared" ref="G119:K134" si="9">G118*(1-G$5)+G$4*$F118*$L$4/1000</f>
        <v>0.13518779342723009</v>
      </c>
      <c r="H119" s="3">
        <f t="shared" si="9"/>
        <v>0.19503200245153268</v>
      </c>
      <c r="I119" s="3">
        <f t="shared" si="9"/>
        <v>0.25174217816249217</v>
      </c>
      <c r="J119" s="3">
        <f t="shared" si="9"/>
        <v>0.11235629594209656</v>
      </c>
      <c r="K119" s="3">
        <f t="shared" si="9"/>
        <v>1.0904116931950857E-2</v>
      </c>
      <c r="L119" s="3">
        <f t="shared" si="6"/>
        <v>275.7052223869153</v>
      </c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</row>
    <row r="120" spans="1:38">
      <c r="A120" s="6">
        <v>1849</v>
      </c>
      <c r="B120" s="6">
        <v>287.73346999999995</v>
      </c>
      <c r="C120" s="10">
        <v>1985.8712</v>
      </c>
      <c r="D120" s="10">
        <v>343.94499999999999</v>
      </c>
      <c r="E120" s="2">
        <v>1864</v>
      </c>
      <c r="F120" s="2">
        <v>112</v>
      </c>
      <c r="G120" s="3">
        <f t="shared" si="9"/>
        <v>0.14153521126760568</v>
      </c>
      <c r="H120" s="3">
        <f t="shared" si="9"/>
        <v>0.20426072179740112</v>
      </c>
      <c r="I120" s="3">
        <f t="shared" si="9"/>
        <v>0.26398755274493857</v>
      </c>
      <c r="J120" s="3">
        <f t="shared" si="9"/>
        <v>0.11814430675676638</v>
      </c>
      <c r="K120" s="3">
        <f t="shared" si="9"/>
        <v>1.1496310344301069E-2</v>
      </c>
      <c r="L120" s="3">
        <f t="shared" si="6"/>
        <v>275.73942410291102</v>
      </c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</row>
    <row r="121" spans="1:38">
      <c r="A121" s="6">
        <v>1846</v>
      </c>
      <c r="B121" s="6">
        <v>283.29579000000001</v>
      </c>
      <c r="C121" s="10">
        <v>1985.9534000000001</v>
      </c>
      <c r="D121" s="10">
        <v>343.71</v>
      </c>
      <c r="E121" s="2">
        <v>1865</v>
      </c>
      <c r="F121" s="2">
        <v>119</v>
      </c>
      <c r="G121" s="3">
        <f t="shared" si="9"/>
        <v>0.1483708920187794</v>
      </c>
      <c r="H121" s="3">
        <f t="shared" si="9"/>
        <v>0.21421522636933563</v>
      </c>
      <c r="I121" s="3">
        <f t="shared" si="9"/>
        <v>0.27727044030209569</v>
      </c>
      <c r="J121" s="3">
        <f t="shared" si="9"/>
        <v>0.12454063384641034</v>
      </c>
      <c r="K121" s="3">
        <f t="shared" si="9"/>
        <v>1.2231080659831414E-2</v>
      </c>
      <c r="L121" s="3">
        <f t="shared" si="6"/>
        <v>275.77662827319648</v>
      </c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</row>
    <row r="122" spans="1:38">
      <c r="A122" s="6">
        <v>1846</v>
      </c>
      <c r="B122" s="6">
        <v>284.95827500000001</v>
      </c>
      <c r="C122" s="10">
        <v>1986.0383999999999</v>
      </c>
      <c r="D122" s="10">
        <v>343.71499999999997</v>
      </c>
      <c r="E122" s="2">
        <v>1866</v>
      </c>
      <c r="F122" s="2">
        <v>122</v>
      </c>
      <c r="G122" s="3">
        <f t="shared" si="9"/>
        <v>0.15563380281690148</v>
      </c>
      <c r="H122" s="3">
        <f t="shared" si="9"/>
        <v>0.22479962279686366</v>
      </c>
      <c r="I122" s="3">
        <f t="shared" si="9"/>
        <v>0.2914266799540296</v>
      </c>
      <c r="J122" s="3">
        <f t="shared" si="9"/>
        <v>0.13139315512267852</v>
      </c>
      <c r="K122" s="3">
        <f t="shared" si="9"/>
        <v>1.3005379881699876E-2</v>
      </c>
      <c r="L122" s="3">
        <f t="shared" si="6"/>
        <v>275.81625864057219</v>
      </c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</row>
    <row r="123" spans="1:38">
      <c r="A123" s="6">
        <v>1844</v>
      </c>
      <c r="B123" s="6">
        <v>286.49905000000001</v>
      </c>
      <c r="C123" s="10">
        <v>1986.1233</v>
      </c>
      <c r="D123" s="10">
        <v>343.74099999999999</v>
      </c>
      <c r="E123" s="2">
        <v>1867</v>
      </c>
      <c r="F123" s="2">
        <v>130</v>
      </c>
      <c r="G123" s="3">
        <f t="shared" si="9"/>
        <v>0.16307981220657283</v>
      </c>
      <c r="H123" s="3">
        <f t="shared" si="9"/>
        <v>0.23563659137419701</v>
      </c>
      <c r="I123" s="3">
        <f t="shared" si="9"/>
        <v>0.30584361006389127</v>
      </c>
      <c r="J123" s="3">
        <f t="shared" si="9"/>
        <v>0.13820632607782224</v>
      </c>
      <c r="K123" s="3">
        <f t="shared" si="9"/>
        <v>1.3615861169977268E-2</v>
      </c>
      <c r="L123" s="3">
        <f t="shared" si="6"/>
        <v>275.85638220089248</v>
      </c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</row>
    <row r="124" spans="1:38">
      <c r="A124" s="8">
        <v>1841</v>
      </c>
      <c r="B124" s="8">
        <v>283.01704999999998</v>
      </c>
      <c r="C124" s="10">
        <v>1986.2</v>
      </c>
      <c r="D124" s="10">
        <v>343.76499999999999</v>
      </c>
      <c r="E124" s="2">
        <v>1868</v>
      </c>
      <c r="F124" s="2">
        <v>135</v>
      </c>
      <c r="G124" s="3">
        <f t="shared" si="9"/>
        <v>0.17101408450704231</v>
      </c>
      <c r="H124" s="3">
        <f t="shared" si="9"/>
        <v>0.24719492083587488</v>
      </c>
      <c r="I124" s="3">
        <f t="shared" si="9"/>
        <v>0.3212689051927155</v>
      </c>
      <c r="J124" s="3">
        <f t="shared" si="9"/>
        <v>0.14556924913206956</v>
      </c>
      <c r="K124" s="3">
        <f t="shared" si="9"/>
        <v>1.4361723642958468E-2</v>
      </c>
      <c r="L124" s="3">
        <f t="shared" si="6"/>
        <v>275.89940888331068</v>
      </c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</row>
    <row r="125" spans="1:38">
      <c r="A125" s="6">
        <v>1979</v>
      </c>
      <c r="B125" s="6">
        <v>332.04542500000002</v>
      </c>
      <c r="C125" s="10">
        <v>1986.2849000000001</v>
      </c>
      <c r="D125" s="10">
        <v>343.78399999999999</v>
      </c>
      <c r="E125" s="2">
        <v>1869</v>
      </c>
      <c r="F125" s="2">
        <v>142</v>
      </c>
      <c r="G125" s="3">
        <f t="shared" si="9"/>
        <v>0.17925352112676063</v>
      </c>
      <c r="H125" s="3">
        <f t="shared" si="9"/>
        <v>0.25919093655569109</v>
      </c>
      <c r="I125" s="3">
        <f t="shared" si="9"/>
        <v>0.3372383262188145</v>
      </c>
      <c r="J125" s="3">
        <f t="shared" si="9"/>
        <v>0.15309840600028318</v>
      </c>
      <c r="K125" s="3">
        <f t="shared" si="9"/>
        <v>1.5048853884788209E-2</v>
      </c>
      <c r="L125" s="3">
        <f t="shared" si="6"/>
        <v>275.94383004378636</v>
      </c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</row>
    <row r="126" spans="1:38">
      <c r="A126" s="6">
        <v>1979</v>
      </c>
      <c r="B126" s="6">
        <v>335.24097999999998</v>
      </c>
      <c r="C126" s="10">
        <v>1986.3670999999999</v>
      </c>
      <c r="D126" s="10">
        <v>343.91699999999997</v>
      </c>
      <c r="E126" s="2">
        <v>1870</v>
      </c>
      <c r="F126" s="2">
        <v>147</v>
      </c>
      <c r="G126" s="3">
        <f t="shared" si="9"/>
        <v>0.18792018779342728</v>
      </c>
      <c r="H126" s="3">
        <f t="shared" si="9"/>
        <v>0.27181122787289291</v>
      </c>
      <c r="I126" s="3">
        <f t="shared" si="9"/>
        <v>0.35404503903283641</v>
      </c>
      <c r="J126" s="3">
        <f t="shared" si="9"/>
        <v>0.16101904205132372</v>
      </c>
      <c r="K126" s="3">
        <f t="shared" si="9"/>
        <v>1.5794257941326287E-2</v>
      </c>
      <c r="L126" s="3">
        <f t="shared" si="6"/>
        <v>275.99058975469183</v>
      </c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</row>
    <row r="127" spans="1:38">
      <c r="A127" s="6">
        <v>1976</v>
      </c>
      <c r="B127" s="6">
        <v>331.19925000000001</v>
      </c>
      <c r="C127" s="10">
        <v>1986.4521</v>
      </c>
      <c r="D127" s="10">
        <v>344.23599999999999</v>
      </c>
      <c r="E127" s="2">
        <v>1871</v>
      </c>
      <c r="F127" s="2">
        <v>156</v>
      </c>
      <c r="G127" s="3">
        <f t="shared" si="9"/>
        <v>0.19689201877934279</v>
      </c>
      <c r="H127" s="3">
        <f t="shared" si="9"/>
        <v>0.28486628395941649</v>
      </c>
      <c r="I127" s="3">
        <f t="shared" si="9"/>
        <v>0.37137733550514834</v>
      </c>
      <c r="J127" s="3">
        <f t="shared" si="9"/>
        <v>0.16907405152619248</v>
      </c>
      <c r="K127" s="3">
        <f t="shared" si="9"/>
        <v>1.6481110139528358E-2</v>
      </c>
      <c r="L127" s="3">
        <f t="shared" si="6"/>
        <v>276.0386907999096</v>
      </c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</row>
    <row r="128" spans="1:38">
      <c r="A128" s="6">
        <v>1974</v>
      </c>
      <c r="B128" s="6">
        <v>328.063425</v>
      </c>
      <c r="C128" s="10">
        <v>1986.5342000000001</v>
      </c>
      <c r="D128" s="10">
        <v>344.685</v>
      </c>
      <c r="E128" s="2">
        <v>1872</v>
      </c>
      <c r="F128" s="2">
        <v>173</v>
      </c>
      <c r="G128" s="3">
        <f t="shared" si="9"/>
        <v>0.20641314553990617</v>
      </c>
      <c r="H128" s="3">
        <f t="shared" si="9"/>
        <v>0.29873049561884224</v>
      </c>
      <c r="I128" s="3">
        <f t="shared" si="9"/>
        <v>0.38982909989531839</v>
      </c>
      <c r="J128" s="3">
        <f t="shared" si="9"/>
        <v>0.1777252416617118</v>
      </c>
      <c r="K128" s="3">
        <f t="shared" si="9"/>
        <v>1.7320242267696538E-2</v>
      </c>
      <c r="L128" s="3">
        <f t="shared" si="6"/>
        <v>276.09001822498345</v>
      </c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</row>
    <row r="129" spans="1:38">
      <c r="A129" s="6">
        <v>1973</v>
      </c>
      <c r="B129" s="6">
        <v>326.39999999999998</v>
      </c>
      <c r="C129" s="10">
        <v>1986.6192000000001</v>
      </c>
      <c r="D129" s="10">
        <v>345.05700000000002</v>
      </c>
      <c r="E129" s="2">
        <v>1873</v>
      </c>
      <c r="F129" s="2">
        <v>184</v>
      </c>
      <c r="G129" s="3">
        <f t="shared" si="9"/>
        <v>0.21697183098591555</v>
      </c>
      <c r="H129" s="3">
        <f t="shared" si="9"/>
        <v>0.31415281054891597</v>
      </c>
      <c r="I129" s="3">
        <f t="shared" si="9"/>
        <v>0.41058718394974597</v>
      </c>
      <c r="J129" s="3">
        <f t="shared" si="9"/>
        <v>0.18787752166719446</v>
      </c>
      <c r="K129" s="3">
        <f t="shared" si="9"/>
        <v>1.8627323696708151E-2</v>
      </c>
      <c r="L129" s="3">
        <f t="shared" si="6"/>
        <v>276.14821667084846</v>
      </c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</row>
    <row r="130" spans="1:38">
      <c r="A130" s="6">
        <v>1972</v>
      </c>
      <c r="B130" s="6">
        <v>324.13119999999998</v>
      </c>
      <c r="C130" s="10">
        <v>1986.7040999999999</v>
      </c>
      <c r="D130" s="10">
        <v>345.23700000000002</v>
      </c>
      <c r="E130" s="2">
        <v>1874</v>
      </c>
      <c r="F130" s="2">
        <v>174</v>
      </c>
      <c r="G130" s="3">
        <f t="shared" si="9"/>
        <v>0.22820187793427235</v>
      </c>
      <c r="H130" s="3">
        <f t="shared" si="9"/>
        <v>0.33056556207926358</v>
      </c>
      <c r="I130" s="3">
        <f t="shared" si="9"/>
        <v>0.43271922237473287</v>
      </c>
      <c r="J130" s="3">
        <f t="shared" si="9"/>
        <v>0.19874091364546542</v>
      </c>
      <c r="K130" s="3">
        <f t="shared" si="9"/>
        <v>1.9936540583027323E-2</v>
      </c>
      <c r="L130" s="3">
        <f t="shared" si="6"/>
        <v>276.21016411661674</v>
      </c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</row>
    <row r="131" spans="1:38">
      <c r="A131" s="6">
        <v>1971.2</v>
      </c>
      <c r="B131" s="6">
        <v>325.22624999999999</v>
      </c>
      <c r="C131" s="10">
        <v>1986.7863</v>
      </c>
      <c r="D131" s="10">
        <v>345.30700000000002</v>
      </c>
      <c r="E131" s="2">
        <v>1875</v>
      </c>
      <c r="F131" s="2">
        <v>188</v>
      </c>
      <c r="G131" s="3">
        <f t="shared" si="9"/>
        <v>0.23882159624413152</v>
      </c>
      <c r="H131" s="3">
        <f t="shared" si="9"/>
        <v>0.34599419450326874</v>
      </c>
      <c r="I131" s="3">
        <f t="shared" si="9"/>
        <v>0.45305184353103534</v>
      </c>
      <c r="J131" s="3">
        <f t="shared" si="9"/>
        <v>0.20781000527275781</v>
      </c>
      <c r="K131" s="3">
        <f t="shared" si="9"/>
        <v>2.0261137196718296E-2</v>
      </c>
      <c r="L131" s="3">
        <f t="shared" si="6"/>
        <v>276.26593877674793</v>
      </c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</row>
    <row r="132" spans="1:38">
      <c r="A132" s="6">
        <v>1970.7</v>
      </c>
      <c r="B132" s="6">
        <v>324.7285</v>
      </c>
      <c r="C132" s="10">
        <v>1986.8712</v>
      </c>
      <c r="D132" s="10">
        <v>345.20499999999998</v>
      </c>
      <c r="E132" s="2">
        <v>1876</v>
      </c>
      <c r="F132" s="2">
        <v>191</v>
      </c>
      <c r="G132" s="3">
        <f t="shared" si="9"/>
        <v>0.25029577464788738</v>
      </c>
      <c r="H132" s="3">
        <f t="shared" si="9"/>
        <v>0.36269493628877814</v>
      </c>
      <c r="I132" s="3">
        <f t="shared" si="9"/>
        <v>0.47521483410831011</v>
      </c>
      <c r="J132" s="3">
        <f t="shared" si="9"/>
        <v>0.21800420069555382</v>
      </c>
      <c r="K132" s="3">
        <f t="shared" si="9"/>
        <v>2.1115291990265933E-2</v>
      </c>
      <c r="L132" s="3">
        <f t="shared" si="6"/>
        <v>276.32732503773082</v>
      </c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</row>
    <row r="133" spans="1:38">
      <c r="A133" s="6">
        <v>1967</v>
      </c>
      <c r="B133" s="6">
        <v>322.89999999999998</v>
      </c>
      <c r="C133" s="10">
        <v>1986.9534000000001</v>
      </c>
      <c r="D133" s="10">
        <v>344.95499999999998</v>
      </c>
      <c r="E133" s="2">
        <v>1877</v>
      </c>
      <c r="F133" s="2">
        <v>194</v>
      </c>
      <c r="G133" s="3">
        <f t="shared" si="9"/>
        <v>0.26195305164319255</v>
      </c>
      <c r="H133" s="3">
        <f t="shared" si="9"/>
        <v>0.37963142397513761</v>
      </c>
      <c r="I133" s="3">
        <f t="shared" si="9"/>
        <v>0.49753104360124145</v>
      </c>
      <c r="J133" s="3">
        <f t="shared" si="9"/>
        <v>0.22796814645897281</v>
      </c>
      <c r="K133" s="3">
        <f t="shared" si="9"/>
        <v>2.1774208131115622E-2</v>
      </c>
      <c r="L133" s="3">
        <f t="shared" si="6"/>
        <v>276.38885787380968</v>
      </c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</row>
    <row r="134" spans="1:38">
      <c r="A134" s="6">
        <v>1949</v>
      </c>
      <c r="B134" s="6">
        <v>309.88559499999997</v>
      </c>
      <c r="C134" s="10">
        <v>1987.0383999999999</v>
      </c>
      <c r="D134" s="10">
        <v>344.71699999999998</v>
      </c>
      <c r="E134" s="2">
        <v>1878</v>
      </c>
      <c r="F134" s="2">
        <v>196</v>
      </c>
      <c r="G134" s="3">
        <f t="shared" si="9"/>
        <v>0.27379342723004702</v>
      </c>
      <c r="H134" s="3">
        <f t="shared" si="9"/>
        <v>0.39680300901832533</v>
      </c>
      <c r="I134" s="3">
        <f t="shared" si="9"/>
        <v>0.51999841541117608</v>
      </c>
      <c r="J134" s="3">
        <f t="shared" si="9"/>
        <v>0.23771499600218349</v>
      </c>
      <c r="K134" s="3">
        <f t="shared" si="9"/>
        <v>2.2314706043143024E-2</v>
      </c>
      <c r="L134" s="3">
        <f t="shared" si="6"/>
        <v>276.45062455370487</v>
      </c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</row>
    <row r="135" spans="1:38">
      <c r="A135" s="6">
        <v>1947</v>
      </c>
      <c r="B135" s="6">
        <v>310.79920499999997</v>
      </c>
      <c r="C135" s="10">
        <v>1987.1233</v>
      </c>
      <c r="D135" s="10">
        <v>344.702</v>
      </c>
      <c r="E135" s="2">
        <v>1879</v>
      </c>
      <c r="F135" s="2">
        <v>210</v>
      </c>
      <c r="G135" s="3">
        <f t="shared" ref="G135:K150" si="10">G134*(1-G$5)+G$4*$F134*$L$4/1000</f>
        <v>0.285755868544601</v>
      </c>
      <c r="H135" s="3">
        <f t="shared" si="10"/>
        <v>0.41411514794486831</v>
      </c>
      <c r="I135" s="3">
        <f t="shared" si="10"/>
        <v>0.54246468580261031</v>
      </c>
      <c r="J135" s="3">
        <f t="shared" si="10"/>
        <v>0.24713978045770851</v>
      </c>
      <c r="K135" s="3">
        <f t="shared" si="10"/>
        <v>2.273643131191333E-2</v>
      </c>
      <c r="L135" s="3">
        <f t="shared" ref="L135:L198" si="11">SUM(G135:K135,L$5)</f>
        <v>276.51221191406171</v>
      </c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</row>
    <row r="136" spans="1:38">
      <c r="A136" s="6">
        <v>1944</v>
      </c>
      <c r="B136" s="6">
        <v>311.35668499999997</v>
      </c>
      <c r="C136" s="10">
        <v>1987.2</v>
      </c>
      <c r="D136" s="10">
        <v>344.858</v>
      </c>
      <c r="E136" s="2">
        <v>1880</v>
      </c>
      <c r="F136" s="2">
        <v>236</v>
      </c>
      <c r="G136" s="3">
        <f t="shared" si="10"/>
        <v>0.29857276995305171</v>
      </c>
      <c r="H136" s="3">
        <f t="shared" si="10"/>
        <v>0.43269421465021124</v>
      </c>
      <c r="I136" s="3">
        <f t="shared" si="10"/>
        <v>0.56673268646087027</v>
      </c>
      <c r="J136" s="3">
        <f t="shared" si="10"/>
        <v>0.25766934909570688</v>
      </c>
      <c r="K136" s="3">
        <f t="shared" si="10"/>
        <v>2.364949761270323E-2</v>
      </c>
      <c r="L136" s="3">
        <f t="shared" si="11"/>
        <v>276.57931851777255</v>
      </c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</row>
    <row r="137" spans="1:38">
      <c r="A137" s="6">
        <v>1944</v>
      </c>
      <c r="B137" s="6">
        <v>312.13815249999999</v>
      </c>
      <c r="C137" s="10">
        <v>1987.2849000000001</v>
      </c>
      <c r="D137" s="10">
        <v>345.053</v>
      </c>
      <c r="E137" s="2">
        <v>1881</v>
      </c>
      <c r="F137" s="2">
        <v>243</v>
      </c>
      <c r="G137" s="3">
        <f t="shared" si="10"/>
        <v>0.3129765258215963</v>
      </c>
      <c r="H137" s="3">
        <f t="shared" si="10"/>
        <v>0.45366348434153453</v>
      </c>
      <c r="I137" s="3">
        <f t="shared" si="10"/>
        <v>0.59458105035403874</v>
      </c>
      <c r="J137" s="3">
        <f t="shared" si="10"/>
        <v>0.27064903977334032</v>
      </c>
      <c r="K137" s="3">
        <f t="shared" si="10"/>
        <v>2.5423957595478011E-2</v>
      </c>
      <c r="L137" s="3">
        <f t="shared" si="11"/>
        <v>276.65729405788596</v>
      </c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</row>
    <row r="138" spans="1:38">
      <c r="A138" s="6">
        <v>1941.5</v>
      </c>
      <c r="B138" s="6">
        <v>310.30370499999998</v>
      </c>
      <c r="C138" s="10">
        <v>1987.3670999999999</v>
      </c>
      <c r="D138" s="10">
        <v>345.44200000000001</v>
      </c>
      <c r="E138" s="2">
        <v>1882</v>
      </c>
      <c r="F138" s="2">
        <v>256</v>
      </c>
      <c r="G138" s="3">
        <f t="shared" si="10"/>
        <v>0.32780751173708927</v>
      </c>
      <c r="H138" s="3">
        <f t="shared" si="10"/>
        <v>0.47523234394027247</v>
      </c>
      <c r="I138" s="3">
        <f t="shared" si="10"/>
        <v>0.62310725954773727</v>
      </c>
      <c r="J138" s="3">
        <f t="shared" si="10"/>
        <v>0.28370883777295586</v>
      </c>
      <c r="K138" s="3">
        <f t="shared" si="10"/>
        <v>2.6828860477116648E-2</v>
      </c>
      <c r="L138" s="3">
        <f t="shared" si="11"/>
        <v>276.73668481347516</v>
      </c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</row>
    <row r="139" spans="1:38">
      <c r="A139" s="6">
        <v>1941</v>
      </c>
      <c r="B139" s="6">
        <v>310.52271500000001</v>
      </c>
      <c r="C139" s="10">
        <v>1987.4521</v>
      </c>
      <c r="D139" s="10">
        <v>346.005</v>
      </c>
      <c r="E139" s="2">
        <v>1883</v>
      </c>
      <c r="F139" s="2">
        <v>272</v>
      </c>
      <c r="G139" s="3">
        <f t="shared" si="10"/>
        <v>0.34343192488262919</v>
      </c>
      <c r="H139" s="3">
        <f t="shared" si="10"/>
        <v>0.49796252423835252</v>
      </c>
      <c r="I139" s="3">
        <f t="shared" si="10"/>
        <v>0.6532036240355622</v>
      </c>
      <c r="J139" s="3">
        <f t="shared" si="10"/>
        <v>0.29754839216720708</v>
      </c>
      <c r="K139" s="3">
        <f t="shared" si="10"/>
        <v>2.8291305787246764E-2</v>
      </c>
      <c r="L139" s="3">
        <f t="shared" si="11"/>
        <v>276.82043777111102</v>
      </c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</row>
    <row r="140" spans="1:38">
      <c r="A140" s="6">
        <v>1940</v>
      </c>
      <c r="B140" s="6">
        <v>311.89999999999998</v>
      </c>
      <c r="C140" s="10">
        <v>1987.5342000000001</v>
      </c>
      <c r="D140" s="10">
        <v>346.47199999999998</v>
      </c>
      <c r="E140" s="2">
        <v>1884</v>
      </c>
      <c r="F140" s="2">
        <v>275</v>
      </c>
      <c r="G140" s="3">
        <f t="shared" si="10"/>
        <v>0.36003286384976535</v>
      </c>
      <c r="H140" s="3">
        <f t="shared" si="10"/>
        <v>0.522132520548653</v>
      </c>
      <c r="I140" s="3">
        <f t="shared" si="10"/>
        <v>0.68529977245145057</v>
      </c>
      <c r="J140" s="3">
        <f t="shared" si="10"/>
        <v>0.31247527060076574</v>
      </c>
      <c r="K140" s="3">
        <f t="shared" si="10"/>
        <v>2.9929497414913818E-2</v>
      </c>
      <c r="L140" s="3">
        <f t="shared" si="11"/>
        <v>276.90986992486557</v>
      </c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</row>
    <row r="141" spans="1:38">
      <c r="A141" s="6">
        <v>1935</v>
      </c>
      <c r="B141" s="6">
        <v>309.18874499999998</v>
      </c>
      <c r="C141" s="10">
        <v>1987.6192000000001</v>
      </c>
      <c r="D141" s="10">
        <v>346.96499999999997</v>
      </c>
      <c r="E141" s="2">
        <v>1885</v>
      </c>
      <c r="F141" s="2">
        <v>277</v>
      </c>
      <c r="G141" s="3">
        <f t="shared" si="10"/>
        <v>0.37681690140845081</v>
      </c>
      <c r="H141" s="3">
        <f t="shared" si="10"/>
        <v>0.54651771461727938</v>
      </c>
      <c r="I141" s="3">
        <f t="shared" si="10"/>
        <v>0.71741581082066197</v>
      </c>
      <c r="J141" s="3">
        <f t="shared" si="10"/>
        <v>0.3269015360734111</v>
      </c>
      <c r="K141" s="3">
        <f t="shared" si="10"/>
        <v>3.1063955934000964E-2</v>
      </c>
      <c r="L141" s="3">
        <f t="shared" si="11"/>
        <v>276.9987159188538</v>
      </c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</row>
    <row r="142" spans="1:38">
      <c r="A142" s="6">
        <v>1896</v>
      </c>
      <c r="B142" s="6">
        <v>298.15635500000002</v>
      </c>
      <c r="C142" s="10">
        <v>1987.7040999999999</v>
      </c>
      <c r="D142" s="10">
        <v>347.25700000000001</v>
      </c>
      <c r="E142" s="2">
        <v>1886</v>
      </c>
      <c r="F142" s="2">
        <v>281</v>
      </c>
      <c r="G142" s="3">
        <f t="shared" si="10"/>
        <v>0.39372300469483579</v>
      </c>
      <c r="H142" s="3">
        <f t="shared" si="10"/>
        <v>0.57102361771514898</v>
      </c>
      <c r="I142" s="3">
        <f t="shared" si="10"/>
        <v>0.7494012374262089</v>
      </c>
      <c r="J142" s="3">
        <f t="shared" si="10"/>
        <v>0.34073841613772682</v>
      </c>
      <c r="K142" s="3">
        <f t="shared" si="10"/>
        <v>3.1845936521614535E-2</v>
      </c>
      <c r="L142" s="3">
        <f t="shared" si="11"/>
        <v>277.08673221249552</v>
      </c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</row>
    <row r="143" spans="1:38">
      <c r="A143" s="6">
        <v>1833</v>
      </c>
      <c r="B143" s="6">
        <v>284.46052500000002</v>
      </c>
      <c r="C143" s="10">
        <v>1987.7863</v>
      </c>
      <c r="D143" s="10">
        <v>347.303</v>
      </c>
      <c r="E143" s="2">
        <v>1887</v>
      </c>
      <c r="F143" s="2">
        <v>295</v>
      </c>
      <c r="G143" s="3">
        <f t="shared" si="10"/>
        <v>0.41087323943661985</v>
      </c>
      <c r="H143" s="3">
        <f t="shared" si="10"/>
        <v>0.59583769119534347</v>
      </c>
      <c r="I143" s="3">
        <f t="shared" si="10"/>
        <v>0.78155827490319474</v>
      </c>
      <c r="J143" s="3">
        <f t="shared" si="10"/>
        <v>0.35425432231318615</v>
      </c>
      <c r="K143" s="3">
        <f t="shared" si="10"/>
        <v>3.2508025150532305E-2</v>
      </c>
      <c r="L143" s="3">
        <f t="shared" si="11"/>
        <v>277.17503155299886</v>
      </c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</row>
    <row r="144" spans="1:38">
      <c r="A144" s="6">
        <v>1960.7390289576404</v>
      </c>
      <c r="B144" s="6">
        <v>315.71922500000005</v>
      </c>
      <c r="C144" s="10">
        <v>1987.8712</v>
      </c>
      <c r="D144" s="10">
        <v>347.40600000000001</v>
      </c>
      <c r="E144" s="2">
        <v>1888</v>
      </c>
      <c r="F144" s="2">
        <v>327</v>
      </c>
      <c r="G144" s="3">
        <f t="shared" si="10"/>
        <v>0.42887793427230059</v>
      </c>
      <c r="H144" s="3">
        <f t="shared" si="10"/>
        <v>0.62189805440807699</v>
      </c>
      <c r="I144" s="3">
        <f t="shared" si="10"/>
        <v>0.81538696720264869</v>
      </c>
      <c r="J144" s="3">
        <f t="shared" si="10"/>
        <v>0.36864129974915194</v>
      </c>
      <c r="K144" s="3">
        <f t="shared" si="10"/>
        <v>3.3566879198723198E-2</v>
      </c>
      <c r="L144" s="3">
        <f t="shared" si="11"/>
        <v>277.26837113483089</v>
      </c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</row>
    <row r="145" spans="1:38">
      <c r="A145" s="6">
        <v>1955.1946053516383</v>
      </c>
      <c r="B145" s="6">
        <v>313.6452666666666</v>
      </c>
      <c r="C145" s="10">
        <v>1987.9534000000001</v>
      </c>
      <c r="D145" s="10">
        <v>347.40499999999997</v>
      </c>
      <c r="E145" s="2">
        <v>1889</v>
      </c>
      <c r="F145" s="2">
        <v>327</v>
      </c>
      <c r="G145" s="3">
        <f t="shared" si="10"/>
        <v>0.4488356807511738</v>
      </c>
      <c r="H145" s="3">
        <f t="shared" si="10"/>
        <v>0.6508914196181026</v>
      </c>
      <c r="I145" s="3">
        <f t="shared" si="10"/>
        <v>0.85356910169608524</v>
      </c>
      <c r="J145" s="3">
        <f t="shared" si="10"/>
        <v>0.38596226293937108</v>
      </c>
      <c r="K145" s="3">
        <f t="shared" si="10"/>
        <v>3.5711454060952191E-2</v>
      </c>
      <c r="L145" s="3">
        <f t="shared" si="11"/>
        <v>277.37496991906568</v>
      </c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</row>
    <row r="146" spans="1:38">
      <c r="A146" s="6">
        <v>1955.1946053516383</v>
      </c>
      <c r="B146" s="6">
        <v>314.10153749999995</v>
      </c>
      <c r="C146" s="10">
        <v>1988.0382999999999</v>
      </c>
      <c r="D146" s="10">
        <v>347.35700000000003</v>
      </c>
      <c r="E146" s="2">
        <v>1890</v>
      </c>
      <c r="F146" s="2">
        <v>356</v>
      </c>
      <c r="G146" s="3">
        <f t="shared" si="10"/>
        <v>0.46879342723004702</v>
      </c>
      <c r="H146" s="3">
        <f t="shared" si="10"/>
        <v>0.67980502321354963</v>
      </c>
      <c r="I146" s="3">
        <f t="shared" si="10"/>
        <v>0.89123873206400628</v>
      </c>
      <c r="J146" s="3">
        <f t="shared" si="10"/>
        <v>0.40229373395712759</v>
      </c>
      <c r="K146" s="3">
        <f t="shared" si="10"/>
        <v>3.7012204466943074E-2</v>
      </c>
      <c r="L146" s="3">
        <f t="shared" si="11"/>
        <v>277.47914312093167</v>
      </c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</row>
    <row r="147" spans="1:38">
      <c r="A147" s="6">
        <v>1955.1946053516383</v>
      </c>
      <c r="B147" s="6">
        <v>314.723725</v>
      </c>
      <c r="C147" s="10">
        <v>1988.123</v>
      </c>
      <c r="D147" s="10">
        <v>347.36799999999999</v>
      </c>
      <c r="E147" s="2">
        <v>1891</v>
      </c>
      <c r="F147" s="2">
        <v>372</v>
      </c>
      <c r="G147" s="3">
        <f t="shared" si="10"/>
        <v>0.49052112676056348</v>
      </c>
      <c r="H147" s="3">
        <f t="shared" si="10"/>
        <v>0.71136208931584044</v>
      </c>
      <c r="I147" s="3">
        <f t="shared" si="10"/>
        <v>0.93275954496417235</v>
      </c>
      <c r="J147" s="3">
        <f t="shared" si="10"/>
        <v>0.42109599524795899</v>
      </c>
      <c r="K147" s="3">
        <f t="shared" si="10"/>
        <v>3.9162651816228036E-2</v>
      </c>
      <c r="L147" s="3">
        <f t="shared" si="11"/>
        <v>277.59490140810476</v>
      </c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</row>
    <row r="148" spans="1:38">
      <c r="A148" s="6">
        <v>1949.3243294617719</v>
      </c>
      <c r="B148" s="6">
        <v>311.41866499999998</v>
      </c>
      <c r="C148" s="10">
        <v>1988.2021999999999</v>
      </c>
      <c r="D148" s="10">
        <v>347.428</v>
      </c>
      <c r="E148" s="2">
        <v>1892</v>
      </c>
      <c r="F148" s="2">
        <v>374</v>
      </c>
      <c r="G148" s="3">
        <f t="shared" si="10"/>
        <v>0.51322535211267617</v>
      </c>
      <c r="H148" s="3">
        <f t="shared" si="10"/>
        <v>0.7443346884035853</v>
      </c>
      <c r="I148" s="3">
        <f t="shared" si="10"/>
        <v>0.97612679580950323</v>
      </c>
      <c r="J148" s="3">
        <f t="shared" si="10"/>
        <v>0.44070207673512651</v>
      </c>
      <c r="K148" s="3">
        <f t="shared" si="10"/>
        <v>4.1218137774587327E-2</v>
      </c>
      <c r="L148" s="3">
        <f t="shared" si="11"/>
        <v>277.7156070508355</v>
      </c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</row>
    <row r="149" spans="1:38">
      <c r="A149" s="6">
        <v>1939.0618319488251</v>
      </c>
      <c r="B149" s="6">
        <v>309.24847499999998</v>
      </c>
      <c r="C149" s="10">
        <v>1988.2869000000001</v>
      </c>
      <c r="D149" s="10">
        <v>347.60700000000003</v>
      </c>
      <c r="E149" s="2">
        <v>1893</v>
      </c>
      <c r="F149" s="2">
        <v>370</v>
      </c>
      <c r="G149" s="3">
        <f t="shared" si="10"/>
        <v>0.53605164319248833</v>
      </c>
      <c r="H149" s="3">
        <f t="shared" si="10"/>
        <v>0.77740437231260717</v>
      </c>
      <c r="I149" s="3">
        <f t="shared" si="10"/>
        <v>1.0192124141877026</v>
      </c>
      <c r="J149" s="3">
        <f t="shared" si="10"/>
        <v>0.45942286620964456</v>
      </c>
      <c r="K149" s="3">
        <f t="shared" si="10"/>
        <v>4.2558749742556051E-2</v>
      </c>
      <c r="L149" s="3">
        <f t="shared" si="11"/>
        <v>277.83465004564499</v>
      </c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</row>
    <row r="150" spans="1:38">
      <c r="A150" s="6">
        <v>1937.1576825081356</v>
      </c>
      <c r="B150" s="6">
        <v>307.874685</v>
      </c>
      <c r="C150" s="10">
        <v>1988.3688999999999</v>
      </c>
      <c r="D150" s="10">
        <v>347.81200000000001</v>
      </c>
      <c r="E150" s="2">
        <v>1894</v>
      </c>
      <c r="F150" s="2">
        <v>383</v>
      </c>
      <c r="G150" s="3">
        <f t="shared" si="10"/>
        <v>0.55863380281690145</v>
      </c>
      <c r="H150" s="3">
        <f t="shared" si="10"/>
        <v>0.81000749367796976</v>
      </c>
      <c r="I150" s="3">
        <f t="shared" si="10"/>
        <v>1.0611187718924975</v>
      </c>
      <c r="J150" s="3">
        <f t="shared" si="10"/>
        <v>0.47660471226885354</v>
      </c>
      <c r="K150" s="3">
        <f t="shared" si="10"/>
        <v>4.3184078576676735E-2</v>
      </c>
      <c r="L150" s="3">
        <f t="shared" si="11"/>
        <v>277.94954885923289</v>
      </c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</row>
    <row r="151" spans="1:38">
      <c r="A151" s="6">
        <v>1927.7580148055886</v>
      </c>
      <c r="B151" s="6">
        <v>305.18683499999997</v>
      </c>
      <c r="C151" s="10">
        <v>1988.4536000000001</v>
      </c>
      <c r="D151" s="10">
        <v>348.25200000000001</v>
      </c>
      <c r="E151" s="2">
        <v>1895</v>
      </c>
      <c r="F151" s="2">
        <v>406</v>
      </c>
      <c r="G151" s="3">
        <f t="shared" ref="G151:K166" si="12">G150*(1-G$5)+G$4*$F150*$L$4/1000</f>
        <v>0.58200938967136151</v>
      </c>
      <c r="H151" s="3">
        <f t="shared" si="12"/>
        <v>0.8437415801586361</v>
      </c>
      <c r="I151" s="3">
        <f t="shared" si="12"/>
        <v>1.1044156882972804</v>
      </c>
      <c r="J151" s="3">
        <f t="shared" si="12"/>
        <v>0.49433083507617448</v>
      </c>
      <c r="K151" s="3">
        <f t="shared" si="12"/>
        <v>4.4173688325470931E-2</v>
      </c>
      <c r="L151" s="3">
        <f t="shared" si="11"/>
        <v>278.06867118152894</v>
      </c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</row>
    <row r="152" spans="1:38">
      <c r="A152" s="6">
        <v>1927.1770631691543</v>
      </c>
      <c r="B152" s="6">
        <v>305.01759999999996</v>
      </c>
      <c r="C152" s="10">
        <v>1988.5355</v>
      </c>
      <c r="D152" s="10">
        <v>348.91199999999998</v>
      </c>
      <c r="E152" s="2">
        <v>1896</v>
      </c>
      <c r="F152" s="2">
        <v>419</v>
      </c>
      <c r="G152" s="3">
        <f t="shared" si="12"/>
        <v>0.60678873239436626</v>
      </c>
      <c r="H152" s="3">
        <f t="shared" si="12"/>
        <v>0.879542487571909</v>
      </c>
      <c r="I152" s="3">
        <f t="shared" si="12"/>
        <v>1.1505868458845767</v>
      </c>
      <c r="J152" s="3">
        <f t="shared" si="12"/>
        <v>0.51374385073230278</v>
      </c>
      <c r="K152" s="3">
        <f t="shared" si="12"/>
        <v>4.5853729185837903E-2</v>
      </c>
      <c r="L152" s="3">
        <f t="shared" si="11"/>
        <v>278.19651564576901</v>
      </c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</row>
    <row r="153" spans="1:38">
      <c r="A153" s="6">
        <v>1904.7531922755438</v>
      </c>
      <c r="B153" s="6">
        <v>299.0446</v>
      </c>
      <c r="C153" s="10">
        <v>1988.6202000000001</v>
      </c>
      <c r="D153" s="10">
        <v>349.15600000000001</v>
      </c>
      <c r="E153" s="2">
        <v>1897</v>
      </c>
      <c r="F153" s="2">
        <v>440</v>
      </c>
      <c r="G153" s="3">
        <f t="shared" si="12"/>
        <v>0.63236150234741795</v>
      </c>
      <c r="H153" s="3">
        <f t="shared" si="12"/>
        <v>0.91646556289545589</v>
      </c>
      <c r="I153" s="3">
        <f t="shared" si="12"/>
        <v>1.1980913174011516</v>
      </c>
      <c r="J153" s="3">
        <f t="shared" si="12"/>
        <v>0.53357368343194445</v>
      </c>
      <c r="K153" s="3">
        <f t="shared" si="12"/>
        <v>4.7483054115718112E-2</v>
      </c>
      <c r="L153" s="3">
        <f t="shared" si="11"/>
        <v>278.3279751201917</v>
      </c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</row>
    <row r="154" spans="1:38">
      <c r="A154" s="6">
        <v>1900.7815002589052</v>
      </c>
      <c r="B154" s="6">
        <v>296.4563</v>
      </c>
      <c r="C154" s="10">
        <v>1988.7049</v>
      </c>
      <c r="D154" s="10">
        <v>349.05099999999999</v>
      </c>
      <c r="E154" s="2">
        <v>1898</v>
      </c>
      <c r="F154" s="2">
        <v>465</v>
      </c>
      <c r="G154" s="3">
        <f t="shared" si="12"/>
        <v>0.65921596244131464</v>
      </c>
      <c r="H154" s="3">
        <f t="shared" si="12"/>
        <v>0.95525889272072351</v>
      </c>
      <c r="I154" s="3">
        <f t="shared" si="12"/>
        <v>1.2481130842205315</v>
      </c>
      <c r="J154" s="3">
        <f t="shared" si="12"/>
        <v>0.55473548886396618</v>
      </c>
      <c r="K154" s="3">
        <f t="shared" si="12"/>
        <v>4.9457205133282348E-2</v>
      </c>
      <c r="L154" s="3">
        <f t="shared" si="11"/>
        <v>278.46678063337981</v>
      </c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</row>
    <row r="155" spans="1:38">
      <c r="A155" s="6">
        <v>1892.0852779669451</v>
      </c>
      <c r="B155" s="6">
        <v>294.65444500000001</v>
      </c>
      <c r="C155" s="10">
        <v>1988.7869000000001</v>
      </c>
      <c r="D155" s="10">
        <v>348.94799999999998</v>
      </c>
      <c r="E155" s="2">
        <v>1899</v>
      </c>
      <c r="F155" s="2">
        <v>507</v>
      </c>
      <c r="G155" s="3">
        <f t="shared" si="12"/>
        <v>0.68759624413145548</v>
      </c>
      <c r="H155" s="3">
        <f t="shared" si="12"/>
        <v>0.99629291877611803</v>
      </c>
      <c r="I155" s="3">
        <f t="shared" si="12"/>
        <v>1.3012192966218985</v>
      </c>
      <c r="J155" s="3">
        <f t="shared" si="12"/>
        <v>0.57762265918177114</v>
      </c>
      <c r="K155" s="3">
        <f t="shared" si="12"/>
        <v>5.1828297172525739E-2</v>
      </c>
      <c r="L155" s="3">
        <f t="shared" si="11"/>
        <v>278.61455941588378</v>
      </c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</row>
    <row r="156" spans="1:38">
      <c r="A156" s="6">
        <v>1884.3545217441565</v>
      </c>
      <c r="B156" s="6">
        <v>289.01265999999998</v>
      </c>
      <c r="C156" s="10">
        <v>1988.8715999999999</v>
      </c>
      <c r="D156" s="10">
        <v>348.87200000000001</v>
      </c>
      <c r="E156" s="2">
        <v>1900</v>
      </c>
      <c r="F156" s="2">
        <v>534</v>
      </c>
      <c r="G156" s="3">
        <f t="shared" si="12"/>
        <v>0.71853990610328644</v>
      </c>
      <c r="H156" s="3">
        <f t="shared" si="12"/>
        <v>1.0411577209707703</v>
      </c>
      <c r="I156" s="3">
        <f t="shared" si="12"/>
        <v>1.3599225438872722</v>
      </c>
      <c r="J156" s="3">
        <f t="shared" si="12"/>
        <v>0.60413193487805061</v>
      </c>
      <c r="K156" s="3">
        <f t="shared" si="12"/>
        <v>5.5238268177242901E-2</v>
      </c>
      <c r="L156" s="3">
        <f t="shared" si="11"/>
        <v>278.77899037401664</v>
      </c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</row>
    <row r="157" spans="1:38">
      <c r="A157" s="6">
        <v>1869.092161647889</v>
      </c>
      <c r="B157" s="6">
        <v>287.68864500000001</v>
      </c>
      <c r="C157" s="10">
        <v>1988.9536000000001</v>
      </c>
      <c r="D157" s="10">
        <v>348.83199999999999</v>
      </c>
      <c r="E157" s="2">
        <v>1901</v>
      </c>
      <c r="F157" s="2">
        <v>552</v>
      </c>
      <c r="G157" s="3">
        <f t="shared" si="12"/>
        <v>0.75113145539906112</v>
      </c>
      <c r="H157" s="3">
        <f t="shared" si="12"/>
        <v>1.0884343100207579</v>
      </c>
      <c r="I157" s="3">
        <f t="shared" si="12"/>
        <v>1.4218941780407381</v>
      </c>
      <c r="J157" s="3">
        <f t="shared" si="12"/>
        <v>0.63229583307962434</v>
      </c>
      <c r="K157" s="3">
        <f t="shared" si="12"/>
        <v>5.8574125774137772E-2</v>
      </c>
      <c r="L157" s="3">
        <f t="shared" si="11"/>
        <v>278.95232990231432</v>
      </c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</row>
    <row r="158" spans="1:38">
      <c r="A158" s="6">
        <v>1852.2881866570406</v>
      </c>
      <c r="B158" s="6">
        <v>288.57463999999999</v>
      </c>
      <c r="C158" s="10">
        <v>1989.0383999999999</v>
      </c>
      <c r="D158" s="10">
        <v>348.71699999999998</v>
      </c>
      <c r="E158" s="2">
        <v>1902</v>
      </c>
      <c r="F158" s="2">
        <v>566</v>
      </c>
      <c r="G158" s="3">
        <f t="shared" si="12"/>
        <v>0.7848215962441315</v>
      </c>
      <c r="H158" s="3">
        <f t="shared" si="12"/>
        <v>1.1372709806057952</v>
      </c>
      <c r="I158" s="3">
        <f t="shared" si="12"/>
        <v>1.4857382161044315</v>
      </c>
      <c r="J158" s="3">
        <f t="shared" si="12"/>
        <v>0.66096349237648888</v>
      </c>
      <c r="K158" s="3">
        <f t="shared" si="12"/>
        <v>6.1442496105625036E-2</v>
      </c>
      <c r="L158" s="3">
        <f t="shared" si="11"/>
        <v>279.13023678143645</v>
      </c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</row>
    <row r="159" spans="1:38">
      <c r="A159" s="6">
        <v>1847.5023593764215</v>
      </c>
      <c r="B159" s="6">
        <v>286.10309999999998</v>
      </c>
      <c r="C159" s="10">
        <v>1989.1233</v>
      </c>
      <c r="D159" s="10">
        <v>348.75599999999997</v>
      </c>
      <c r="E159" s="2">
        <v>1903</v>
      </c>
      <c r="F159" s="2">
        <v>617</v>
      </c>
      <c r="G159" s="3">
        <f t="shared" si="12"/>
        <v>0.81936619718309867</v>
      </c>
      <c r="H159" s="3">
        <f t="shared" si="12"/>
        <v>1.1872878540404739</v>
      </c>
      <c r="I159" s="3">
        <f t="shared" si="12"/>
        <v>1.5508285865527209</v>
      </c>
      <c r="J159" s="3">
        <f t="shared" si="12"/>
        <v>0.68963665091294679</v>
      </c>
      <c r="K159" s="3">
        <f t="shared" si="12"/>
        <v>6.3839527650387307E-2</v>
      </c>
      <c r="L159" s="3">
        <f t="shared" si="11"/>
        <v>279.31095881633962</v>
      </c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</row>
    <row r="160" spans="1:38">
      <c r="A160" s="6">
        <v>1838.009354335828</v>
      </c>
      <c r="B160" s="6">
        <v>284.06502500000005</v>
      </c>
      <c r="C160" s="10">
        <v>1989.2</v>
      </c>
      <c r="D160" s="10">
        <v>348.976</v>
      </c>
      <c r="E160" s="2">
        <v>1904</v>
      </c>
      <c r="F160" s="2">
        <v>624</v>
      </c>
      <c r="G160" s="3">
        <f t="shared" si="12"/>
        <v>0.85702347417840385</v>
      </c>
      <c r="H160" s="3">
        <f t="shared" si="12"/>
        <v>1.2419558619552227</v>
      </c>
      <c r="I160" s="3">
        <f t="shared" si="12"/>
        <v>1.6227072457907346</v>
      </c>
      <c r="J160" s="3">
        <f t="shared" si="12"/>
        <v>0.72265771753942387</v>
      </c>
      <c r="K160" s="3">
        <f t="shared" si="12"/>
        <v>6.7687766971767052E-2</v>
      </c>
      <c r="L160" s="3">
        <f t="shared" si="11"/>
        <v>279.51203206643555</v>
      </c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</row>
    <row r="161" spans="1:38">
      <c r="A161" s="6">
        <v>1834.5106230131994</v>
      </c>
      <c r="B161" s="6">
        <v>283.72655500000002</v>
      </c>
      <c r="C161" s="10">
        <v>1989.2849000000001</v>
      </c>
      <c r="D161" s="10">
        <v>349.05599999999998</v>
      </c>
      <c r="E161" s="2">
        <v>1905</v>
      </c>
      <c r="F161" s="2">
        <v>663</v>
      </c>
      <c r="G161" s="3">
        <f t="shared" si="12"/>
        <v>0.89510798122065738</v>
      </c>
      <c r="H161" s="3">
        <f t="shared" si="12"/>
        <v>1.29713075354096</v>
      </c>
      <c r="I161" s="3">
        <f t="shared" si="12"/>
        <v>1.6946727485869379</v>
      </c>
      <c r="J161" s="3">
        <f t="shared" si="12"/>
        <v>0.75461399068710311</v>
      </c>
      <c r="K161" s="3">
        <f t="shared" si="12"/>
        <v>7.0350480603748197E-2</v>
      </c>
      <c r="L161" s="3">
        <f t="shared" si="11"/>
        <v>279.71187595463942</v>
      </c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</row>
    <row r="162" spans="1:38">
      <c r="A162" s="6">
        <v>1826.8838349409536</v>
      </c>
      <c r="B162" s="6">
        <v>285.10759999999999</v>
      </c>
      <c r="C162" s="10">
        <v>1989.3670999999999</v>
      </c>
      <c r="D162" s="10">
        <v>349.065</v>
      </c>
      <c r="E162" s="2">
        <v>1906</v>
      </c>
      <c r="F162" s="2">
        <v>707</v>
      </c>
      <c r="G162" s="3">
        <f t="shared" si="12"/>
        <v>0.93557276995305172</v>
      </c>
      <c r="H162" s="3">
        <f t="shared" si="12"/>
        <v>1.3558158291812317</v>
      </c>
      <c r="I162" s="3">
        <f t="shared" si="12"/>
        <v>1.7715314410106953</v>
      </c>
      <c r="J162" s="3">
        <f t="shared" si="12"/>
        <v>0.7893221672044729</v>
      </c>
      <c r="K162" s="3">
        <f t="shared" si="12"/>
        <v>7.3796483975072491E-2</v>
      </c>
      <c r="L162" s="3">
        <f t="shared" si="11"/>
        <v>279.92603869132455</v>
      </c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</row>
    <row r="163" spans="1:38">
      <c r="A163" s="6">
        <v>1826.1583955909055</v>
      </c>
      <c r="B163" s="6">
        <v>281.277625</v>
      </c>
      <c r="C163" s="10">
        <v>1989.4521</v>
      </c>
      <c r="D163" s="10">
        <v>349.29700000000003</v>
      </c>
      <c r="E163" s="2">
        <v>1907</v>
      </c>
      <c r="F163" s="2">
        <v>784</v>
      </c>
      <c r="G163" s="3">
        <f t="shared" si="12"/>
        <v>0.97872300469483575</v>
      </c>
      <c r="H163" s="3">
        <f t="shared" si="12"/>
        <v>1.4184709158228264</v>
      </c>
      <c r="I163" s="3">
        <f t="shared" si="12"/>
        <v>1.8539688173660345</v>
      </c>
      <c r="J163" s="3">
        <f t="shared" si="12"/>
        <v>0.82721189396370165</v>
      </c>
      <c r="K163" s="3">
        <f t="shared" si="12"/>
        <v>7.7952318372784296E-2</v>
      </c>
      <c r="L163" s="3">
        <f t="shared" si="11"/>
        <v>280.1563269502202</v>
      </c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</row>
    <row r="164" spans="1:38">
      <c r="A164" s="6">
        <v>1814.2331866062311</v>
      </c>
      <c r="B164" s="6">
        <v>284.34376500000002</v>
      </c>
      <c r="C164" s="10">
        <v>1989.5342000000001</v>
      </c>
      <c r="D164" s="10">
        <v>349.68200000000002</v>
      </c>
      <c r="E164" s="2">
        <v>1908</v>
      </c>
      <c r="F164" s="2">
        <v>750</v>
      </c>
      <c r="G164" s="3">
        <f t="shared" si="12"/>
        <v>1.0265727699530518</v>
      </c>
      <c r="H164" s="3">
        <f t="shared" si="12"/>
        <v>1.4881836833960742</v>
      </c>
      <c r="I164" s="3">
        <f t="shared" si="12"/>
        <v>1.946867743600192</v>
      </c>
      <c r="J164" s="3">
        <f t="shared" si="12"/>
        <v>0.87197465843842381</v>
      </c>
      <c r="K164" s="3">
        <f t="shared" si="12"/>
        <v>8.40879828258633E-2</v>
      </c>
      <c r="L164" s="3">
        <f t="shared" si="11"/>
        <v>280.41768683821363</v>
      </c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</row>
    <row r="165" spans="1:38">
      <c r="A165" s="6">
        <v>1799.5582892886305</v>
      </c>
      <c r="B165" s="6">
        <v>281.14821000000001</v>
      </c>
      <c r="C165" s="10">
        <v>1989.6192000000001</v>
      </c>
      <c r="D165" s="10">
        <v>350.04700000000003</v>
      </c>
      <c r="E165" s="2">
        <v>1909</v>
      </c>
      <c r="F165" s="2">
        <v>785</v>
      </c>
      <c r="G165" s="3">
        <f t="shared" si="12"/>
        <v>1.0723474178403758</v>
      </c>
      <c r="H165" s="3">
        <f t="shared" si="12"/>
        <v>1.5545121807984437</v>
      </c>
      <c r="I165" s="3">
        <f t="shared" si="12"/>
        <v>2.0334117420094064</v>
      </c>
      <c r="J165" s="3">
        <f t="shared" si="12"/>
        <v>0.9101896565777019</v>
      </c>
      <c r="K165" s="3">
        <f t="shared" si="12"/>
        <v>8.6213207302909253E-2</v>
      </c>
      <c r="L165" s="3">
        <f t="shared" si="11"/>
        <v>280.65667420452883</v>
      </c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</row>
    <row r="166" spans="1:38">
      <c r="A166" s="6">
        <v>1799.3172594498767</v>
      </c>
      <c r="B166" s="6">
        <v>283.65417000000002</v>
      </c>
      <c r="C166" s="10">
        <v>1989.7040999999999</v>
      </c>
      <c r="D166" s="10">
        <v>350.22199999999998</v>
      </c>
      <c r="E166" s="2">
        <v>1910</v>
      </c>
      <c r="F166" s="2">
        <v>819</v>
      </c>
      <c r="G166" s="3">
        <f t="shared" si="12"/>
        <v>1.1202582159624415</v>
      </c>
      <c r="H166" s="3">
        <f t="shared" si="12"/>
        <v>1.6239445914977995</v>
      </c>
      <c r="I166" s="3">
        <f t="shared" si="12"/>
        <v>2.1240523095320381</v>
      </c>
      <c r="J166" s="3">
        <f t="shared" si="12"/>
        <v>0.9503295332363485</v>
      </c>
      <c r="K166" s="3">
        <f t="shared" si="12"/>
        <v>8.9145413595272283E-2</v>
      </c>
      <c r="L166" s="3">
        <f t="shared" si="11"/>
        <v>280.90773006382392</v>
      </c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</row>
    <row r="167" spans="1:38">
      <c r="A167" s="6">
        <v>1796.0687260662141</v>
      </c>
      <c r="B167" s="6">
        <v>281.61339499999997</v>
      </c>
      <c r="C167" s="10">
        <v>1989.7863</v>
      </c>
      <c r="D167" s="10">
        <v>350.14699999999999</v>
      </c>
      <c r="E167" s="2">
        <v>1911</v>
      </c>
      <c r="F167" s="2">
        <v>836</v>
      </c>
      <c r="G167" s="3">
        <f t="shared" ref="G167:K182" si="13">G166*(1-G$5)+G$4*$F166*$L$4/1000</f>
        <v>1.1702441314553993</v>
      </c>
      <c r="H167" s="3">
        <f t="shared" si="13"/>
        <v>1.6963784798222412</v>
      </c>
      <c r="I167" s="3">
        <f t="shared" si="13"/>
        <v>2.2185842247525884</v>
      </c>
      <c r="J167" s="3">
        <f t="shared" si="13"/>
        <v>0.99216695526407217</v>
      </c>
      <c r="K167" s="3">
        <f t="shared" si="13"/>
        <v>9.2520130743648177E-2</v>
      </c>
      <c r="L167" s="3">
        <f t="shared" si="11"/>
        <v>281.16989392203794</v>
      </c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</row>
    <row r="168" spans="1:38">
      <c r="A168" s="6">
        <v>1794.4109867808286</v>
      </c>
      <c r="B168" s="6">
        <v>281.53645499999999</v>
      </c>
      <c r="C168" s="10">
        <v>1989.8712</v>
      </c>
      <c r="D168" s="10">
        <v>350.072</v>
      </c>
      <c r="E168" s="2">
        <v>1912</v>
      </c>
      <c r="F168" s="2">
        <v>879</v>
      </c>
      <c r="G168" s="3">
        <f t="shared" si="13"/>
        <v>1.221267605633803</v>
      </c>
      <c r="H168" s="3">
        <f t="shared" si="13"/>
        <v>1.7702093444856244</v>
      </c>
      <c r="I168" s="3">
        <f t="shared" si="13"/>
        <v>2.3144012649952499</v>
      </c>
      <c r="J168" s="3">
        <f t="shared" si="13"/>
        <v>1.0336096420664542</v>
      </c>
      <c r="K168" s="3">
        <f t="shared" si="13"/>
        <v>9.5365122227723836E-2</v>
      </c>
      <c r="L168" s="3">
        <f t="shared" si="11"/>
        <v>281.43485297940884</v>
      </c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</row>
    <row r="169" spans="1:38">
      <c r="A169" s="6">
        <v>1780.5946006281674</v>
      </c>
      <c r="B169" s="6">
        <v>276.77796500000005</v>
      </c>
      <c r="C169" s="10">
        <v>1989.9534000000001</v>
      </c>
      <c r="D169" s="10">
        <v>349.96600000000001</v>
      </c>
      <c r="E169" s="2">
        <v>1913</v>
      </c>
      <c r="F169" s="2">
        <v>943</v>
      </c>
      <c r="G169" s="3">
        <f t="shared" si="13"/>
        <v>1.2749154929577466</v>
      </c>
      <c r="H169" s="3">
        <f t="shared" si="13"/>
        <v>1.8478746569182622</v>
      </c>
      <c r="I169" s="3">
        <f t="shared" si="13"/>
        <v>2.4153922838068533</v>
      </c>
      <c r="J169" s="3">
        <f t="shared" si="13"/>
        <v>1.0777317868184166</v>
      </c>
      <c r="K169" s="3">
        <f t="shared" si="13"/>
        <v>9.910947613216009E-2</v>
      </c>
      <c r="L169" s="3">
        <f t="shared" si="11"/>
        <v>281.71502369663347</v>
      </c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</row>
    <row r="170" spans="1:38">
      <c r="A170" s="6">
        <v>1779.61585700662</v>
      </c>
      <c r="B170" s="6">
        <v>279.50293499999998</v>
      </c>
      <c r="C170" s="10">
        <v>1990.0383999999999</v>
      </c>
      <c r="D170" s="10">
        <v>349.84899999999999</v>
      </c>
      <c r="E170" s="2">
        <v>1914</v>
      </c>
      <c r="F170" s="2">
        <v>850</v>
      </c>
      <c r="G170" s="3">
        <f t="shared" si="13"/>
        <v>1.3324694835680753</v>
      </c>
      <c r="H170" s="3">
        <f t="shared" si="13"/>
        <v>1.9313356994256092</v>
      </c>
      <c r="I170" s="3">
        <f t="shared" si="13"/>
        <v>2.5246427624378618</v>
      </c>
      <c r="J170" s="3">
        <f t="shared" si="13"/>
        <v>1.1268451092435212</v>
      </c>
      <c r="K170" s="3">
        <f t="shared" si="13"/>
        <v>0.10438523641169614</v>
      </c>
      <c r="L170" s="3">
        <f t="shared" si="11"/>
        <v>282.01967829108679</v>
      </c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</row>
    <row r="171" spans="1:38">
      <c r="A171" s="6">
        <v>1773.7353531166873</v>
      </c>
      <c r="B171" s="6">
        <v>277.78342000000004</v>
      </c>
      <c r="C171" s="10">
        <v>1990.1233</v>
      </c>
      <c r="D171" s="10">
        <v>349.89400000000001</v>
      </c>
      <c r="E171" s="2">
        <v>1915</v>
      </c>
      <c r="F171" s="2">
        <v>838</v>
      </c>
      <c r="G171" s="3">
        <f t="shared" si="13"/>
        <v>1.3843474178403756</v>
      </c>
      <c r="H171" s="3">
        <f t="shared" si="13"/>
        <v>2.0058347437433817</v>
      </c>
      <c r="I171" s="3">
        <f t="shared" si="13"/>
        <v>2.6184549828714911</v>
      </c>
      <c r="J171" s="3">
        <f t="shared" si="13"/>
        <v>1.1622372490058914</v>
      </c>
      <c r="K171" s="3">
        <f t="shared" si="13"/>
        <v>0.10321894959143024</v>
      </c>
      <c r="L171" s="3">
        <f t="shared" si="11"/>
        <v>282.27409334305258</v>
      </c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</row>
    <row r="172" spans="1:38">
      <c r="A172" s="6">
        <v>1763.4988310826725</v>
      </c>
      <c r="B172" s="6">
        <v>276.32003500000002</v>
      </c>
      <c r="C172" s="10">
        <v>1990.2</v>
      </c>
      <c r="D172" s="10">
        <v>350.05500000000001</v>
      </c>
      <c r="E172" s="2">
        <v>1916</v>
      </c>
      <c r="F172" s="2">
        <v>901</v>
      </c>
      <c r="G172" s="3">
        <f t="shared" si="13"/>
        <v>1.435492957746479</v>
      </c>
      <c r="H172" s="3">
        <f t="shared" si="13"/>
        <v>2.079002078399375</v>
      </c>
      <c r="I172" s="3">
        <f t="shared" si="13"/>
        <v>2.7092051810021838</v>
      </c>
      <c r="J172" s="3">
        <f t="shared" si="13"/>
        <v>1.1941990963871632</v>
      </c>
      <c r="K172" s="3">
        <f t="shared" si="13"/>
        <v>0.10194818059523007</v>
      </c>
      <c r="L172" s="3">
        <f t="shared" si="11"/>
        <v>282.51984749413043</v>
      </c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</row>
    <row r="173" spans="1:38">
      <c r="A173" s="6">
        <v>1762.8144271076649</v>
      </c>
      <c r="B173" s="6">
        <v>276.74540000000002</v>
      </c>
      <c r="C173" s="10">
        <v>1990.2849000000001</v>
      </c>
      <c r="D173" s="10">
        <v>350.35</v>
      </c>
      <c r="E173" s="2">
        <v>1917</v>
      </c>
      <c r="F173" s="2">
        <v>955</v>
      </c>
      <c r="G173" s="3">
        <f t="shared" si="13"/>
        <v>1.4904835680751174</v>
      </c>
      <c r="H173" s="3">
        <f t="shared" si="13"/>
        <v>2.1578836204878131</v>
      </c>
      <c r="I173" s="3">
        <f t="shared" si="13"/>
        <v>2.80820206281299</v>
      </c>
      <c r="J173" s="3">
        <f t="shared" si="13"/>
        <v>1.2317294301081356</v>
      </c>
      <c r="K173" s="3">
        <f t="shared" si="13"/>
        <v>0.10413516671649567</v>
      </c>
      <c r="L173" s="3">
        <f t="shared" si="11"/>
        <v>282.79243384820057</v>
      </c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</row>
    <row r="174" spans="1:38">
      <c r="A174" s="6">
        <v>1752.2200533292632</v>
      </c>
      <c r="B174" s="6">
        <v>277.24315000000001</v>
      </c>
      <c r="C174" s="10">
        <v>1990.3670999999999</v>
      </c>
      <c r="D174" s="10">
        <v>350.61200000000002</v>
      </c>
      <c r="E174" s="2">
        <v>1918</v>
      </c>
      <c r="F174" s="2">
        <v>936</v>
      </c>
      <c r="G174" s="3">
        <f t="shared" si="13"/>
        <v>1.5487699530516432</v>
      </c>
      <c r="H174" s="3">
        <f t="shared" si="13"/>
        <v>2.2416185796306625</v>
      </c>
      <c r="I174" s="3">
        <f t="shared" si="13"/>
        <v>2.9139828235603726</v>
      </c>
      <c r="J174" s="3">
        <f t="shared" si="13"/>
        <v>1.2734538020225656</v>
      </c>
      <c r="K174" s="3">
        <f t="shared" si="13"/>
        <v>0.1079968521190149</v>
      </c>
      <c r="L174" s="3">
        <f t="shared" si="11"/>
        <v>283.08582201038428</v>
      </c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</row>
    <row r="175" spans="1:38">
      <c r="A175" s="6">
        <v>1752.0162762002508</v>
      </c>
      <c r="B175" s="6">
        <v>276.38972000000001</v>
      </c>
      <c r="C175" s="10">
        <v>1990.4521</v>
      </c>
      <c r="D175" s="10">
        <v>350.892</v>
      </c>
      <c r="E175" s="2">
        <v>1919</v>
      </c>
      <c r="F175" s="2">
        <v>806</v>
      </c>
      <c r="G175" s="3">
        <f t="shared" si="13"/>
        <v>1.6058967136150235</v>
      </c>
      <c r="H175" s="3">
        <f t="shared" si="13"/>
        <v>2.3233391438385951</v>
      </c>
      <c r="I175" s="3">
        <f t="shared" si="13"/>
        <v>3.0154892696928255</v>
      </c>
      <c r="J175" s="3">
        <f t="shared" si="13"/>
        <v>1.3105645447965375</v>
      </c>
      <c r="K175" s="3">
        <f t="shared" si="13"/>
        <v>0.10944706393446482</v>
      </c>
      <c r="L175" s="3">
        <f t="shared" si="11"/>
        <v>283.36473673587744</v>
      </c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</row>
    <row r="176" spans="1:38">
      <c r="A176" s="6">
        <v>1749.2367976916082</v>
      </c>
      <c r="B176" s="6">
        <v>276.85988249999997</v>
      </c>
      <c r="C176" s="10">
        <v>1990.5342000000001</v>
      </c>
      <c r="D176" s="10">
        <v>351.37400000000002</v>
      </c>
      <c r="E176" s="2">
        <v>1920</v>
      </c>
      <c r="F176" s="2">
        <v>932</v>
      </c>
      <c r="G176" s="3">
        <f t="shared" si="13"/>
        <v>1.6550892018779344</v>
      </c>
      <c r="H176" s="3">
        <f t="shared" si="13"/>
        <v>2.3926283195610387</v>
      </c>
      <c r="I176" s="3">
        <f t="shared" si="13"/>
        <v>3.0961027173556288</v>
      </c>
      <c r="J176" s="3">
        <f t="shared" si="13"/>
        <v>1.3302970515441805</v>
      </c>
      <c r="K176" s="3">
        <f t="shared" si="13"/>
        <v>0.10422337547863618</v>
      </c>
      <c r="L176" s="3">
        <f t="shared" si="11"/>
        <v>283.57834066581739</v>
      </c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</row>
    <row r="177" spans="1:38">
      <c r="A177" s="6">
        <v>1742.7269730444052</v>
      </c>
      <c r="B177" s="6">
        <v>276.73814500000003</v>
      </c>
      <c r="C177" s="10">
        <v>1990.6192000000001</v>
      </c>
      <c r="D177" s="10">
        <v>351.73599999999999</v>
      </c>
      <c r="E177" s="2">
        <v>1921</v>
      </c>
      <c r="F177" s="2">
        <v>803</v>
      </c>
      <c r="G177" s="3">
        <f t="shared" si="13"/>
        <v>1.7119718309859155</v>
      </c>
      <c r="H177" s="3">
        <f t="shared" si="13"/>
        <v>2.4735578646048544</v>
      </c>
      <c r="I177" s="3">
        <f t="shared" si="13"/>
        <v>3.1945636991389357</v>
      </c>
      <c r="J177" s="3">
        <f t="shared" si="13"/>
        <v>1.3636910346118345</v>
      </c>
      <c r="K177" s="3">
        <f t="shared" si="13"/>
        <v>0.10697054123113564</v>
      </c>
      <c r="L177" s="3">
        <f t="shared" si="11"/>
        <v>283.85075497057267</v>
      </c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</row>
    <row r="178" spans="1:38">
      <c r="A178" s="6">
        <v>1734.0939348733066</v>
      </c>
      <c r="B178" s="6">
        <v>278.23139500000002</v>
      </c>
      <c r="C178" s="10">
        <v>1990.7040999999999</v>
      </c>
      <c r="D178" s="10">
        <v>351.77300000000002</v>
      </c>
      <c r="E178" s="2">
        <v>1922</v>
      </c>
      <c r="F178" s="2">
        <v>845</v>
      </c>
      <c r="G178" s="3">
        <f t="shared" si="13"/>
        <v>1.760981220657277</v>
      </c>
      <c r="H178" s="3">
        <f t="shared" si="13"/>
        <v>2.5421520939941673</v>
      </c>
      <c r="I178" s="3">
        <f t="shared" si="13"/>
        <v>3.27232279529257</v>
      </c>
      <c r="J178" s="3">
        <f t="shared" si="13"/>
        <v>1.3800364793422475</v>
      </c>
      <c r="K178" s="3">
        <f t="shared" si="13"/>
        <v>0.10258044345917008</v>
      </c>
      <c r="L178" s="3">
        <f t="shared" si="11"/>
        <v>284.05807303274543</v>
      </c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</row>
    <row r="179" spans="1:38">
      <c r="A179" s="6">
        <v>1722.9403332482652</v>
      </c>
      <c r="B179" s="6">
        <v>277.54180000000002</v>
      </c>
      <c r="C179" s="10">
        <v>1990.7863</v>
      </c>
      <c r="D179" s="10">
        <v>351.78399999999999</v>
      </c>
      <c r="E179" s="2">
        <v>1923</v>
      </c>
      <c r="F179" s="2">
        <v>970</v>
      </c>
      <c r="G179" s="3">
        <f t="shared" si="13"/>
        <v>1.8125539906103287</v>
      </c>
      <c r="H179" s="3">
        <f t="shared" si="13"/>
        <v>2.6145012805793315</v>
      </c>
      <c r="I179" s="3">
        <f t="shared" si="13"/>
        <v>3.3553480201207977</v>
      </c>
      <c r="J179" s="3">
        <f t="shared" si="13"/>
        <v>1.4003777376677067</v>
      </c>
      <c r="K179" s="3">
        <f t="shared" si="13"/>
        <v>0.10188954554725234</v>
      </c>
      <c r="L179" s="3">
        <f t="shared" si="11"/>
        <v>284.28467057452542</v>
      </c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</row>
    <row r="180" spans="1:38">
      <c r="A180" s="6">
        <v>1722.7948339536329</v>
      </c>
      <c r="B180" s="6">
        <v>276.93724500000002</v>
      </c>
      <c r="C180" s="10">
        <v>1990.8712</v>
      </c>
      <c r="D180" s="10">
        <v>351.80799999999999</v>
      </c>
      <c r="E180" s="2">
        <v>1924</v>
      </c>
      <c r="F180" s="2">
        <v>963</v>
      </c>
      <c r="G180" s="3">
        <f t="shared" si="13"/>
        <v>1.871755868544601</v>
      </c>
      <c r="H180" s="3">
        <f t="shared" si="13"/>
        <v>2.6983885215908772</v>
      </c>
      <c r="I180" s="3">
        <f t="shared" si="13"/>
        <v>3.4560381719692193</v>
      </c>
      <c r="J180" s="3">
        <f t="shared" si="13"/>
        <v>1.434228325357344</v>
      </c>
      <c r="K180" s="3">
        <f t="shared" si="13"/>
        <v>0.10733903938188176</v>
      </c>
      <c r="L180" s="3">
        <f t="shared" si="11"/>
        <v>284.56774992684393</v>
      </c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</row>
    <row r="181" spans="1:38">
      <c r="A181" s="6">
        <v>1694.0641586920481</v>
      </c>
      <c r="B181" s="6">
        <v>276.54630000000003</v>
      </c>
      <c r="C181" s="10">
        <v>1990.9534000000001</v>
      </c>
      <c r="D181" s="10">
        <v>351.61399999999998</v>
      </c>
      <c r="E181" s="2">
        <v>1925</v>
      </c>
      <c r="F181" s="2">
        <v>975</v>
      </c>
      <c r="G181" s="3">
        <f t="shared" si="13"/>
        <v>1.9305305164319249</v>
      </c>
      <c r="H181" s="3">
        <f t="shared" si="13"/>
        <v>2.7813877092989121</v>
      </c>
      <c r="I181" s="3">
        <f t="shared" si="13"/>
        <v>3.5543251553920627</v>
      </c>
      <c r="J181" s="3">
        <f t="shared" si="13"/>
        <v>1.4653235391494759</v>
      </c>
      <c r="K181" s="3">
        <f t="shared" si="13"/>
        <v>0.11031568597484689</v>
      </c>
      <c r="L181" s="3">
        <f t="shared" si="11"/>
        <v>284.84188260624722</v>
      </c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</row>
    <row r="182" spans="1:38">
      <c r="A182" s="6">
        <v>1689.5911247320805</v>
      </c>
      <c r="B182" s="6">
        <v>276.25035000000003</v>
      </c>
      <c r="C182" s="10">
        <v>1991.0383999999999</v>
      </c>
      <c r="D182" s="10">
        <v>351.45400000000001</v>
      </c>
      <c r="E182" s="2">
        <v>1926</v>
      </c>
      <c r="F182" s="2">
        <v>983</v>
      </c>
      <c r="G182" s="3">
        <f t="shared" si="13"/>
        <v>1.990037558685446</v>
      </c>
      <c r="H182" s="3">
        <f t="shared" si="13"/>
        <v>2.8652853243233127</v>
      </c>
      <c r="I182" s="3">
        <f t="shared" si="13"/>
        <v>3.6530956872899423</v>
      </c>
      <c r="J182" s="3">
        <f t="shared" si="13"/>
        <v>1.496050831840728</v>
      </c>
      <c r="K182" s="3">
        <f t="shared" si="13"/>
        <v>0.11268449367829952</v>
      </c>
      <c r="L182" s="3">
        <f t="shared" si="11"/>
        <v>285.11715389581775</v>
      </c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</row>
    <row r="183" spans="1:38">
      <c r="A183" s="6">
        <v>1681.8876961189101</v>
      </c>
      <c r="B183" s="6">
        <v>275.91913500000004</v>
      </c>
      <c r="C183" s="10">
        <v>1991.1233</v>
      </c>
      <c r="D183" s="10">
        <v>351.55099999999999</v>
      </c>
      <c r="E183" s="2">
        <v>1927</v>
      </c>
      <c r="F183" s="2">
        <v>1062</v>
      </c>
      <c r="G183" s="3">
        <f t="shared" ref="G183:K198" si="14">G182*(1-G$5)+G$4*$F182*$L$4/1000</f>
        <v>2.0500328638497654</v>
      </c>
      <c r="H183" s="3">
        <f t="shared" si="14"/>
        <v>2.9497033082092088</v>
      </c>
      <c r="I183" s="3">
        <f t="shared" si="14"/>
        <v>3.7517423382102733</v>
      </c>
      <c r="J183" s="3">
        <f t="shared" si="14"/>
        <v>1.5259617380388282</v>
      </c>
      <c r="K183" s="3">
        <f t="shared" si="14"/>
        <v>0.11449683503186711</v>
      </c>
      <c r="L183" s="3">
        <f t="shared" si="11"/>
        <v>285.39193708333994</v>
      </c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</row>
    <row r="184" spans="1:38">
      <c r="A184" s="6">
        <v>1649.1941028937104</v>
      </c>
      <c r="B184" s="6">
        <v>277.24315000000001</v>
      </c>
      <c r="C184" s="10">
        <v>1991.2</v>
      </c>
      <c r="D184" s="10">
        <v>351.70499999999998</v>
      </c>
      <c r="E184" s="2">
        <v>1928</v>
      </c>
      <c r="F184" s="2">
        <v>1065</v>
      </c>
      <c r="G184" s="3">
        <f t="shared" si="14"/>
        <v>2.1148497652582159</v>
      </c>
      <c r="H184" s="3">
        <f t="shared" si="14"/>
        <v>3.0413068960729701</v>
      </c>
      <c r="I184" s="3">
        <f t="shared" si="14"/>
        <v>3.860933437626501</v>
      </c>
      <c r="J184" s="3">
        <f t="shared" si="14"/>
        <v>1.5634362286708627</v>
      </c>
      <c r="K184" s="3">
        <f t="shared" si="14"/>
        <v>0.11930499581646439</v>
      </c>
      <c r="L184" s="3">
        <f t="shared" si="11"/>
        <v>285.69983132344504</v>
      </c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</row>
    <row r="185" spans="1:38">
      <c r="A185" s="6">
        <v>1640.0803605579961</v>
      </c>
      <c r="B185" s="6">
        <v>276.61868500000003</v>
      </c>
      <c r="C185" s="10">
        <v>1991.2849000000001</v>
      </c>
      <c r="D185" s="10">
        <v>351.87900000000002</v>
      </c>
      <c r="E185" s="2">
        <v>1929</v>
      </c>
      <c r="F185" s="2">
        <v>1145</v>
      </c>
      <c r="G185" s="3">
        <f t="shared" si="14"/>
        <v>2.1798497652582158</v>
      </c>
      <c r="H185" s="3">
        <f t="shared" si="14"/>
        <v>3.1329401698684665</v>
      </c>
      <c r="I185" s="3">
        <f t="shared" si="14"/>
        <v>3.9691096110810098</v>
      </c>
      <c r="J185" s="3">
        <f t="shared" si="14"/>
        <v>1.5991220321435056</v>
      </c>
      <c r="K185" s="3">
        <f t="shared" si="14"/>
        <v>0.12236213781957313</v>
      </c>
      <c r="L185" s="3">
        <f t="shared" si="11"/>
        <v>286.00338371617079</v>
      </c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</row>
    <row r="186" spans="1:38">
      <c r="A186" s="6">
        <v>1628.9303455233619</v>
      </c>
      <c r="B186" s="6">
        <v>274.49826999999999</v>
      </c>
      <c r="C186" s="10">
        <v>1991.3670999999999</v>
      </c>
      <c r="D186" s="10">
        <v>352.28300000000002</v>
      </c>
      <c r="E186" s="2">
        <v>1930</v>
      </c>
      <c r="F186" s="2">
        <v>1053</v>
      </c>
      <c r="G186" s="3">
        <f t="shared" si="14"/>
        <v>2.2497323943661969</v>
      </c>
      <c r="H186" s="3">
        <f t="shared" si="14"/>
        <v>3.2318330948771683</v>
      </c>
      <c r="I186" s="3">
        <f t="shared" si="14"/>
        <v>4.0878525566525203</v>
      </c>
      <c r="J186" s="3">
        <f t="shared" si="14"/>
        <v>1.6421588892162458</v>
      </c>
      <c r="K186" s="3">
        <f t="shared" si="14"/>
        <v>0.1279722567201548</v>
      </c>
      <c r="L186" s="3">
        <f t="shared" si="11"/>
        <v>286.3395491918323</v>
      </c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</row>
    <row r="187" spans="1:38">
      <c r="A187" s="6">
        <v>1610.4072095287759</v>
      </c>
      <c r="B187" s="6">
        <v>271.83033</v>
      </c>
      <c r="C187" s="10">
        <v>1991.4521</v>
      </c>
      <c r="D187" s="10">
        <v>352.654</v>
      </c>
      <c r="E187" s="2">
        <v>1931</v>
      </c>
      <c r="F187" s="2">
        <v>940</v>
      </c>
      <c r="G187" s="3">
        <f t="shared" si="14"/>
        <v>2.3139999999999996</v>
      </c>
      <c r="H187" s="3">
        <f t="shared" si="14"/>
        <v>3.3218154648397449</v>
      </c>
      <c r="I187" s="3">
        <f t="shared" si="14"/>
        <v>4.1911800650307578</v>
      </c>
      <c r="J187" s="3">
        <f t="shared" si="14"/>
        <v>1.6719390638803255</v>
      </c>
      <c r="K187" s="3">
        <f t="shared" si="14"/>
        <v>0.12705571701169985</v>
      </c>
      <c r="L187" s="3">
        <f t="shared" si="11"/>
        <v>286.62599031076252</v>
      </c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</row>
    <row r="188" spans="1:38">
      <c r="A188" s="6">
        <v>1603.4209810085183</v>
      </c>
      <c r="B188" s="6">
        <v>274.25664999999998</v>
      </c>
      <c r="C188" s="10">
        <v>1991.5342000000001</v>
      </c>
      <c r="D188" s="10">
        <v>352.86</v>
      </c>
      <c r="E188" s="2">
        <v>1932</v>
      </c>
      <c r="F188" s="2">
        <v>847</v>
      </c>
      <c r="G188" s="3">
        <f t="shared" si="14"/>
        <v>2.371370892018779</v>
      </c>
      <c r="H188" s="3">
        <f t="shared" si="14"/>
        <v>3.4009399619736334</v>
      </c>
      <c r="I188" s="3">
        <f t="shared" si="14"/>
        <v>4.2761441221306207</v>
      </c>
      <c r="J188" s="3">
        <f t="shared" si="14"/>
        <v>1.6867550799922717</v>
      </c>
      <c r="K188" s="3">
        <f t="shared" si="14"/>
        <v>0.12119464325842901</v>
      </c>
      <c r="L188" s="3">
        <f t="shared" si="11"/>
        <v>286.85640469937374</v>
      </c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</row>
    <row r="189" spans="1:38">
      <c r="A189" s="6">
        <v>1591.1074635134278</v>
      </c>
      <c r="B189" s="6">
        <v>278.65676000000002</v>
      </c>
      <c r="C189" s="10">
        <v>1991.6192000000001</v>
      </c>
      <c r="D189" s="10">
        <v>353.19099999999997</v>
      </c>
      <c r="E189" s="2">
        <v>1933</v>
      </c>
      <c r="F189" s="2">
        <v>893</v>
      </c>
      <c r="G189" s="3">
        <f t="shared" si="14"/>
        <v>2.4230657276995302</v>
      </c>
      <c r="H189" s="3">
        <f t="shared" si="14"/>
        <v>3.4711143908839301</v>
      </c>
      <c r="I189" s="3">
        <f t="shared" si="14"/>
        <v>4.3459959083408819</v>
      </c>
      <c r="J189" s="3">
        <f t="shared" si="14"/>
        <v>1.6898092107254004</v>
      </c>
      <c r="K189" s="3">
        <f t="shared" si="14"/>
        <v>0.11327352514513464</v>
      </c>
      <c r="L189" s="3">
        <f t="shared" si="11"/>
        <v>287.04325876279489</v>
      </c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</row>
    <row r="190" spans="1:38">
      <c r="A190" s="6">
        <v>1588.2982673501078</v>
      </c>
      <c r="B190" s="6">
        <v>281.02875</v>
      </c>
      <c r="C190" s="10">
        <v>1991.7040999999999</v>
      </c>
      <c r="D190" s="10">
        <v>353.32799999999997</v>
      </c>
      <c r="E190" s="2">
        <v>1934</v>
      </c>
      <c r="F190" s="2">
        <v>973</v>
      </c>
      <c r="G190" s="3">
        <f t="shared" si="14"/>
        <v>2.4775680751173708</v>
      </c>
      <c r="H190" s="3">
        <f t="shared" si="14"/>
        <v>3.5454150166684091</v>
      </c>
      <c r="I190" s="3">
        <f t="shared" si="14"/>
        <v>4.421820898977038</v>
      </c>
      <c r="J190" s="3">
        <f t="shared" si="14"/>
        <v>1.698087929604353</v>
      </c>
      <c r="K190" s="3">
        <f t="shared" si="14"/>
        <v>0.11062874856336206</v>
      </c>
      <c r="L190" s="3">
        <f t="shared" si="11"/>
        <v>287.25352066893055</v>
      </c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</row>
    <row r="191" spans="1:38">
      <c r="A191" s="6">
        <v>1572.9808941479982</v>
      </c>
      <c r="B191" s="6">
        <v>281.92199999999997</v>
      </c>
      <c r="C191" s="10">
        <v>1991.7863010000001</v>
      </c>
      <c r="D191" s="10">
        <v>354.04700000000003</v>
      </c>
      <c r="E191" s="2">
        <v>1935</v>
      </c>
      <c r="F191" s="2">
        <v>1027</v>
      </c>
      <c r="G191" s="3">
        <f t="shared" si="14"/>
        <v>2.5369530516431924</v>
      </c>
      <c r="H191" s="3">
        <f t="shared" si="14"/>
        <v>3.6270229762990089</v>
      </c>
      <c r="I191" s="3">
        <f t="shared" si="14"/>
        <v>4.5086468992310511</v>
      </c>
      <c r="J191" s="3">
        <f t="shared" si="14"/>
        <v>1.7152833826623444</v>
      </c>
      <c r="K191" s="3">
        <f t="shared" si="14"/>
        <v>0.11278047902302797</v>
      </c>
      <c r="L191" s="3">
        <f t="shared" si="11"/>
        <v>287.50068678885862</v>
      </c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</row>
    <row r="192" spans="1:38">
      <c r="A192" s="6">
        <v>1560.4303488641633</v>
      </c>
      <c r="B192" s="6">
        <v>281.74551000000002</v>
      </c>
      <c r="C192" s="10">
        <v>1991.8712330000001</v>
      </c>
      <c r="D192" s="10">
        <v>353.80399999999997</v>
      </c>
      <c r="E192" s="2">
        <v>1936</v>
      </c>
      <c r="F192" s="2">
        <v>1130</v>
      </c>
      <c r="G192" s="3">
        <f t="shared" si="14"/>
        <v>2.5996338028169013</v>
      </c>
      <c r="H192" s="3">
        <f t="shared" si="14"/>
        <v>3.713476852527843</v>
      </c>
      <c r="I192" s="3">
        <f t="shared" si="14"/>
        <v>4.6024201434899314</v>
      </c>
      <c r="J192" s="3">
        <f t="shared" si="14"/>
        <v>1.7378345417161556</v>
      </c>
      <c r="K192" s="3">
        <f t="shared" si="14"/>
        <v>0.11662078078585852</v>
      </c>
      <c r="L192" s="3">
        <f t="shared" si="11"/>
        <v>287.76998612133667</v>
      </c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</row>
    <row r="193" spans="1:38">
      <c r="A193" s="6">
        <v>1549.7130622291177</v>
      </c>
      <c r="B193" s="6">
        <v>282.81794999999994</v>
      </c>
      <c r="C193" s="10">
        <v>1991.9534249999999</v>
      </c>
      <c r="D193" s="10">
        <v>353.697</v>
      </c>
      <c r="E193" s="2">
        <v>1937</v>
      </c>
      <c r="F193" s="2">
        <v>1209</v>
      </c>
      <c r="G193" s="3">
        <f t="shared" si="14"/>
        <v>2.6686009389671361</v>
      </c>
      <c r="H193" s="3">
        <f t="shared" si="14"/>
        <v>3.8093642530605956</v>
      </c>
      <c r="I193" s="3">
        <f t="shared" si="14"/>
        <v>4.7104088839132627</v>
      </c>
      <c r="J193" s="3">
        <f t="shared" si="14"/>
        <v>1.7711866258287283</v>
      </c>
      <c r="K193" s="3">
        <f t="shared" si="14"/>
        <v>0.12378572229873744</v>
      </c>
      <c r="L193" s="3">
        <f t="shared" si="11"/>
        <v>288.08334642406845</v>
      </c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</row>
    <row r="194" spans="1:38">
      <c r="A194" s="6">
        <v>1529.6778032850689</v>
      </c>
      <c r="B194" s="6">
        <v>283.21615000000003</v>
      </c>
      <c r="C194" s="10">
        <v>1992.0382509999999</v>
      </c>
      <c r="D194" s="10">
        <v>353.48200000000003</v>
      </c>
      <c r="E194" s="2">
        <v>1938</v>
      </c>
      <c r="F194" s="2">
        <v>1142</v>
      </c>
      <c r="G194" s="3">
        <f t="shared" si="14"/>
        <v>2.7423896713615021</v>
      </c>
      <c r="H194" s="3">
        <f t="shared" si="14"/>
        <v>3.9124057048630885</v>
      </c>
      <c r="I194" s="3">
        <f t="shared" si="14"/>
        <v>4.8288166775533963</v>
      </c>
      <c r="J194" s="3">
        <f t="shared" si="14"/>
        <v>1.8119057106995453</v>
      </c>
      <c r="K194" s="3">
        <f t="shared" si="14"/>
        <v>0.13184039918913976</v>
      </c>
      <c r="L194" s="3">
        <f t="shared" si="11"/>
        <v>288.42735816366667</v>
      </c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</row>
    <row r="195" spans="1:38">
      <c r="A195" s="6">
        <v>1501.5236039760064</v>
      </c>
      <c r="B195" s="6">
        <v>282.40979499999997</v>
      </c>
      <c r="C195" s="10">
        <v>1992.1229510000001</v>
      </c>
      <c r="D195" s="10">
        <v>353.375</v>
      </c>
      <c r="E195" s="2">
        <v>1939</v>
      </c>
      <c r="F195" s="2">
        <v>1192</v>
      </c>
      <c r="G195" s="3">
        <f t="shared" si="14"/>
        <v>2.8120892018779342</v>
      </c>
      <c r="H195" s="3">
        <f t="shared" si="14"/>
        <v>4.008872606738584</v>
      </c>
      <c r="I195" s="3">
        <f t="shared" si="14"/>
        <v>4.9355694011605005</v>
      </c>
      <c r="J195" s="3">
        <f t="shared" si="14"/>
        <v>1.842434792501328</v>
      </c>
      <c r="K195" s="3">
        <f t="shared" si="14"/>
        <v>0.13358026777114429</v>
      </c>
      <c r="L195" s="3">
        <f t="shared" si="11"/>
        <v>288.73254627004951</v>
      </c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</row>
    <row r="196" spans="1:38">
      <c r="A196" s="6">
        <v>1469.472350000392</v>
      </c>
      <c r="B196" s="6">
        <v>279.63234999999997</v>
      </c>
      <c r="C196" s="10">
        <v>1992.202186</v>
      </c>
      <c r="D196" s="10">
        <v>353.30799999999999</v>
      </c>
      <c r="E196" s="2">
        <v>1940</v>
      </c>
      <c r="F196" s="2">
        <v>1299</v>
      </c>
      <c r="G196" s="3">
        <f t="shared" si="14"/>
        <v>2.8848403755868546</v>
      </c>
      <c r="H196" s="3">
        <f t="shared" si="14"/>
        <v>4.1097689609634633</v>
      </c>
      <c r="I196" s="3">
        <f t="shared" si="14"/>
        <v>5.0484009610516392</v>
      </c>
      <c r="J196" s="3">
        <f t="shared" si="14"/>
        <v>1.8770883884397165</v>
      </c>
      <c r="K196" s="3">
        <f t="shared" si="14"/>
        <v>0.13698296925037637</v>
      </c>
      <c r="L196" s="3">
        <f t="shared" si="11"/>
        <v>289.05708165529205</v>
      </c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</row>
    <row r="197" spans="1:38">
      <c r="A197" s="6">
        <v>1449.1350714777568</v>
      </c>
      <c r="B197" s="6">
        <v>281.66316999999998</v>
      </c>
      <c r="C197" s="10">
        <v>1992.286885</v>
      </c>
      <c r="D197" s="10">
        <v>353.47199999999998</v>
      </c>
      <c r="E197" s="2">
        <v>1941</v>
      </c>
      <c r="F197" s="2">
        <v>1334</v>
      </c>
      <c r="G197" s="3">
        <f t="shared" si="14"/>
        <v>2.9641220657276994</v>
      </c>
      <c r="H197" s="3">
        <f t="shared" si="14"/>
        <v>4.2204346946579321</v>
      </c>
      <c r="I197" s="3">
        <f t="shared" si="14"/>
        <v>5.175793143623947</v>
      </c>
      <c r="J197" s="3">
        <f t="shared" si="14"/>
        <v>1.9223210188340307</v>
      </c>
      <c r="K197" s="3">
        <f t="shared" si="14"/>
        <v>0.14407028620178391</v>
      </c>
      <c r="L197" s="3">
        <f t="shared" si="11"/>
        <v>289.42674120904542</v>
      </c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</row>
    <row r="198" spans="1:38">
      <c r="A198" s="6">
        <v>1431</v>
      </c>
      <c r="B198" s="6">
        <v>282.51929999999999</v>
      </c>
      <c r="C198" s="10">
        <v>1992.3688520000001</v>
      </c>
      <c r="D198" s="10">
        <v>353.85</v>
      </c>
      <c r="E198" s="2">
        <v>1942</v>
      </c>
      <c r="F198" s="2">
        <v>1342</v>
      </c>
      <c r="G198" s="3">
        <f t="shared" si="14"/>
        <v>3.0455399061032864</v>
      </c>
      <c r="H198" s="3">
        <f t="shared" si="14"/>
        <v>4.3340823685866887</v>
      </c>
      <c r="I198" s="3">
        <f t="shared" si="14"/>
        <v>5.3067336058234735</v>
      </c>
      <c r="J198" s="3">
        <f t="shared" si="14"/>
        <v>1.9690776324794006</v>
      </c>
      <c r="K198" s="3">
        <f t="shared" si="14"/>
        <v>0.15001215371617657</v>
      </c>
      <c r="L198" s="3">
        <f t="shared" si="11"/>
        <v>289.80544566670903</v>
      </c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</row>
    <row r="199" spans="1:38">
      <c r="A199" s="6">
        <v>1429.3261215367718</v>
      </c>
      <c r="B199" s="6">
        <v>279.53550000000001</v>
      </c>
      <c r="C199" s="10">
        <v>1992.4535519999999</v>
      </c>
      <c r="D199" s="10">
        <v>354.298</v>
      </c>
      <c r="E199" s="2">
        <v>1943</v>
      </c>
      <c r="F199" s="2">
        <v>1391</v>
      </c>
      <c r="G199" s="3">
        <f t="shared" ref="G199:K214" si="15">G198*(1-G$5)+G$4*$F198*$L$4/1000</f>
        <v>3.1274460093896712</v>
      </c>
      <c r="H199" s="3">
        <f t="shared" si="15"/>
        <v>4.448168568075384</v>
      </c>
      <c r="I199" s="3">
        <f t="shared" si="15"/>
        <v>5.4371183824275091</v>
      </c>
      <c r="J199" s="3">
        <f t="shared" si="15"/>
        <v>2.0141021549193683</v>
      </c>
      <c r="K199" s="3">
        <f t="shared" si="15"/>
        <v>0.15399166539406631</v>
      </c>
      <c r="L199" s="3">
        <f t="shared" ref="L199:L262" si="16">SUM(G199:K199,L$5)</f>
        <v>290.18082678020602</v>
      </c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</row>
    <row r="200" spans="1:38">
      <c r="A200" s="6">
        <v>1411.2538389565966</v>
      </c>
      <c r="B200" s="6">
        <v>279.61514</v>
      </c>
      <c r="C200" s="10">
        <v>1992.535519</v>
      </c>
      <c r="D200" s="10">
        <v>354.75099999999998</v>
      </c>
      <c r="E200" s="2">
        <v>1944</v>
      </c>
      <c r="F200" s="2">
        <v>1383</v>
      </c>
      <c r="G200" s="3">
        <f t="shared" si="15"/>
        <v>3.2123427230046948</v>
      </c>
      <c r="H200" s="3">
        <f t="shared" si="15"/>
        <v>4.5665418519853072</v>
      </c>
      <c r="I200" s="3">
        <f t="shared" si="15"/>
        <v>5.5731145566035076</v>
      </c>
      <c r="J200" s="3">
        <f t="shared" si="15"/>
        <v>2.0623057416518256</v>
      </c>
      <c r="K200" s="3">
        <f t="shared" si="15"/>
        <v>0.15870583072095895</v>
      </c>
      <c r="L200" s="3">
        <f t="shared" si="16"/>
        <v>290.5730107039663</v>
      </c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</row>
    <row r="201" spans="1:38">
      <c r="A201" s="6">
        <v>1390.5117738192309</v>
      </c>
      <c r="B201" s="6">
        <v>279.97579749999994</v>
      </c>
      <c r="C201" s="10">
        <v>1992.6202189999999</v>
      </c>
      <c r="D201" s="10">
        <v>354.86799999999999</v>
      </c>
      <c r="E201" s="2">
        <v>1945</v>
      </c>
      <c r="F201" s="2">
        <v>1160</v>
      </c>
      <c r="G201" s="3">
        <f t="shared" si="15"/>
        <v>3.2967511737089201</v>
      </c>
      <c r="H201" s="3">
        <f t="shared" si="15"/>
        <v>4.683838313742978</v>
      </c>
      <c r="I201" s="3">
        <f t="shared" si="15"/>
        <v>5.7060834284355142</v>
      </c>
      <c r="J201" s="3">
        <f t="shared" si="15"/>
        <v>2.1068166418831882</v>
      </c>
      <c r="K201" s="3">
        <f t="shared" si="15"/>
        <v>0.16118952967221351</v>
      </c>
      <c r="L201" s="3">
        <f t="shared" si="16"/>
        <v>290.9546790874428</v>
      </c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</row>
    <row r="202" spans="1:38">
      <c r="A202" s="6">
        <v>1390.4552610634835</v>
      </c>
      <c r="B202" s="6">
        <v>280.40884</v>
      </c>
      <c r="C202" s="10">
        <v>1992.7049179999999</v>
      </c>
      <c r="D202" s="10">
        <v>354.98599999999999</v>
      </c>
      <c r="E202" s="2">
        <v>1946</v>
      </c>
      <c r="F202" s="2">
        <v>1238</v>
      </c>
      <c r="G202" s="3">
        <f t="shared" si="15"/>
        <v>3.3675492957746478</v>
      </c>
      <c r="H202" s="3">
        <f t="shared" si="15"/>
        <v>4.7798731222911037</v>
      </c>
      <c r="I202" s="3">
        <f t="shared" si="15"/>
        <v>5.8037651627565348</v>
      </c>
      <c r="J202" s="3">
        <f t="shared" si="15"/>
        <v>2.1226110653999561</v>
      </c>
      <c r="K202" s="3">
        <f t="shared" si="15"/>
        <v>0.15222648566757038</v>
      </c>
      <c r="L202" s="3">
        <f t="shared" si="16"/>
        <v>291.2260251318898</v>
      </c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</row>
    <row r="203" spans="1:38">
      <c r="A203" s="6">
        <v>1349.657371124722</v>
      </c>
      <c r="B203" s="6">
        <v>280.06311499999998</v>
      </c>
      <c r="C203" s="10">
        <v>1992.786885</v>
      </c>
      <c r="D203" s="10">
        <v>355.03500000000003</v>
      </c>
      <c r="E203" s="2">
        <v>1947</v>
      </c>
      <c r="F203" s="2">
        <v>1392</v>
      </c>
      <c r="G203" s="3">
        <f t="shared" si="15"/>
        <v>3.4431079812206571</v>
      </c>
      <c r="H203" s="3">
        <f t="shared" si="15"/>
        <v>4.8829676798714976</v>
      </c>
      <c r="I203" s="3">
        <f t="shared" si="15"/>
        <v>5.9118540625365554</v>
      </c>
      <c r="J203" s="3">
        <f t="shared" si="15"/>
        <v>2.1466581327340513</v>
      </c>
      <c r="K203" s="3">
        <f t="shared" si="15"/>
        <v>0.15045209650538674</v>
      </c>
      <c r="L203" s="3">
        <f t="shared" si="16"/>
        <v>291.53503995286815</v>
      </c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</row>
    <row r="204" spans="1:38">
      <c r="A204" s="6">
        <v>1330.0781298190848</v>
      </c>
      <c r="B204" s="6">
        <v>283.41525000000001</v>
      </c>
      <c r="C204" s="10">
        <v>1992.8715850000001</v>
      </c>
      <c r="D204" s="10">
        <v>354.81200000000001</v>
      </c>
      <c r="E204" s="2">
        <v>1948</v>
      </c>
      <c r="F204" s="2">
        <v>1469</v>
      </c>
      <c r="G204" s="3">
        <f t="shared" si="15"/>
        <v>3.5280657276995302</v>
      </c>
      <c r="H204" s="3">
        <f t="shared" si="15"/>
        <v>5.0002387151382299</v>
      </c>
      <c r="I204" s="3">
        <f t="shared" si="15"/>
        <v>6.0416282767666081</v>
      </c>
      <c r="J204" s="3">
        <f t="shared" si="15"/>
        <v>2.1874065840827313</v>
      </c>
      <c r="K204" s="3">
        <f t="shared" si="15"/>
        <v>0.15660592202461737</v>
      </c>
      <c r="L204" s="3">
        <f t="shared" si="16"/>
        <v>291.9139452257117</v>
      </c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</row>
    <row r="205" spans="1:38">
      <c r="A205" s="6">
        <v>1306.4533214161377</v>
      </c>
      <c r="B205" s="6">
        <v>281.49663500000003</v>
      </c>
      <c r="C205" s="10">
        <v>1992.9535519999999</v>
      </c>
      <c r="D205" s="10">
        <v>354.553</v>
      </c>
      <c r="E205" s="2">
        <v>1949</v>
      </c>
      <c r="F205" s="2">
        <v>1419</v>
      </c>
      <c r="G205" s="3">
        <f t="shared" si="15"/>
        <v>3.6177230046948354</v>
      </c>
      <c r="H205" s="3">
        <f t="shared" si="15"/>
        <v>5.1244171812289609</v>
      </c>
      <c r="I205" s="3">
        <f t="shared" si="15"/>
        <v>6.1812286566828059</v>
      </c>
      <c r="J205" s="3">
        <f t="shared" si="15"/>
        <v>2.2348647631985243</v>
      </c>
      <c r="K205" s="3">
        <f t="shared" si="15"/>
        <v>0.16395342935073115</v>
      </c>
      <c r="L205" s="3">
        <f t="shared" si="16"/>
        <v>292.32218703515588</v>
      </c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</row>
    <row r="206" spans="1:38">
      <c r="A206" s="6">
        <v>1275.7548259945549</v>
      </c>
      <c r="B206" s="6">
        <v>281.12830000000002</v>
      </c>
      <c r="C206" s="10">
        <v>1993.038356</v>
      </c>
      <c r="D206" s="10">
        <v>354.21699999999998</v>
      </c>
      <c r="E206" s="2">
        <v>1950</v>
      </c>
      <c r="F206" s="2">
        <v>1630</v>
      </c>
      <c r="G206" s="3">
        <f t="shared" si="15"/>
        <v>3.7043286384976524</v>
      </c>
      <c r="H206" s="3">
        <f t="shared" si="15"/>
        <v>5.2435591929658569</v>
      </c>
      <c r="I206" s="3">
        <f t="shared" si="15"/>
        <v>6.3114434972308091</v>
      </c>
      <c r="J206" s="3">
        <f t="shared" si="15"/>
        <v>2.2737432611421209</v>
      </c>
      <c r="K206" s="3">
        <f t="shared" si="15"/>
        <v>0.16606249997610675</v>
      </c>
      <c r="L206" s="3">
        <f t="shared" si="16"/>
        <v>292.69913708981255</v>
      </c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</row>
    <row r="207" spans="1:38">
      <c r="A207" s="6">
        <v>1257.5572759254273</v>
      </c>
      <c r="B207" s="6">
        <v>282.11384499999997</v>
      </c>
      <c r="C207" s="10">
        <v>1993.123288</v>
      </c>
      <c r="D207" s="10">
        <v>354.14400000000001</v>
      </c>
      <c r="E207" s="2">
        <v>1951</v>
      </c>
      <c r="F207" s="2">
        <v>1767</v>
      </c>
      <c r="G207" s="3">
        <f t="shared" si="15"/>
        <v>3.8038122065727697</v>
      </c>
      <c r="H207" s="3">
        <f t="shared" si="15"/>
        <v>5.3821856480389538</v>
      </c>
      <c r="I207" s="3">
        <f t="shared" si="15"/>
        <v>6.4716100445061979</v>
      </c>
      <c r="J207" s="3">
        <f t="shared" si="15"/>
        <v>2.3351660109425181</v>
      </c>
      <c r="K207" s="3">
        <f t="shared" si="15"/>
        <v>0.17724781926028133</v>
      </c>
      <c r="L207" s="3">
        <f t="shared" si="16"/>
        <v>293.17002172932069</v>
      </c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</row>
    <row r="208" spans="1:38">
      <c r="A208" s="6">
        <v>1246.2740771419012</v>
      </c>
      <c r="B208" s="6">
        <v>281.72289999999998</v>
      </c>
      <c r="C208" s="10">
        <v>1993.2</v>
      </c>
      <c r="D208" s="10">
        <v>354.35899999999998</v>
      </c>
      <c r="E208" s="2">
        <v>1952</v>
      </c>
      <c r="F208" s="2">
        <v>1795</v>
      </c>
      <c r="G208" s="3">
        <f t="shared" si="15"/>
        <v>3.9116572769953049</v>
      </c>
      <c r="H208" s="3">
        <f t="shared" si="15"/>
        <v>5.5332945873545478</v>
      </c>
      <c r="I208" s="3">
        <f t="shared" si="15"/>
        <v>6.6502088973620275</v>
      </c>
      <c r="J208" s="3">
        <f t="shared" si="15"/>
        <v>2.4091596843576024</v>
      </c>
      <c r="K208" s="3">
        <f t="shared" si="15"/>
        <v>0.19046398322743729</v>
      </c>
      <c r="L208" s="3">
        <f t="shared" si="16"/>
        <v>293.69478442929693</v>
      </c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</row>
    <row r="209" spans="1:38">
      <c r="A209" s="6">
        <v>1207.4211739643513</v>
      </c>
      <c r="B209" s="6">
        <v>283.59713999999997</v>
      </c>
      <c r="C209" s="10">
        <v>1993.284932</v>
      </c>
      <c r="D209" s="10">
        <v>354.28899999999999</v>
      </c>
      <c r="E209" s="2">
        <v>1953</v>
      </c>
      <c r="F209" s="2">
        <v>1841</v>
      </c>
      <c r="G209" s="3">
        <f t="shared" si="15"/>
        <v>4.0212112676056337</v>
      </c>
      <c r="H209" s="3">
        <f t="shared" si="15"/>
        <v>5.6866169294412305</v>
      </c>
      <c r="I209" s="3">
        <f t="shared" si="15"/>
        <v>6.8306170591858955</v>
      </c>
      <c r="J209" s="3">
        <f t="shared" si="15"/>
        <v>2.4822127168123798</v>
      </c>
      <c r="K209" s="3">
        <f t="shared" si="15"/>
        <v>0.19979454586791706</v>
      </c>
      <c r="L209" s="3">
        <f t="shared" si="16"/>
        <v>294.22045251891308</v>
      </c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</row>
    <row r="210" spans="1:38">
      <c r="A210" s="6">
        <v>1192.6199335903211</v>
      </c>
      <c r="B210" s="6">
        <v>283.85327000000001</v>
      </c>
      <c r="C210" s="10">
        <v>1993.367123</v>
      </c>
      <c r="D210" s="10">
        <v>354.26400000000001</v>
      </c>
      <c r="E210" s="2">
        <v>1954</v>
      </c>
      <c r="F210" s="2">
        <v>1865</v>
      </c>
      <c r="G210" s="3">
        <f t="shared" si="15"/>
        <v>4.1335727699530516</v>
      </c>
      <c r="H210" s="3">
        <f t="shared" si="15"/>
        <v>5.8438367260068711</v>
      </c>
      <c r="I210" s="3">
        <f t="shared" si="15"/>
        <v>7.0155144696705936</v>
      </c>
      <c r="J210" s="3">
        <f t="shared" si="15"/>
        <v>2.5564915202240117</v>
      </c>
      <c r="K210" s="3">
        <f t="shared" si="15"/>
        <v>0.20761344259488285</v>
      </c>
      <c r="L210" s="3">
        <f t="shared" si="16"/>
        <v>294.75702892844942</v>
      </c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</row>
    <row r="211" spans="1:38">
      <c r="A211" s="6">
        <v>1159.6127749214806</v>
      </c>
      <c r="B211" s="6">
        <v>283.87588000000005</v>
      </c>
      <c r="C211" s="10">
        <v>1993.452055</v>
      </c>
      <c r="D211" s="10">
        <v>354.697</v>
      </c>
      <c r="E211" s="2">
        <v>1955</v>
      </c>
      <c r="F211" s="2">
        <v>2043</v>
      </c>
      <c r="G211" s="3">
        <f t="shared" si="15"/>
        <v>4.2473990610328638</v>
      </c>
      <c r="H211" s="3">
        <f t="shared" si="15"/>
        <v>6.0028775273381338</v>
      </c>
      <c r="I211" s="3">
        <f t="shared" si="15"/>
        <v>7.201535707036423</v>
      </c>
      <c r="J211" s="3">
        <f t="shared" si="15"/>
        <v>2.6293439105269663</v>
      </c>
      <c r="K211" s="3">
        <f t="shared" si="15"/>
        <v>0.21348260374829464</v>
      </c>
      <c r="L211" s="3">
        <f t="shared" si="16"/>
        <v>295.29463880968268</v>
      </c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</row>
    <row r="212" spans="1:38">
      <c r="A212" s="6">
        <v>1136.7946841810672</v>
      </c>
      <c r="B212" s="6">
        <v>283.81344999999999</v>
      </c>
      <c r="C212" s="10">
        <v>1993.5342470000001</v>
      </c>
      <c r="D212" s="10">
        <v>355.15800000000002</v>
      </c>
      <c r="E212" s="2">
        <v>1956</v>
      </c>
      <c r="F212" s="2">
        <v>2177</v>
      </c>
      <c r="G212" s="3">
        <f t="shared" si="15"/>
        <v>4.3720892018779338</v>
      </c>
      <c r="H212" s="3">
        <f t="shared" si="15"/>
        <v>6.1781944176931756</v>
      </c>
      <c r="I212" s="3">
        <f t="shared" si="15"/>
        <v>7.4118018368215628</v>
      </c>
      <c r="J212" s="3">
        <f t="shared" si="15"/>
        <v>2.718926491588598</v>
      </c>
      <c r="K212" s="3">
        <f t="shared" si="15"/>
        <v>0.22539923744637033</v>
      </c>
      <c r="L212" s="3">
        <f t="shared" si="16"/>
        <v>295.90641118542766</v>
      </c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</row>
    <row r="213" spans="1:38">
      <c r="A213" s="6">
        <v>1105.3739406361235</v>
      </c>
      <c r="B213" s="6">
        <v>282.75096500000001</v>
      </c>
      <c r="C213" s="10">
        <v>1993.6191779999999</v>
      </c>
      <c r="D213" s="10">
        <v>355.57799999999997</v>
      </c>
      <c r="E213" s="2">
        <v>1957</v>
      </c>
      <c r="F213" s="2">
        <v>2270</v>
      </c>
      <c r="G213" s="3">
        <f t="shared" si="15"/>
        <v>4.5049577464788726</v>
      </c>
      <c r="H213" s="3">
        <f t="shared" si="15"/>
        <v>6.3656111656653849</v>
      </c>
      <c r="I213" s="3">
        <f t="shared" si="15"/>
        <v>7.6393771005090541</v>
      </c>
      <c r="J213" s="3">
        <f t="shared" si="15"/>
        <v>2.8191192009593293</v>
      </c>
      <c r="K213" s="3">
        <f t="shared" si="15"/>
        <v>0.23891812095702458</v>
      </c>
      <c r="L213" s="3">
        <f t="shared" si="16"/>
        <v>296.56798333456965</v>
      </c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</row>
    <row r="214" spans="1:38">
      <c r="A214" s="6">
        <v>1087.5374858030018</v>
      </c>
      <c r="B214" s="6">
        <v>282.39983999999998</v>
      </c>
      <c r="C214" s="10">
        <v>1993.7041099999999</v>
      </c>
      <c r="D214" s="10">
        <v>355.80399999999997</v>
      </c>
      <c r="E214" s="2">
        <v>1958</v>
      </c>
      <c r="F214" s="2">
        <v>2330</v>
      </c>
      <c r="G214" s="3">
        <f t="shared" si="15"/>
        <v>4.6435023474178401</v>
      </c>
      <c r="H214" s="3">
        <f t="shared" si="15"/>
        <v>6.5612447189264618</v>
      </c>
      <c r="I214" s="3">
        <f t="shared" si="15"/>
        <v>7.8778695398298328</v>
      </c>
      <c r="J214" s="3">
        <f t="shared" si="15"/>
        <v>2.9245037087927948</v>
      </c>
      <c r="K214" s="3">
        <f t="shared" si="15"/>
        <v>0.2514839354744185</v>
      </c>
      <c r="L214" s="3">
        <f t="shared" si="16"/>
        <v>297.25860425044135</v>
      </c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</row>
    <row r="215" spans="1:38">
      <c r="A215" s="6">
        <v>1058.0112997238571</v>
      </c>
      <c r="B215" s="6">
        <v>282.76092</v>
      </c>
      <c r="C215" s="10">
        <v>1993.7863010000001</v>
      </c>
      <c r="D215" s="10">
        <v>355.83499999999998</v>
      </c>
      <c r="E215" s="2">
        <v>1959</v>
      </c>
      <c r="F215" s="2">
        <v>2454</v>
      </c>
      <c r="G215" s="3">
        <f t="shared" ref="G215:K230" si="17">G214*(1-G$5)+G$4*$F214*$L$4/1000</f>
        <v>4.7857089201877931</v>
      </c>
      <c r="H215" s="3">
        <f t="shared" si="17"/>
        <v>6.7619738812500838</v>
      </c>
      <c r="I215" s="3">
        <f t="shared" si="17"/>
        <v>8.122174871249797</v>
      </c>
      <c r="J215" s="3">
        <f t="shared" si="17"/>
        <v>3.0309101845284601</v>
      </c>
      <c r="K215" s="3">
        <f t="shared" si="17"/>
        <v>0.26192238865193074</v>
      </c>
      <c r="L215" s="3">
        <f t="shared" si="16"/>
        <v>297.96269024586809</v>
      </c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</row>
    <row r="216" spans="1:38">
      <c r="A216" s="6">
        <v>1036.7968998901797</v>
      </c>
      <c r="B216" s="6">
        <v>280.26947000000001</v>
      </c>
      <c r="C216" s="10">
        <v>1993.8712330000001</v>
      </c>
      <c r="D216" s="10">
        <v>355.73399999999998</v>
      </c>
      <c r="E216" s="2">
        <v>1960</v>
      </c>
      <c r="F216" s="2">
        <v>2569</v>
      </c>
      <c r="G216" s="3">
        <f t="shared" si="17"/>
        <v>4.9354835680751172</v>
      </c>
      <c r="H216" s="3">
        <f t="shared" si="17"/>
        <v>6.9737940241347243</v>
      </c>
      <c r="I216" s="3">
        <f t="shared" si="17"/>
        <v>8.3818300940252133</v>
      </c>
      <c r="J216" s="3">
        <f t="shared" si="17"/>
        <v>3.1457919834421926</v>
      </c>
      <c r="K216" s="3">
        <f t="shared" si="17"/>
        <v>0.27407522678819812</v>
      </c>
      <c r="L216" s="3">
        <f t="shared" si="16"/>
        <v>298.71097489646547</v>
      </c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</row>
    <row r="217" spans="1:38">
      <c r="A217" s="6">
        <v>1025.1723309203073</v>
      </c>
      <c r="B217" s="6">
        <v>280.82965000000002</v>
      </c>
      <c r="C217" s="10">
        <v>1993.9534249999999</v>
      </c>
      <c r="D217" s="10">
        <v>355.40600000000001</v>
      </c>
      <c r="E217" s="2">
        <v>1961</v>
      </c>
      <c r="F217" s="2">
        <v>2580</v>
      </c>
      <c r="G217" s="3">
        <f t="shared" si="17"/>
        <v>5.0922769953051645</v>
      </c>
      <c r="H217" s="3">
        <f t="shared" si="17"/>
        <v>7.1958295655387117</v>
      </c>
      <c r="I217" s="3">
        <f t="shared" si="17"/>
        <v>8.6552770597842681</v>
      </c>
      <c r="J217" s="3">
        <f t="shared" si="17"/>
        <v>3.2676085989378469</v>
      </c>
      <c r="K217" s="3">
        <f t="shared" si="17"/>
        <v>0.28684535675323308</v>
      </c>
      <c r="L217" s="3">
        <f t="shared" si="16"/>
        <v>299.49783757631923</v>
      </c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</row>
    <row r="218" spans="1:38">
      <c r="A218" s="6">
        <v>1005</v>
      </c>
      <c r="B218" s="6">
        <v>280.5</v>
      </c>
      <c r="C218" s="10">
        <v>1994.038356</v>
      </c>
      <c r="D218" s="10">
        <v>355.03500000000003</v>
      </c>
      <c r="E218" s="2">
        <v>1962</v>
      </c>
      <c r="F218" s="2">
        <v>2686</v>
      </c>
      <c r="G218" s="3">
        <f t="shared" si="17"/>
        <v>5.2497417840375586</v>
      </c>
      <c r="H218" s="3">
        <f t="shared" si="17"/>
        <v>7.4182871443793204</v>
      </c>
      <c r="I218" s="3">
        <f t="shared" si="17"/>
        <v>8.926706234112773</v>
      </c>
      <c r="J218" s="3">
        <f t="shared" si="17"/>
        <v>3.3837572939762017</v>
      </c>
      <c r="K218" s="3">
        <f t="shared" si="17"/>
        <v>0.29510726403042442</v>
      </c>
      <c r="L218" s="3">
        <f t="shared" si="16"/>
        <v>300.27359972053625</v>
      </c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</row>
    <row r="219" spans="1:38">
      <c r="A219" s="6">
        <v>1004.9747775064998</v>
      </c>
      <c r="B219" s="6">
        <v>279.36356499999999</v>
      </c>
      <c r="C219" s="10">
        <v>1994.123288</v>
      </c>
      <c r="D219" s="10">
        <v>355.029</v>
      </c>
      <c r="E219" s="2">
        <v>1963</v>
      </c>
      <c r="F219" s="2">
        <v>2833</v>
      </c>
      <c r="G219" s="3">
        <f t="shared" si="17"/>
        <v>5.4136760563380282</v>
      </c>
      <c r="H219" s="3">
        <f t="shared" si="17"/>
        <v>7.6500857874123716</v>
      </c>
      <c r="I219" s="3">
        <f t="shared" si="17"/>
        <v>9.2104170015195468</v>
      </c>
      <c r="J219" s="3">
        <f t="shared" si="17"/>
        <v>3.5057120937756472</v>
      </c>
      <c r="K219" s="3">
        <f t="shared" si="17"/>
        <v>0.30509488992334016</v>
      </c>
      <c r="L219" s="3">
        <f t="shared" si="16"/>
        <v>301.08498582896891</v>
      </c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</row>
    <row r="220" spans="1:38">
      <c r="A220" s="6">
        <v>968.20091040480986</v>
      </c>
      <c r="B220" s="6">
        <v>278.45946000000004</v>
      </c>
      <c r="C220" s="10">
        <v>1994.2</v>
      </c>
      <c r="D220" s="10">
        <v>355.346</v>
      </c>
      <c r="E220" s="2">
        <v>1964</v>
      </c>
      <c r="F220" s="2">
        <v>2995</v>
      </c>
      <c r="G220" s="3">
        <f t="shared" si="17"/>
        <v>5.5865821596244132</v>
      </c>
      <c r="H220" s="3">
        <f t="shared" si="17"/>
        <v>7.895049562349195</v>
      </c>
      <c r="I220" s="3">
        <f t="shared" si="17"/>
        <v>9.5124041353112165</v>
      </c>
      <c r="J220" s="3">
        <f t="shared" si="17"/>
        <v>3.6379535203975024</v>
      </c>
      <c r="K220" s="3">
        <f t="shared" si="17"/>
        <v>0.31805409969583753</v>
      </c>
      <c r="L220" s="3">
        <f t="shared" si="16"/>
        <v>301.95004347737819</v>
      </c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</row>
    <row r="221" spans="1:38">
      <c r="A221" s="6">
        <v>944.23650758208908</v>
      </c>
      <c r="B221" s="6">
        <v>279.11739</v>
      </c>
      <c r="C221" s="10">
        <v>1994.284932</v>
      </c>
      <c r="D221" s="10">
        <v>355.62200000000001</v>
      </c>
      <c r="E221" s="2">
        <v>1965</v>
      </c>
      <c r="F221" s="2">
        <v>3130</v>
      </c>
      <c r="G221" s="3">
        <f t="shared" si="17"/>
        <v>5.7693755868544603</v>
      </c>
      <c r="H221" s="3">
        <f t="shared" si="17"/>
        <v>8.1545507022225188</v>
      </c>
      <c r="I221" s="3">
        <f t="shared" si="17"/>
        <v>9.8346758399685257</v>
      </c>
      <c r="J221" s="3">
        <f t="shared" si="17"/>
        <v>3.7816544945713471</v>
      </c>
      <c r="K221" s="3">
        <f t="shared" si="17"/>
        <v>0.33351989155132167</v>
      </c>
      <c r="L221" s="3">
        <f t="shared" si="16"/>
        <v>302.87377651516817</v>
      </c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</row>
    <row r="222" spans="1:38">
      <c r="A222" s="6">
        <v>897.43654891130177</v>
      </c>
      <c r="B222" s="6">
        <v>278.91423999999995</v>
      </c>
      <c r="C222" s="10">
        <v>1994.367123</v>
      </c>
      <c r="D222" s="10">
        <v>355.846</v>
      </c>
      <c r="E222" s="2">
        <v>1966</v>
      </c>
      <c r="F222" s="2">
        <v>3288</v>
      </c>
      <c r="G222" s="3">
        <f t="shared" si="17"/>
        <v>5.9604084507042252</v>
      </c>
      <c r="H222" s="3">
        <f t="shared" si="17"/>
        <v>8.4260140030391373</v>
      </c>
      <c r="I222" s="3">
        <f t="shared" si="17"/>
        <v>10.172903505459898</v>
      </c>
      <c r="J222" s="3">
        <f t="shared" si="17"/>
        <v>3.9329913542881836</v>
      </c>
      <c r="K222" s="3">
        <f t="shared" si="17"/>
        <v>0.34923839665742085</v>
      </c>
      <c r="L222" s="3">
        <f t="shared" si="16"/>
        <v>303.84155571014884</v>
      </c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</row>
    <row r="223" spans="1:38">
      <c r="A223" s="6">
        <v>857.30982198049514</v>
      </c>
      <c r="B223" s="6">
        <v>279.33640000000003</v>
      </c>
      <c r="C223" s="10">
        <v>1994.452055</v>
      </c>
      <c r="D223" s="10">
        <v>356.10899999999998</v>
      </c>
      <c r="E223" s="2">
        <v>1967</v>
      </c>
      <c r="F223" s="2">
        <v>3393</v>
      </c>
      <c r="G223" s="3">
        <f t="shared" si="17"/>
        <v>6.1610845070422533</v>
      </c>
      <c r="H223" s="3">
        <f t="shared" si="17"/>
        <v>8.7115661809497791</v>
      </c>
      <c r="I223" s="3">
        <f t="shared" si="17"/>
        <v>10.530328360112787</v>
      </c>
      <c r="J223" s="3">
        <f t="shared" si="17"/>
        <v>4.0942274159294891</v>
      </c>
      <c r="K223" s="3">
        <f t="shared" si="17"/>
        <v>0.36618999230470639</v>
      </c>
      <c r="L223" s="3">
        <f t="shared" si="16"/>
        <v>304.86339645633899</v>
      </c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</row>
    <row r="224" spans="1:38">
      <c r="A224" s="6">
        <v>799.24277413704067</v>
      </c>
      <c r="B224" s="6">
        <v>278.54995500000001</v>
      </c>
      <c r="C224" s="10">
        <v>1994.5342470000001</v>
      </c>
      <c r="D224" s="10">
        <v>356.58100000000002</v>
      </c>
      <c r="E224" s="2">
        <v>1968</v>
      </c>
      <c r="F224" s="2">
        <v>3566</v>
      </c>
      <c r="G224" s="3">
        <f t="shared" si="17"/>
        <v>6.3681690140845069</v>
      </c>
      <c r="H224" s="3">
        <f t="shared" si="17"/>
        <v>9.0061919512107131</v>
      </c>
      <c r="I224" s="3">
        <f t="shared" si="17"/>
        <v>10.89873028611618</v>
      </c>
      <c r="J224" s="3">
        <f t="shared" si="17"/>
        <v>4.2585765119339767</v>
      </c>
      <c r="K224" s="3">
        <f t="shared" si="17"/>
        <v>0.38140123226062506</v>
      </c>
      <c r="L224" s="3">
        <f t="shared" si="16"/>
        <v>305.91306899560601</v>
      </c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</row>
    <row r="225" spans="1:38">
      <c r="A225" s="6">
        <v>764.49516100553888</v>
      </c>
      <c r="B225" s="6">
        <v>278.52599499999997</v>
      </c>
      <c r="C225" s="10">
        <v>1994.6191779999999</v>
      </c>
      <c r="D225" s="10">
        <v>357.14699999999999</v>
      </c>
      <c r="E225" s="2">
        <v>1969</v>
      </c>
      <c r="F225" s="2">
        <v>3780</v>
      </c>
      <c r="G225" s="3">
        <f t="shared" si="17"/>
        <v>6.5858122065727702</v>
      </c>
      <c r="H225" s="3">
        <f t="shared" si="17"/>
        <v>9.3162513286239097</v>
      </c>
      <c r="I225" s="3">
        <f t="shared" si="17"/>
        <v>11.288177904898959</v>
      </c>
      <c r="J225" s="3">
        <f t="shared" si="17"/>
        <v>4.4338420250926829</v>
      </c>
      <c r="K225" s="3">
        <f t="shared" si="17"/>
        <v>0.39874938139383509</v>
      </c>
      <c r="L225" s="3">
        <f t="shared" si="16"/>
        <v>307.02283284658216</v>
      </c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</row>
    <row r="226" spans="1:38">
      <c r="A226" s="6">
        <v>729.67119819346613</v>
      </c>
      <c r="B226" s="6">
        <v>278.52599499999997</v>
      </c>
      <c r="C226" s="10">
        <v>1994.7041099999999</v>
      </c>
      <c r="D226" s="10">
        <v>357.46699999999998</v>
      </c>
      <c r="E226" s="2">
        <v>1970</v>
      </c>
      <c r="F226" s="2">
        <v>4053</v>
      </c>
      <c r="G226" s="3">
        <f t="shared" si="17"/>
        <v>6.8165164319248825</v>
      </c>
      <c r="H226" s="3">
        <f t="shared" si="17"/>
        <v>9.6455516201328528</v>
      </c>
      <c r="I226" s="3">
        <f t="shared" si="17"/>
        <v>11.704548352623755</v>
      </c>
      <c r="J226" s="3">
        <f t="shared" si="17"/>
        <v>4.6242125413859894</v>
      </c>
      <c r="K226" s="3">
        <f t="shared" si="17"/>
        <v>0.41931851408920162</v>
      </c>
      <c r="L226" s="3">
        <f t="shared" si="16"/>
        <v>308.21014746015669</v>
      </c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</row>
    <row r="227" spans="1:38">
      <c r="A227" s="6">
        <v>698.42128056304807</v>
      </c>
      <c r="B227" s="6">
        <v>279.70473500000003</v>
      </c>
      <c r="C227" s="10">
        <v>1994.7863010000001</v>
      </c>
      <c r="D227" s="10">
        <v>357.47199999999998</v>
      </c>
      <c r="E227" s="2">
        <v>1971</v>
      </c>
      <c r="F227" s="2">
        <v>4208</v>
      </c>
      <c r="G227" s="3">
        <f t="shared" si="17"/>
        <v>7.0638826291079813</v>
      </c>
      <c r="H227" s="3">
        <f t="shared" si="17"/>
        <v>9.9995797995108582</v>
      </c>
      <c r="I227" s="3">
        <f t="shared" si="17"/>
        <v>12.156344104264022</v>
      </c>
      <c r="J227" s="3">
        <f t="shared" si="17"/>
        <v>4.8357500421018615</v>
      </c>
      <c r="K227" s="3">
        <f t="shared" si="17"/>
        <v>0.44461122512108975</v>
      </c>
      <c r="L227" s="3">
        <f t="shared" si="16"/>
        <v>309.50016780010583</v>
      </c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</row>
    <row r="228" spans="1:38">
      <c r="A228" s="6">
        <v>667.93828448427166</v>
      </c>
      <c r="B228" s="6">
        <v>279.38617500000004</v>
      </c>
      <c r="C228" s="10">
        <v>1994.8712330000001</v>
      </c>
      <c r="D228" s="10">
        <v>357.36099999999999</v>
      </c>
      <c r="E228" s="2">
        <v>1972</v>
      </c>
      <c r="F228" s="2">
        <v>4376</v>
      </c>
      <c r="G228" s="3">
        <f t="shared" si="17"/>
        <v>7.3207089201877933</v>
      </c>
      <c r="H228" s="3">
        <f t="shared" si="17"/>
        <v>10.367188027392475</v>
      </c>
      <c r="I228" s="3">
        <f t="shared" si="17"/>
        <v>12.625361960041674</v>
      </c>
      <c r="J228" s="3">
        <f t="shared" si="17"/>
        <v>5.0533955587079493</v>
      </c>
      <c r="K228" s="3">
        <f t="shared" si="17"/>
        <v>0.46722902513434617</v>
      </c>
      <c r="L228" s="3">
        <f t="shared" si="16"/>
        <v>310.83388349146423</v>
      </c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</row>
    <row r="229" spans="1:38">
      <c r="A229" s="6">
        <v>631.98424029684861</v>
      </c>
      <c r="B229" s="6">
        <v>278.251305</v>
      </c>
      <c r="C229" s="10">
        <v>1994.9534249999999</v>
      </c>
      <c r="D229" s="10">
        <v>357.327</v>
      </c>
      <c r="E229" s="2">
        <v>1973</v>
      </c>
      <c r="F229" s="2">
        <v>4615</v>
      </c>
      <c r="G229" s="3">
        <f t="shared" si="17"/>
        <v>7.5877887323943662</v>
      </c>
      <c r="H229" s="3">
        <f t="shared" si="17"/>
        <v>10.749559601935228</v>
      </c>
      <c r="I229" s="3">
        <f t="shared" si="17"/>
        <v>13.113323805911094</v>
      </c>
      <c r="J229" s="3">
        <f t="shared" si="17"/>
        <v>5.2783259810554055</v>
      </c>
      <c r="K229" s="3">
        <f t="shared" si="17"/>
        <v>0.48883473824129697</v>
      </c>
      <c r="L229" s="3">
        <f t="shared" si="16"/>
        <v>312.2178328595374</v>
      </c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</row>
    <row r="230" spans="1:38">
      <c r="A230" s="6">
        <v>595.63840159634913</v>
      </c>
      <c r="B230" s="6">
        <v>276.89742500000006</v>
      </c>
      <c r="C230" s="10">
        <v>1995.038356</v>
      </c>
      <c r="D230" s="10">
        <v>357.38799999999998</v>
      </c>
      <c r="E230" s="2">
        <v>1974</v>
      </c>
      <c r="F230" s="2">
        <v>4623</v>
      </c>
      <c r="G230" s="3">
        <f t="shared" si="17"/>
        <v>7.8694553990610325</v>
      </c>
      <c r="H230" s="3">
        <f t="shared" si="17"/>
        <v>11.153320575397705</v>
      </c>
      <c r="I230" s="3">
        <f t="shared" si="17"/>
        <v>13.630642030636347</v>
      </c>
      <c r="J230" s="3">
        <f t="shared" si="17"/>
        <v>5.5184584787152442</v>
      </c>
      <c r="K230" s="3">
        <f t="shared" si="17"/>
        <v>0.51315992294261292</v>
      </c>
      <c r="L230" s="3">
        <f t="shared" si="16"/>
        <v>313.68503640675294</v>
      </c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</row>
    <row r="231" spans="1:38">
      <c r="A231" s="6">
        <v>572.00461163900115</v>
      </c>
      <c r="B231" s="6">
        <v>277.56441000000001</v>
      </c>
      <c r="C231" s="10">
        <v>1995.123288</v>
      </c>
      <c r="D231" s="10">
        <v>357.49099999999999</v>
      </c>
      <c r="E231" s="2">
        <v>1975</v>
      </c>
      <c r="F231" s="2">
        <v>4596</v>
      </c>
      <c r="G231" s="3">
        <f t="shared" ref="G231:K246" si="18">G230*(1-G$5)+G$4*$F230*$L$4/1000</f>
        <v>8.1516103286384975</v>
      </c>
      <c r="H231" s="3">
        <f t="shared" si="18"/>
        <v>11.556721964058877</v>
      </c>
      <c r="I231" s="3">
        <f t="shared" si="18"/>
        <v>14.142218369467749</v>
      </c>
      <c r="J231" s="3">
        <f t="shared" si="18"/>
        <v>5.7458119288616505</v>
      </c>
      <c r="K231" s="3">
        <f t="shared" si="18"/>
        <v>0.52828948012159394</v>
      </c>
      <c r="L231" s="3">
        <f t="shared" si="16"/>
        <v>315.12465207114838</v>
      </c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</row>
    <row r="232" spans="1:38">
      <c r="A232" s="6">
        <v>536.67317783497401</v>
      </c>
      <c r="B232" s="6">
        <v>276.00147500000003</v>
      </c>
      <c r="C232" s="10">
        <v>1995.2</v>
      </c>
      <c r="D232" s="10">
        <v>357.517</v>
      </c>
      <c r="E232" s="2">
        <v>1976</v>
      </c>
      <c r="F232" s="2">
        <v>4864</v>
      </c>
      <c r="G232" s="3">
        <f t="shared" si="18"/>
        <v>8.4321173708920192</v>
      </c>
      <c r="H232" s="3">
        <f t="shared" si="18"/>
        <v>11.956478372170753</v>
      </c>
      <c r="I232" s="3">
        <f t="shared" si="18"/>
        <v>14.642871677571748</v>
      </c>
      <c r="J232" s="3">
        <f t="shared" si="18"/>
        <v>5.9570083770829374</v>
      </c>
      <c r="K232" s="3">
        <f t="shared" si="18"/>
        <v>0.53619841478471852</v>
      </c>
      <c r="L232" s="3">
        <f t="shared" si="16"/>
        <v>316.52467421250219</v>
      </c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</row>
    <row r="233" spans="1:38">
      <c r="A233" s="6">
        <v>499.79633604650161</v>
      </c>
      <c r="B233" s="6">
        <v>276.35985500000004</v>
      </c>
      <c r="C233" s="10">
        <v>1995.284932</v>
      </c>
      <c r="D233" s="10">
        <v>357.48599999999999</v>
      </c>
      <c r="E233" s="2">
        <v>1977</v>
      </c>
      <c r="F233" s="2">
        <v>5026</v>
      </c>
      <c r="G233" s="3">
        <f t="shared" si="18"/>
        <v>8.7289812206572783</v>
      </c>
      <c r="H233" s="3">
        <f t="shared" si="18"/>
        <v>12.380299357700245</v>
      </c>
      <c r="I233" s="3">
        <f t="shared" si="18"/>
        <v>15.177067819420543</v>
      </c>
      <c r="J233" s="3">
        <f t="shared" si="18"/>
        <v>6.1875952352493577</v>
      </c>
      <c r="K233" s="3">
        <f t="shared" si="18"/>
        <v>0.55357758576798066</v>
      </c>
      <c r="L233" s="3">
        <f t="shared" si="16"/>
        <v>318.02752121879541</v>
      </c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</row>
    <row r="234" spans="1:38">
      <c r="A234" s="6">
        <v>461.23531057480534</v>
      </c>
      <c r="B234" s="6">
        <v>276.71823500000005</v>
      </c>
      <c r="C234" s="10">
        <v>1995.367123</v>
      </c>
      <c r="D234" s="10">
        <v>357.76799999999997</v>
      </c>
      <c r="E234" s="2">
        <v>1978</v>
      </c>
      <c r="F234" s="2">
        <v>5087</v>
      </c>
      <c r="G234" s="3">
        <f t="shared" si="18"/>
        <v>9.0357323943661978</v>
      </c>
      <c r="H234" s="3">
        <f t="shared" si="18"/>
        <v>12.818165666632165</v>
      </c>
      <c r="I234" s="3">
        <f t="shared" si="18"/>
        <v>15.728431679811502</v>
      </c>
      <c r="J234" s="3">
        <f t="shared" si="18"/>
        <v>6.4240234756473917</v>
      </c>
      <c r="K234" s="3">
        <f t="shared" si="18"/>
        <v>0.57172421961253428</v>
      </c>
      <c r="L234" s="3">
        <f t="shared" si="16"/>
        <v>319.5780774360698</v>
      </c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</row>
    <row r="235" spans="1:38">
      <c r="A235" s="6">
        <v>428.38085402493795</v>
      </c>
      <c r="B235" s="6">
        <v>276.90738000000005</v>
      </c>
      <c r="C235" s="10">
        <v>1995.452055</v>
      </c>
      <c r="D235" s="10">
        <v>358.17599999999999</v>
      </c>
      <c r="E235" s="2">
        <v>1979</v>
      </c>
      <c r="F235" s="2">
        <v>5369</v>
      </c>
      <c r="G235" s="3">
        <f t="shared" si="18"/>
        <v>9.3462065727699546</v>
      </c>
      <c r="H235" s="3">
        <f t="shared" si="18"/>
        <v>13.260555091786765</v>
      </c>
      <c r="I235" s="3">
        <f t="shared" si="18"/>
        <v>16.28155911413258</v>
      </c>
      <c r="J235" s="3">
        <f t="shared" si="18"/>
        <v>6.6541049383807076</v>
      </c>
      <c r="K235" s="3">
        <f t="shared" si="18"/>
        <v>0.58559455917509318</v>
      </c>
      <c r="L235" s="3">
        <f t="shared" si="16"/>
        <v>321.12802027624508</v>
      </c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</row>
    <row r="236" spans="1:38">
      <c r="A236" s="6">
        <v>364.64069483611263</v>
      </c>
      <c r="B236" s="6">
        <v>277.04675000000003</v>
      </c>
      <c r="C236" s="10">
        <v>1995.5342470000001</v>
      </c>
      <c r="D236" s="10">
        <v>358.45699999999999</v>
      </c>
      <c r="E236" s="2">
        <v>1980</v>
      </c>
      <c r="F236" s="2">
        <v>5316</v>
      </c>
      <c r="G236" s="3">
        <f t="shared" si="18"/>
        <v>9.6738920187793447</v>
      </c>
      <c r="H236" s="3">
        <f t="shared" si="18"/>
        <v>13.728206363645002</v>
      </c>
      <c r="I236" s="3">
        <f t="shared" si="18"/>
        <v>16.869628328542579</v>
      </c>
      <c r="J236" s="3">
        <f t="shared" si="18"/>
        <v>6.9041411620400934</v>
      </c>
      <c r="K236" s="3">
        <f t="shared" si="18"/>
        <v>0.6072467820001286</v>
      </c>
      <c r="L236" s="3">
        <f t="shared" si="16"/>
        <v>322.78311465500713</v>
      </c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</row>
    <row r="237" spans="1:38">
      <c r="A237" s="6">
        <v>329.24210070529784</v>
      </c>
      <c r="B237" s="6">
        <v>278.91829000000001</v>
      </c>
      <c r="C237" s="10">
        <v>1995.6191779999999</v>
      </c>
      <c r="D237" s="10">
        <v>358.79700000000003</v>
      </c>
      <c r="E237" s="2">
        <v>1981</v>
      </c>
      <c r="F237" s="2">
        <v>5152</v>
      </c>
      <c r="G237" s="3">
        <f t="shared" si="18"/>
        <v>9.9983427230046971</v>
      </c>
      <c r="H237" s="3">
        <f t="shared" si="18"/>
        <v>14.189594587050243</v>
      </c>
      <c r="I237" s="3">
        <f t="shared" si="18"/>
        <v>17.441841674450874</v>
      </c>
      <c r="J237" s="3">
        <f t="shared" si="18"/>
        <v>7.1336729450424237</v>
      </c>
      <c r="K237" s="3">
        <f t="shared" si="18"/>
        <v>0.61789125608364415</v>
      </c>
      <c r="L237" s="3">
        <f t="shared" si="16"/>
        <v>324.38134318563186</v>
      </c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</row>
    <row r="238" spans="1:38">
      <c r="A238" s="6">
        <v>302.34742552285286</v>
      </c>
      <c r="B238" s="6">
        <v>279.83415000000002</v>
      </c>
      <c r="C238" s="10">
        <v>1995.7041099999999</v>
      </c>
      <c r="D238" s="10">
        <v>359.084</v>
      </c>
      <c r="E238" s="2">
        <v>1982</v>
      </c>
      <c r="F238" s="2">
        <v>5113</v>
      </c>
      <c r="G238" s="3">
        <f t="shared" si="18"/>
        <v>10.312784037558687</v>
      </c>
      <c r="H238" s="3">
        <f t="shared" si="18"/>
        <v>14.634314456624777</v>
      </c>
      <c r="I238" s="3">
        <f t="shared" si="18"/>
        <v>17.981735922752087</v>
      </c>
      <c r="J238" s="3">
        <f t="shared" si="18"/>
        <v>7.3308434726053662</v>
      </c>
      <c r="K238" s="3">
        <f t="shared" si="18"/>
        <v>0.61664792545538094</v>
      </c>
      <c r="L238" s="3">
        <f t="shared" si="16"/>
        <v>325.87632581499628</v>
      </c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</row>
    <row r="239" spans="1:38">
      <c r="A239" s="6">
        <v>274.1568772034243</v>
      </c>
      <c r="B239" s="6">
        <v>280.13280000000003</v>
      </c>
      <c r="C239" s="10">
        <v>1995.7863010000001</v>
      </c>
      <c r="D239" s="10">
        <v>359.19</v>
      </c>
      <c r="E239" s="2">
        <v>1983</v>
      </c>
      <c r="F239" s="2">
        <v>5095</v>
      </c>
      <c r="G239" s="3">
        <f t="shared" si="18"/>
        <v>10.624845070422538</v>
      </c>
      <c r="H239" s="3">
        <f t="shared" si="18"/>
        <v>15.074148916710246</v>
      </c>
      <c r="I239" s="3">
        <f t="shared" si="18"/>
        <v>18.50852422300261</v>
      </c>
      <c r="J239" s="3">
        <f t="shared" si="18"/>
        <v>7.5121728030154289</v>
      </c>
      <c r="K239" s="3">
        <f t="shared" si="18"/>
        <v>0.61406282139368651</v>
      </c>
      <c r="L239" s="3">
        <f t="shared" si="16"/>
        <v>327.3337538345445</v>
      </c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</row>
    <row r="240" spans="1:38">
      <c r="A240" s="6">
        <v>227.90304089821478</v>
      </c>
      <c r="B240" s="6">
        <v>281.48667999999998</v>
      </c>
      <c r="C240" s="10">
        <v>1995.8712330000001</v>
      </c>
      <c r="D240" s="10">
        <v>359.26499999999999</v>
      </c>
      <c r="E240" s="2">
        <v>1984</v>
      </c>
      <c r="F240" s="2">
        <v>5283</v>
      </c>
      <c r="G240" s="3">
        <f t="shared" si="18"/>
        <v>10.935807511737092</v>
      </c>
      <c r="H240" s="3">
        <f t="shared" si="18"/>
        <v>15.511083238200142</v>
      </c>
      <c r="I240" s="3">
        <f t="shared" si="18"/>
        <v>19.025537420886582</v>
      </c>
      <c r="J240" s="3">
        <f t="shared" si="18"/>
        <v>7.6810306827959272</v>
      </c>
      <c r="K240" s="3">
        <f t="shared" si="18"/>
        <v>0.61164980609918596</v>
      </c>
      <c r="L240" s="3">
        <f t="shared" si="16"/>
        <v>328.76510865971892</v>
      </c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</row>
    <row r="241" spans="1:38">
      <c r="A241" s="6">
        <v>202.4849869723617</v>
      </c>
      <c r="B241" s="6">
        <v>280.720145</v>
      </c>
      <c r="C241" s="10">
        <v>1995.9534249999999</v>
      </c>
      <c r="D241" s="10">
        <v>359.52800000000002</v>
      </c>
      <c r="E241" s="2">
        <v>1985</v>
      </c>
      <c r="F241" s="2">
        <v>5441</v>
      </c>
      <c r="G241" s="3">
        <f t="shared" si="18"/>
        <v>11.258244131455402</v>
      </c>
      <c r="H241" s="3">
        <f t="shared" si="18"/>
        <v>15.964468122467146</v>
      </c>
      <c r="I241" s="3">
        <f t="shared" si="18"/>
        <v>19.563855080655962</v>
      </c>
      <c r="J241" s="3">
        <f t="shared" si="18"/>
        <v>7.8623079704687644</v>
      </c>
      <c r="K241" s="3">
        <f t="shared" si="18"/>
        <v>0.61901252942052809</v>
      </c>
      <c r="L241" s="3">
        <f t="shared" si="16"/>
        <v>330.26788783446779</v>
      </c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</row>
    <row r="242" spans="1:38">
      <c r="A242" s="6">
        <v>168.21349890930378</v>
      </c>
      <c r="B242" s="6">
        <v>280.05315999999999</v>
      </c>
      <c r="C242" s="10">
        <v>1996.0382509999999</v>
      </c>
      <c r="D242" s="10">
        <v>359.423</v>
      </c>
      <c r="E242" s="2">
        <v>1986</v>
      </c>
      <c r="F242" s="2">
        <v>5609</v>
      </c>
      <c r="G242" s="3">
        <f t="shared" si="18"/>
        <v>11.590323943661975</v>
      </c>
      <c r="H242" s="3">
        <f t="shared" si="18"/>
        <v>16.431441412112747</v>
      </c>
      <c r="I242" s="3">
        <f t="shared" si="18"/>
        <v>20.118684198448399</v>
      </c>
      <c r="J242" s="3">
        <f t="shared" si="18"/>
        <v>8.0517740575453036</v>
      </c>
      <c r="K242" s="3">
        <f t="shared" si="18"/>
        <v>0.6308960872294902</v>
      </c>
      <c r="L242" s="3">
        <f t="shared" si="16"/>
        <v>331.82311969899791</v>
      </c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</row>
    <row r="243" spans="1:38">
      <c r="A243" s="6">
        <v>135.98307171747592</v>
      </c>
      <c r="B243" s="6">
        <v>278.131845</v>
      </c>
      <c r="C243" s="10">
        <v>1996.1229510000001</v>
      </c>
      <c r="D243" s="10">
        <v>359.09</v>
      </c>
      <c r="E243" s="2">
        <v>1987</v>
      </c>
      <c r="F243" s="2">
        <v>5755</v>
      </c>
      <c r="G243" s="3">
        <f t="shared" si="18"/>
        <v>11.932657276995307</v>
      </c>
      <c r="H243" s="3">
        <f t="shared" si="18"/>
        <v>16.912904692163611</v>
      </c>
      <c r="I243" s="3">
        <f t="shared" si="18"/>
        <v>20.691305494722755</v>
      </c>
      <c r="J243" s="3">
        <f t="shared" si="18"/>
        <v>8.2501348525801976</v>
      </c>
      <c r="K243" s="3">
        <f t="shared" si="18"/>
        <v>0.64599115333075519</v>
      </c>
      <c r="L243" s="3">
        <f t="shared" si="16"/>
        <v>333.43299346979262</v>
      </c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</row>
    <row r="244" spans="1:38">
      <c r="A244" s="6">
        <v>104.48192862208691</v>
      </c>
      <c r="B244" s="6">
        <v>277.51463500000006</v>
      </c>
      <c r="C244" s="10">
        <v>1996.202186</v>
      </c>
      <c r="D244" s="10">
        <v>359.08499999999998</v>
      </c>
      <c r="E244" s="2">
        <v>1988</v>
      </c>
      <c r="F244" s="2">
        <v>5968</v>
      </c>
      <c r="G244" s="3">
        <f t="shared" si="18"/>
        <v>12.283901408450706</v>
      </c>
      <c r="H244" s="3">
        <f t="shared" si="18"/>
        <v>17.406752372523361</v>
      </c>
      <c r="I244" s="3">
        <f t="shared" si="18"/>
        <v>21.278174987582009</v>
      </c>
      <c r="J244" s="3">
        <f t="shared" si="18"/>
        <v>8.4543000692470418</v>
      </c>
      <c r="K244" s="3">
        <f t="shared" si="18"/>
        <v>0.66200123382545795</v>
      </c>
      <c r="L244" s="3">
        <f t="shared" si="16"/>
        <v>335.08513007162856</v>
      </c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</row>
    <row r="245" spans="1:38">
      <c r="A245" s="6">
        <v>55.959143681423186</v>
      </c>
      <c r="B245" s="6">
        <v>277.37526500000001</v>
      </c>
      <c r="C245" s="10">
        <v>1996.286885</v>
      </c>
      <c r="D245" s="10">
        <v>359.125</v>
      </c>
      <c r="E245" s="2">
        <v>1989</v>
      </c>
      <c r="F245" s="2">
        <v>6088</v>
      </c>
      <c r="G245" s="3">
        <f t="shared" si="18"/>
        <v>12.648145539906105</v>
      </c>
      <c r="H245" s="3">
        <f t="shared" si="18"/>
        <v>17.919241463148666</v>
      </c>
      <c r="I245" s="3">
        <f t="shared" si="18"/>
        <v>21.889167156655677</v>
      </c>
      <c r="J245" s="3">
        <f t="shared" si="18"/>
        <v>8.6718019689515202</v>
      </c>
      <c r="K245" s="3">
        <f t="shared" si="18"/>
        <v>0.68171183850996242</v>
      </c>
      <c r="L245" s="3">
        <f t="shared" si="16"/>
        <v>336.8100679671719</v>
      </c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</row>
    <row r="246" spans="1:38">
      <c r="A246" s="6">
        <v>29.524057891659709</v>
      </c>
      <c r="B246" s="6">
        <v>277.88297</v>
      </c>
      <c r="C246" s="10">
        <v>1996.3688520000001</v>
      </c>
      <c r="D246" s="10">
        <v>359.31900000000002</v>
      </c>
      <c r="E246" s="2">
        <v>1990</v>
      </c>
      <c r="F246" s="2">
        <v>6151</v>
      </c>
      <c r="G246" s="3">
        <f t="shared" si="18"/>
        <v>13.019713615023477</v>
      </c>
      <c r="H246" s="3">
        <f t="shared" si="18"/>
        <v>18.441588286596321</v>
      </c>
      <c r="I246" s="3">
        <f t="shared" si="18"/>
        <v>22.509986381540557</v>
      </c>
      <c r="J246" s="3">
        <f t="shared" si="18"/>
        <v>8.8909631759625434</v>
      </c>
      <c r="K246" s="3">
        <f t="shared" si="18"/>
        <v>0.69930072738949123</v>
      </c>
      <c r="L246" s="3">
        <f t="shared" si="16"/>
        <v>338.56155218651242</v>
      </c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</row>
    <row r="247" spans="1:38">
      <c r="A247" s="6">
        <v>13.3</v>
      </c>
      <c r="B247" s="6">
        <v>276.74810000000002</v>
      </c>
      <c r="C247" s="10">
        <v>1996.4535519999999</v>
      </c>
      <c r="D247" s="10">
        <v>359.81900000000002</v>
      </c>
      <c r="E247" s="2">
        <v>1991</v>
      </c>
      <c r="F247" s="2">
        <v>6239</v>
      </c>
      <c r="G247" s="3">
        <f t="shared" ref="G247:K262" si="19">G246*(1-G$5)+G$4*$F246*$L$4/1000</f>
        <v>13.395126760563382</v>
      </c>
      <c r="H247" s="3">
        <f t="shared" si="19"/>
        <v>18.968413611272538</v>
      </c>
      <c r="I247" s="3">
        <f t="shared" si="19"/>
        <v>23.131937377159385</v>
      </c>
      <c r="J247" s="3">
        <f t="shared" si="19"/>
        <v>9.1049987584252374</v>
      </c>
      <c r="K247" s="3">
        <f t="shared" si="19"/>
        <v>0.71292667424407719</v>
      </c>
      <c r="L247" s="3">
        <f t="shared" si="16"/>
        <v>340.31340318166463</v>
      </c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</row>
    <row r="248" spans="1:38">
      <c r="A248" s="6">
        <v>1996.518</v>
      </c>
      <c r="B248" s="6">
        <v>359.52511079042995</v>
      </c>
      <c r="C248" s="10">
        <v>1996.535519</v>
      </c>
      <c r="D248" s="10">
        <v>360.24</v>
      </c>
      <c r="E248" s="2">
        <v>1992</v>
      </c>
      <c r="F248" s="2">
        <v>6178</v>
      </c>
      <c r="G248" s="3">
        <f t="shared" si="19"/>
        <v>13.775910798122068</v>
      </c>
      <c r="H248" s="3">
        <f t="shared" si="19"/>
        <v>19.5020525345269</v>
      </c>
      <c r="I248" s="3">
        <f t="shared" si="19"/>
        <v>23.758760820732917</v>
      </c>
      <c r="J248" s="3">
        <f t="shared" si="19"/>
        <v>9.3171357994563024</v>
      </c>
      <c r="K248" s="3">
        <f t="shared" si="19"/>
        <v>0.72532268417805956</v>
      </c>
      <c r="L248" s="3">
        <f t="shared" si="16"/>
        <v>342.07918263701623</v>
      </c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</row>
    <row r="249" spans="1:38">
      <c r="A249" s="6">
        <v>1994.49</v>
      </c>
      <c r="B249" s="6">
        <v>356.87847777427163</v>
      </c>
      <c r="C249" s="10">
        <v>1996.6202189999999</v>
      </c>
      <c r="D249" s="10">
        <v>360.57900000000001</v>
      </c>
      <c r="E249" s="2">
        <v>1993</v>
      </c>
      <c r="F249" s="2">
        <v>6172</v>
      </c>
      <c r="G249" s="3">
        <f t="shared" si="19"/>
        <v>14.152971830985917</v>
      </c>
      <c r="H249" s="3">
        <f t="shared" si="19"/>
        <v>20.028495701617366</v>
      </c>
      <c r="I249" s="3">
        <f t="shared" si="19"/>
        <v>24.368006334737949</v>
      </c>
      <c r="J249" s="3">
        <f t="shared" si="19"/>
        <v>9.5099944938481862</v>
      </c>
      <c r="K249" s="3">
        <f t="shared" si="19"/>
        <v>0.72997739449586407</v>
      </c>
      <c r="L249" s="3">
        <f t="shared" si="16"/>
        <v>343.78944575568528</v>
      </c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</row>
    <row r="250" spans="1:38">
      <c r="A250" s="6">
        <v>1992.375</v>
      </c>
      <c r="B250" s="6">
        <v>353.5523371219262</v>
      </c>
      <c r="C250" s="10">
        <v>1996.7049179999999</v>
      </c>
      <c r="D250" s="10">
        <v>360.72500000000002</v>
      </c>
      <c r="E250" s="2">
        <v>1994</v>
      </c>
      <c r="F250" s="2">
        <v>6284</v>
      </c>
      <c r="G250" s="3">
        <f t="shared" si="19"/>
        <v>14.529666666666669</v>
      </c>
      <c r="H250" s="3">
        <f t="shared" si="19"/>
        <v>20.552927227533115</v>
      </c>
      <c r="I250" s="3">
        <f t="shared" si="19"/>
        <v>24.968172771769495</v>
      </c>
      <c r="J250" s="3">
        <f t="shared" si="19"/>
        <v>9.6911315519970955</v>
      </c>
      <c r="K250" s="3">
        <f t="shared" si="19"/>
        <v>0.73251892887484815</v>
      </c>
      <c r="L250" s="3">
        <f t="shared" si="16"/>
        <v>345.47441714684123</v>
      </c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</row>
    <row r="251" spans="1:38">
      <c r="A251" s="6">
        <v>1989.758</v>
      </c>
      <c r="B251" s="6">
        <v>349.67310772438844</v>
      </c>
      <c r="C251" s="10">
        <v>1996.786885</v>
      </c>
      <c r="D251" s="10">
        <v>360.59100000000001</v>
      </c>
      <c r="E251" s="2">
        <v>1995</v>
      </c>
      <c r="F251" s="2">
        <v>6422</v>
      </c>
      <c r="G251" s="3">
        <f t="shared" si="19"/>
        <v>14.913197183098594</v>
      </c>
      <c r="H251" s="3">
        <f t="shared" si="19"/>
        <v>21.086432458565735</v>
      </c>
      <c r="I251" s="3">
        <f t="shared" si="19"/>
        <v>25.577109696321013</v>
      </c>
      <c r="J251" s="3">
        <f t="shared" si="19"/>
        <v>9.8750663593886845</v>
      </c>
      <c r="K251" s="3">
        <f t="shared" si="19"/>
        <v>0.73931866336085705</v>
      </c>
      <c r="L251" s="3">
        <f t="shared" si="16"/>
        <v>347.19112436073488</v>
      </c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</row>
    <row r="252" spans="1:38">
      <c r="A252" s="6">
        <v>1983.673</v>
      </c>
      <c r="B252" s="6">
        <v>341.19103438367074</v>
      </c>
      <c r="C252" s="10">
        <v>1996.8715850000001</v>
      </c>
      <c r="D252" s="10">
        <v>360.44200000000001</v>
      </c>
      <c r="E252" s="2">
        <v>1996</v>
      </c>
      <c r="F252" s="2">
        <v>6550</v>
      </c>
      <c r="G252" s="3">
        <f t="shared" si="19"/>
        <v>15.305150234741786</v>
      </c>
      <c r="H252" s="3">
        <f t="shared" si="19"/>
        <v>21.63142774723514</v>
      </c>
      <c r="I252" s="3">
        <f t="shared" si="19"/>
        <v>26.198605488793653</v>
      </c>
      <c r="J252" s="3">
        <f t="shared" si="19"/>
        <v>10.064690732596926</v>
      </c>
      <c r="K252" s="3">
        <f t="shared" si="19"/>
        <v>0.74992178404396337</v>
      </c>
      <c r="L252" s="3">
        <f t="shared" si="16"/>
        <v>348.94979598741145</v>
      </c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</row>
    <row r="253" spans="1:38">
      <c r="A253" s="6">
        <v>1969.9649999999999</v>
      </c>
      <c r="B253" s="6">
        <v>324.80814873487839</v>
      </c>
      <c r="C253" s="10">
        <v>1996.9535519999999</v>
      </c>
      <c r="D253" s="10">
        <v>360.31599999999997</v>
      </c>
      <c r="E253" s="2">
        <v>1997</v>
      </c>
      <c r="F253" s="2">
        <v>6663</v>
      </c>
      <c r="G253" s="3">
        <f t="shared" si="19"/>
        <v>15.704915492957749</v>
      </c>
      <c r="H253" s="3">
        <f t="shared" si="19"/>
        <v>22.186942516913081</v>
      </c>
      <c r="I253" s="3">
        <f t="shared" si="19"/>
        <v>26.830989228909349</v>
      </c>
      <c r="J253" s="3">
        <f t="shared" si="19"/>
        <v>10.258505935693693</v>
      </c>
      <c r="K253" s="3">
        <f t="shared" si="19"/>
        <v>0.76236229149826196</v>
      </c>
      <c r="L253" s="3">
        <f t="shared" si="16"/>
        <v>350.74371546597212</v>
      </c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</row>
    <row r="254" spans="1:38">
      <c r="A254" s="6">
        <v>1956.087</v>
      </c>
      <c r="B254" s="6">
        <v>316.2641053013316</v>
      </c>
      <c r="C254" s="10">
        <v>1997.038356</v>
      </c>
      <c r="D254" s="10">
        <v>360.33499999999998</v>
      </c>
      <c r="E254" s="2">
        <v>1998</v>
      </c>
      <c r="F254" s="2">
        <v>6638</v>
      </c>
      <c r="G254" s="3">
        <f t="shared" si="19"/>
        <v>16.111577464788734</v>
      </c>
      <c r="H254" s="3">
        <f t="shared" si="19"/>
        <v>22.751539377488548</v>
      </c>
      <c r="I254" s="3">
        <f t="shared" si="19"/>
        <v>27.471861250802188</v>
      </c>
      <c r="J254" s="3">
        <f t="shared" si="19"/>
        <v>10.454511996362534</v>
      </c>
      <c r="K254" s="3">
        <f t="shared" si="19"/>
        <v>0.77521300501092649</v>
      </c>
      <c r="L254" s="3">
        <f t="shared" si="16"/>
        <v>352.56470309445297</v>
      </c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</row>
    <row r="255" spans="1:38">
      <c r="A255" s="6">
        <v>1942.0630000000001</v>
      </c>
      <c r="B255" s="6">
        <v>312.27818420315549</v>
      </c>
      <c r="C255" s="10">
        <v>1997.123288</v>
      </c>
      <c r="D255" s="10">
        <v>360.46600000000001</v>
      </c>
      <c r="E255" s="2">
        <v>1999</v>
      </c>
      <c r="F255" s="2">
        <v>6584</v>
      </c>
      <c r="G255" s="3">
        <f t="shared" si="19"/>
        <v>16.516713615023477</v>
      </c>
      <c r="H255" s="3">
        <f t="shared" si="19"/>
        <v>23.312235597379065</v>
      </c>
      <c r="I255" s="3">
        <f t="shared" si="19"/>
        <v>28.100375225160043</v>
      </c>
      <c r="J255" s="3">
        <f t="shared" si="19"/>
        <v>10.636386574699504</v>
      </c>
      <c r="K255" s="3">
        <f t="shared" si="19"/>
        <v>0.78183364783535314</v>
      </c>
      <c r="L255" s="3">
        <f t="shared" si="16"/>
        <v>354.34754466009747</v>
      </c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</row>
    <row r="256" spans="1:38">
      <c r="A256" s="6"/>
      <c r="B256" s="3"/>
      <c r="C256" s="10">
        <v>1997.2</v>
      </c>
      <c r="D256" s="10">
        <v>360.50900000000001</v>
      </c>
      <c r="E256" s="2">
        <v>2000</v>
      </c>
      <c r="F256" s="2">
        <v>6750</v>
      </c>
      <c r="G256" s="3">
        <f t="shared" si="19"/>
        <v>16.918553990610331</v>
      </c>
      <c r="H256" s="3">
        <f t="shared" si="19"/>
        <v>23.86631890266894</v>
      </c>
      <c r="I256" s="3">
        <f t="shared" si="19"/>
        <v>28.712340221796499</v>
      </c>
      <c r="J256" s="3">
        <f t="shared" si="19"/>
        <v>10.801533201994349</v>
      </c>
      <c r="K256" s="3">
        <f t="shared" si="19"/>
        <v>0.78331405942776877</v>
      </c>
      <c r="L256" s="3">
        <f t="shared" si="16"/>
        <v>356.08206037649791</v>
      </c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</row>
    <row r="257" spans="1:38">
      <c r="A257" s="6"/>
      <c r="B257" s="3"/>
      <c r="C257" s="10">
        <v>1997.284932</v>
      </c>
      <c r="D257" s="10">
        <v>360.565</v>
      </c>
      <c r="E257" s="2">
        <v>2001</v>
      </c>
      <c r="F257" s="2">
        <v>6916</v>
      </c>
      <c r="G257" s="3">
        <f t="shared" si="19"/>
        <v>17.330525821596247</v>
      </c>
      <c r="H257" s="3">
        <f t="shared" si="19"/>
        <v>24.434464762679269</v>
      </c>
      <c r="I257" s="3">
        <f t="shared" si="19"/>
        <v>29.341030014475518</v>
      </c>
      <c r="J257" s="3">
        <f t="shared" si="19"/>
        <v>10.976729089743987</v>
      </c>
      <c r="K257" s="3">
        <f t="shared" si="19"/>
        <v>0.7920054016776098</v>
      </c>
      <c r="L257" s="3">
        <f t="shared" si="16"/>
        <v>357.87475509017264</v>
      </c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</row>
    <row r="258" spans="1:38">
      <c r="A258" s="6"/>
      <c r="B258" s="3"/>
      <c r="C258" s="10">
        <v>1997.367123</v>
      </c>
      <c r="D258" s="10">
        <v>360.73599999999999</v>
      </c>
      <c r="E258" s="2">
        <v>2002</v>
      </c>
      <c r="F258" s="2">
        <v>6981</v>
      </c>
      <c r="G258" s="3">
        <f t="shared" si="19"/>
        <v>17.752629107981225</v>
      </c>
      <c r="H258" s="3">
        <f t="shared" si="19"/>
        <v>25.016634490901552</v>
      </c>
      <c r="I258" s="3">
        <f t="shared" si="19"/>
        <v>29.986220112683835</v>
      </c>
      <c r="J258" s="3">
        <f t="shared" si="19"/>
        <v>11.161400155292052</v>
      </c>
      <c r="K258" s="3">
        <f t="shared" si="19"/>
        <v>0.80507039445624107</v>
      </c>
      <c r="L258" s="3">
        <f t="shared" si="16"/>
        <v>359.72195426131492</v>
      </c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</row>
    <row r="259" spans="1:38">
      <c r="A259" s="6"/>
      <c r="B259" s="3"/>
      <c r="C259" s="10">
        <v>1997.452055</v>
      </c>
      <c r="D259" s="10">
        <v>360.947</v>
      </c>
      <c r="E259" s="2">
        <v>2003</v>
      </c>
      <c r="F259" s="2">
        <v>7397</v>
      </c>
      <c r="G259" s="3">
        <f t="shared" si="19"/>
        <v>18.178699530516436</v>
      </c>
      <c r="H259" s="3">
        <f t="shared" si="19"/>
        <v>25.603305939179918</v>
      </c>
      <c r="I259" s="3">
        <f t="shared" si="19"/>
        <v>30.632515330237922</v>
      </c>
      <c r="J259" s="3">
        <f t="shared" si="19"/>
        <v>11.343150651425605</v>
      </c>
      <c r="K259" s="3">
        <f t="shared" si="19"/>
        <v>0.81604635633789335</v>
      </c>
      <c r="L259" s="3">
        <f t="shared" si="16"/>
        <v>361.57371780769779</v>
      </c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</row>
    <row r="260" spans="1:38">
      <c r="A260" s="6"/>
      <c r="B260" s="3"/>
      <c r="C260" s="10">
        <v>1997.5342470000001</v>
      </c>
      <c r="D260" s="10">
        <v>361.33800000000002</v>
      </c>
      <c r="E260" s="2">
        <v>2004</v>
      </c>
      <c r="F260" s="2">
        <v>7782</v>
      </c>
      <c r="G260" s="3">
        <f t="shared" si="19"/>
        <v>18.63015962441315</v>
      </c>
      <c r="H260" s="3">
        <f t="shared" si="19"/>
        <v>26.227424469626765</v>
      </c>
      <c r="I260" s="3">
        <f t="shared" si="19"/>
        <v>31.332633227911476</v>
      </c>
      <c r="J260" s="3">
        <f t="shared" si="19"/>
        <v>11.563344604192045</v>
      </c>
      <c r="K260" s="3">
        <f t="shared" si="19"/>
        <v>0.84223413017087756</v>
      </c>
      <c r="L260" s="3">
        <f t="shared" si="16"/>
        <v>363.59579605631433</v>
      </c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</row>
    <row r="261" spans="1:38">
      <c r="A261" s="6"/>
      <c r="B261" s="3"/>
      <c r="C261" s="10">
        <v>1997.6191779999999</v>
      </c>
      <c r="D261" s="10">
        <v>361.80599999999998</v>
      </c>
      <c r="E261" s="2">
        <v>2005</v>
      </c>
      <c r="F261" s="2">
        <v>8086</v>
      </c>
      <c r="G261" s="3">
        <f t="shared" si="19"/>
        <v>19.105117370892025</v>
      </c>
      <c r="H261" s="3">
        <f t="shared" si="19"/>
        <v>26.885976266077336</v>
      </c>
      <c r="I261" s="3">
        <f t="shared" si="19"/>
        <v>32.081194087547281</v>
      </c>
      <c r="J261" s="3">
        <f t="shared" si="19"/>
        <v>11.816147362121999</v>
      </c>
      <c r="K261" s="3">
        <f t="shared" si="19"/>
        <v>0.87619293528109476</v>
      </c>
      <c r="L261" s="3">
        <f t="shared" si="16"/>
        <v>365.76462802191975</v>
      </c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</row>
    <row r="262" spans="1:38">
      <c r="A262" s="6"/>
      <c r="B262" s="3"/>
      <c r="C262" s="10">
        <v>1997.7041099999999</v>
      </c>
      <c r="D262" s="10">
        <v>362.072</v>
      </c>
      <c r="E262" s="2">
        <v>2006</v>
      </c>
      <c r="F262" s="2">
        <v>8350</v>
      </c>
      <c r="G262" s="3">
        <f t="shared" si="19"/>
        <v>19.598629107981225</v>
      </c>
      <c r="H262" s="3">
        <f t="shared" si="19"/>
        <v>27.571260967784504</v>
      </c>
      <c r="I262" s="3">
        <f t="shared" si="19"/>
        <v>32.8653786637894</v>
      </c>
      <c r="J262" s="3">
        <f t="shared" si="19"/>
        <v>12.090189044440306</v>
      </c>
      <c r="K262" s="3">
        <f t="shared" si="19"/>
        <v>0.91106229221713098</v>
      </c>
      <c r="L262" s="3">
        <f t="shared" si="16"/>
        <v>368.03652007621258</v>
      </c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</row>
    <row r="263" spans="1:38">
      <c r="A263" s="6"/>
      <c r="B263" s="3"/>
      <c r="C263" s="10">
        <v>1997.7863010000001</v>
      </c>
      <c r="D263" s="10">
        <v>362.197</v>
      </c>
      <c r="E263" s="2">
        <v>2007</v>
      </c>
      <c r="F263" s="2">
        <v>8543</v>
      </c>
      <c r="G263" s="3">
        <f t="shared" ref="G263:K278" si="20">G262*(1-G$5)+G$4*$F262*$L$4/1000</f>
        <v>20.108253521126766</v>
      </c>
      <c r="H263" s="3">
        <f t="shared" si="20"/>
        <v>28.279449163182001</v>
      </c>
      <c r="I263" s="3">
        <f t="shared" si="20"/>
        <v>33.678699403501554</v>
      </c>
      <c r="J263" s="3">
        <f t="shared" si="20"/>
        <v>12.379561502488006</v>
      </c>
      <c r="K263" s="3">
        <f t="shared" si="20"/>
        <v>0.94460599248048349</v>
      </c>
      <c r="L263" s="3">
        <f>SUM(G263:K263,L$5)</f>
        <v>370.39056958277882</v>
      </c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</row>
    <row r="264" spans="1:38">
      <c r="A264" s="6"/>
      <c r="B264" s="3"/>
      <c r="C264" s="10">
        <v>1997.8712330000001</v>
      </c>
      <c r="D264" s="10">
        <v>362.16800000000001</v>
      </c>
      <c r="E264" s="2">
        <v>2008</v>
      </c>
      <c r="F264" s="2">
        <v>8749</v>
      </c>
      <c r="G264" s="3">
        <f t="shared" si="20"/>
        <v>20.62965727699531</v>
      </c>
      <c r="H264" s="3">
        <f t="shared" si="20"/>
        <v>29.003811177407222</v>
      </c>
      <c r="I264" s="3">
        <f t="shared" si="20"/>
        <v>34.510098556486049</v>
      </c>
      <c r="J264" s="3">
        <f t="shared" si="20"/>
        <v>12.675055603912078</v>
      </c>
      <c r="K264" s="3">
        <f t="shared" si="20"/>
        <v>0.9740123079942673</v>
      </c>
      <c r="L264" s="3">
        <f>SUM(G264:K264,L$5)</f>
        <v>372.79263492279495</v>
      </c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</row>
    <row r="265" spans="1:38">
      <c r="A265" s="6"/>
      <c r="B265" s="3"/>
      <c r="C265" s="10">
        <v>1997.9534249999999</v>
      </c>
      <c r="D265" s="10">
        <v>362.08</v>
      </c>
      <c r="E265" s="4">
        <f>1+E264</f>
        <v>2009</v>
      </c>
      <c r="F265" s="5">
        <f>F264*SUM(economy!Z55:AB55)/SUM(economy!Z54:AB54)</f>
        <v>8747.908742429694</v>
      </c>
      <c r="G265" s="13">
        <f t="shared" si="20"/>
        <v>21.163633802816907</v>
      </c>
      <c r="H265" s="13">
        <f t="shared" si="20"/>
        <v>29.745523173077977</v>
      </c>
      <c r="I265" s="13">
        <f t="shared" si="20"/>
        <v>35.361286514788659</v>
      </c>
      <c r="J265" s="13">
        <f t="shared" si="20"/>
        <v>12.977847460068233</v>
      </c>
      <c r="K265" s="13">
        <f t="shared" si="20"/>
        <v>1.0015195014449079</v>
      </c>
      <c r="L265" s="13">
        <f>SUM(G265:K265,L$5)</f>
        <v>375.2498104521967</v>
      </c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</row>
    <row r="266" spans="1:38">
      <c r="A266" s="6"/>
      <c r="B266" s="3"/>
      <c r="C266" s="10">
        <v>1998.038356</v>
      </c>
      <c r="D266" s="10">
        <v>362.02</v>
      </c>
      <c r="E266" s="4">
        <f t="shared" ref="E266:E329" si="21">1+E265</f>
        <v>2010</v>
      </c>
      <c r="F266" s="5">
        <f>F265*SUM(economy!Z56:AB56)/SUM(economy!Z55:AB55)</f>
        <v>8682.9561636055314</v>
      </c>
      <c r="G266" s="13">
        <f t="shared" si="20"/>
        <v>21.697543726063788</v>
      </c>
      <c r="H266" s="13">
        <f t="shared" si="20"/>
        <v>30.485092231372303</v>
      </c>
      <c r="I266" s="13">
        <f t="shared" si="20"/>
        <v>36.200885359269684</v>
      </c>
      <c r="J266" s="13">
        <f t="shared" si="20"/>
        <v>13.26321368754139</v>
      </c>
      <c r="K266" s="13">
        <f t="shared" si="20"/>
        <v>1.0181522248855883</v>
      </c>
      <c r="L266" s="13">
        <f t="shared" ref="L266:L329" si="22">SUM(G266:K266,L$5)</f>
        <v>377.66488722913277</v>
      </c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</row>
    <row r="267" spans="1:38">
      <c r="A267" s="6"/>
      <c r="B267" s="3"/>
      <c r="C267" s="10">
        <v>1998.123288</v>
      </c>
      <c r="D267" s="10">
        <v>362.16399999999999</v>
      </c>
      <c r="E267" s="4">
        <f t="shared" si="21"/>
        <v>2011</v>
      </c>
      <c r="F267" s="5">
        <f>F266*SUM(economy!Z57:AB57)/SUM(economy!Z56:AB56)</f>
        <v>8898.5686695256591</v>
      </c>
      <c r="G267" s="13">
        <f t="shared" si="20"/>
        <v>22.227489407410605</v>
      </c>
      <c r="H267" s="13">
        <f t="shared" si="20"/>
        <v>31.216527879382141</v>
      </c>
      <c r="I267" s="13">
        <f t="shared" si="20"/>
        <v>37.019456457044001</v>
      </c>
      <c r="J267" s="13">
        <f t="shared" si="20"/>
        <v>13.5246542974735</v>
      </c>
      <c r="K267" s="13">
        <f t="shared" si="20"/>
        <v>1.0251910647606772</v>
      </c>
      <c r="L267" s="13">
        <f t="shared" si="22"/>
        <v>380.01331910607092</v>
      </c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</row>
    <row r="268" spans="1:38">
      <c r="A268" s="6"/>
      <c r="B268" s="3"/>
      <c r="C268" s="10">
        <v>1998.2</v>
      </c>
      <c r="D268" s="10">
        <v>362.47</v>
      </c>
      <c r="E268" s="4">
        <f t="shared" si="21"/>
        <v>2012</v>
      </c>
      <c r="F268" s="5">
        <f>F267*SUM(economy!Z58:AB58)/SUM(economy!Z57:AB57)</f>
        <v>9128.285945038504</v>
      </c>
      <c r="G268" s="13">
        <f t="shared" si="20"/>
        <v>22.770594537475553</v>
      </c>
      <c r="H268" s="13">
        <f t="shared" si="20"/>
        <v>31.966196631774981</v>
      </c>
      <c r="I268" s="13">
        <f t="shared" si="20"/>
        <v>37.859432678539065</v>
      </c>
      <c r="J268" s="13">
        <f t="shared" si="20"/>
        <v>13.796466259441774</v>
      </c>
      <c r="K268" s="13">
        <f t="shared" si="20"/>
        <v>1.0395829898138262</v>
      </c>
      <c r="L268" s="13">
        <f t="shared" si="22"/>
        <v>382.4322730970452</v>
      </c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</row>
    <row r="269" spans="1:38">
      <c r="A269" s="6"/>
      <c r="B269" s="3"/>
      <c r="C269" s="10">
        <v>1998.284932</v>
      </c>
      <c r="D269" s="10">
        <v>362.745</v>
      </c>
      <c r="E269" s="4">
        <f t="shared" si="21"/>
        <v>2013</v>
      </c>
      <c r="F269" s="5">
        <f>F268*SUM(economy!Z59:AB59)/SUM(economy!Z58:AB58)</f>
        <v>9359.5836817672807</v>
      </c>
      <c r="G269" s="13">
        <f t="shared" si="20"/>
        <v>23.327719970740812</v>
      </c>
      <c r="H269" s="13">
        <f t="shared" si="20"/>
        <v>32.735372720246552</v>
      </c>
      <c r="I269" s="13">
        <f t="shared" si="20"/>
        <v>38.722645737418574</v>
      </c>
      <c r="J269" s="13">
        <f t="shared" si="20"/>
        <v>14.079712580099228</v>
      </c>
      <c r="K269" s="13">
        <f t="shared" si="20"/>
        <v>1.0590969822264742</v>
      </c>
      <c r="L269" s="13">
        <f t="shared" si="22"/>
        <v>384.92454799073164</v>
      </c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</row>
    <row r="270" spans="1:38">
      <c r="A270" s="6"/>
      <c r="B270" s="3"/>
      <c r="C270" s="10">
        <v>1998.367123</v>
      </c>
      <c r="D270" s="10">
        <v>363.11099999999999</v>
      </c>
      <c r="E270" s="4">
        <f t="shared" si="21"/>
        <v>2014</v>
      </c>
      <c r="F270" s="5">
        <f>F269*SUM(economy!Z60:AB60)/SUM(economy!Z59:AB59)</f>
        <v>9592.3127656530069</v>
      </c>
      <c r="G270" s="13">
        <f t="shared" si="20"/>
        <v>23.898962167280601</v>
      </c>
      <c r="H270" s="13">
        <f t="shared" si="20"/>
        <v>33.524150879646221</v>
      </c>
      <c r="I270" s="13">
        <f t="shared" si="20"/>
        <v>39.60902117472228</v>
      </c>
      <c r="J270" s="13">
        <f t="shared" si="20"/>
        <v>14.373925550624628</v>
      </c>
      <c r="K270" s="13">
        <f t="shared" si="20"/>
        <v>1.0817918655908574</v>
      </c>
      <c r="L270" s="13">
        <f t="shared" si="22"/>
        <v>387.48785163786459</v>
      </c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</row>
    <row r="271" spans="1:38">
      <c r="A271" s="6"/>
      <c r="B271" s="3"/>
      <c r="C271" s="10">
        <v>1998.452055</v>
      </c>
      <c r="D271" s="10">
        <v>363.54199999999997</v>
      </c>
      <c r="E271" s="4">
        <f t="shared" si="21"/>
        <v>2015</v>
      </c>
      <c r="F271" s="5">
        <f>F270*SUM(economy!Z61:AB61)/SUM(economy!Z60:AB60)</f>
        <v>9826.3298369437307</v>
      </c>
      <c r="G271" s="13">
        <f t="shared" si="20"/>
        <v>24.484408486311068</v>
      </c>
      <c r="H271" s="13">
        <f t="shared" si="20"/>
        <v>34.332611582884851</v>
      </c>
      <c r="I271" s="13">
        <f t="shared" si="20"/>
        <v>40.518463128811817</v>
      </c>
      <c r="J271" s="13">
        <f t="shared" si="20"/>
        <v>14.678646679281176</v>
      </c>
      <c r="K271" s="13">
        <f t="shared" si="20"/>
        <v>1.1064832562397102</v>
      </c>
      <c r="L271" s="13">
        <f t="shared" si="22"/>
        <v>390.12061313352865</v>
      </c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</row>
    <row r="272" spans="1:38">
      <c r="A272" s="6"/>
      <c r="B272" s="3"/>
      <c r="C272" s="10">
        <v>1998.5342470000001</v>
      </c>
      <c r="D272" s="10">
        <v>364.05799999999999</v>
      </c>
      <c r="E272" s="4">
        <f t="shared" si="21"/>
        <v>2016</v>
      </c>
      <c r="F272" s="5">
        <f>F271*SUM(economy!Z62:AB62)/SUM(economy!Z61:AB61)</f>
        <v>10061.49721998112</v>
      </c>
      <c r="G272" s="13">
        <f t="shared" si="20"/>
        <v>25.084137537392142</v>
      </c>
      <c r="H272" s="13">
        <f t="shared" si="20"/>
        <v>35.160821620480363</v>
      </c>
      <c r="I272" s="13">
        <f t="shared" si="20"/>
        <v>41.450855487147443</v>
      </c>
      <c r="J272" s="13">
        <f t="shared" si="20"/>
        <v>14.993426840261595</v>
      </c>
      <c r="K272" s="13">
        <f t="shared" si="20"/>
        <v>1.1324460586611871</v>
      </c>
      <c r="L272" s="13">
        <f t="shared" si="22"/>
        <v>392.82168754394274</v>
      </c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</row>
    <row r="273" spans="1:38">
      <c r="A273" s="6"/>
      <c r="B273" s="3"/>
      <c r="C273" s="10">
        <v>1998.6191779999999</v>
      </c>
      <c r="D273" s="10">
        <v>364.69799999999998</v>
      </c>
      <c r="E273" s="4">
        <f t="shared" si="21"/>
        <v>2017</v>
      </c>
      <c r="F273" s="5">
        <f>F272*SUM(economy!Z63:AB63)/SUM(economy!Z62:AB62)</f>
        <v>10297.682813418833</v>
      </c>
      <c r="G273" s="13">
        <f t="shared" si="20"/>
        <v>25.69821952734404</v>
      </c>
      <c r="H273" s="13">
        <f t="shared" si="20"/>
        <v>36.008834671916077</v>
      </c>
      <c r="I273" s="13">
        <f t="shared" si="20"/>
        <v>42.406063012056471</v>
      </c>
      <c r="J273" s="13">
        <f t="shared" si="20"/>
        <v>15.317826405789168</v>
      </c>
      <c r="K273" s="13">
        <f t="shared" si="20"/>
        <v>1.1592340165502024</v>
      </c>
      <c r="L273" s="13">
        <f t="shared" si="22"/>
        <v>395.59017763365597</v>
      </c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</row>
    <row r="274" spans="1:38">
      <c r="A274" s="6"/>
      <c r="B274" s="3"/>
      <c r="C274" s="10">
        <v>1998.7041099999999</v>
      </c>
      <c r="D274" s="10">
        <v>365.05599999999998</v>
      </c>
      <c r="E274" s="4">
        <f t="shared" si="21"/>
        <v>2018</v>
      </c>
      <c r="F274" s="5">
        <f>F273*SUM(economy!Z64:AB64)/SUM(economy!Z63:AB63)</f>
        <v>10534.759951113128</v>
      </c>
      <c r="G274" s="13">
        <f t="shared" si="20"/>
        <v>26.326716600463499</v>
      </c>
      <c r="H274" s="13">
        <f t="shared" si="20"/>
        <v>36.876691865119177</v>
      </c>
      <c r="I274" s="13">
        <f t="shared" si="20"/>
        <v>43.383932434897879</v>
      </c>
      <c r="J274" s="13">
        <f t="shared" si="20"/>
        <v>15.651415357787073</v>
      </c>
      <c r="K274" s="13">
        <f t="shared" si="20"/>
        <v>1.1865702598344887</v>
      </c>
      <c r="L274" s="13">
        <f t="shared" si="22"/>
        <v>398.42532651810211</v>
      </c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</row>
    <row r="275" spans="1:38">
      <c r="A275" s="6"/>
      <c r="B275" s="3"/>
      <c r="C275" s="10">
        <v>1998.7863010000001</v>
      </c>
      <c r="D275" s="10">
        <v>365.012</v>
      </c>
      <c r="E275" s="4">
        <f t="shared" si="21"/>
        <v>2019</v>
      </c>
      <c r="F275" s="5">
        <f>F274*SUM(economy!Z65:AB65)/SUM(economy!Z64:AB64)</f>
        <v>10772.607241758113</v>
      </c>
      <c r="G275" s="13">
        <f t="shared" si="20"/>
        <v>26.969683170249745</v>
      </c>
      <c r="H275" s="13">
        <f t="shared" si="20"/>
        <v>37.764422321338074</v>
      </c>
      <c r="I275" s="13">
        <f t="shared" si="20"/>
        <v>44.38429351464135</v>
      </c>
      <c r="J275" s="13">
        <f t="shared" si="20"/>
        <v>15.99377337684103</v>
      </c>
      <c r="K275" s="13">
        <f t="shared" si="20"/>
        <v>1.2142809115591473</v>
      </c>
      <c r="L275" s="13">
        <f t="shared" si="22"/>
        <v>401.32645329462935</v>
      </c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</row>
    <row r="276" spans="1:38">
      <c r="A276" s="6"/>
      <c r="B276" s="3"/>
      <c r="C276" s="10">
        <v>1998.8712330000001</v>
      </c>
      <c r="D276" s="10">
        <v>364.90899999999999</v>
      </c>
      <c r="E276" s="4">
        <f t="shared" si="21"/>
        <v>2020</v>
      </c>
      <c r="F276" s="5">
        <f>F275*SUM(economy!Z66:AB66)/SUM(economy!Z65:AB65)</f>
        <v>11011.108393794868</v>
      </c>
      <c r="G276" s="13">
        <f t="shared" si="20"/>
        <v>27.627166241342962</v>
      </c>
      <c r="H276" s="13">
        <f t="shared" si="20"/>
        <v>38.672043683463059</v>
      </c>
      <c r="I276" s="13">
        <f t="shared" si="20"/>
        <v>45.406960058145039</v>
      </c>
      <c r="J276" s="13">
        <f t="shared" si="20"/>
        <v>16.344489907257614</v>
      </c>
      <c r="K276" s="13">
        <f t="shared" si="20"/>
        <v>1.2422548108976723</v>
      </c>
      <c r="L276" s="13">
        <f t="shared" si="22"/>
        <v>404.29291470110633</v>
      </c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</row>
    <row r="277" spans="1:38">
      <c r="A277" s="6"/>
      <c r="B277" s="3"/>
      <c r="C277" s="10">
        <v>1998.9534249999999</v>
      </c>
      <c r="D277" s="10">
        <v>364.88099999999997</v>
      </c>
      <c r="E277" s="4">
        <f t="shared" si="21"/>
        <v>2021</v>
      </c>
      <c r="F277" s="5">
        <f>F276*SUM(economy!Z67:AB67)/SUM(economy!Z66:AB66)</f>
        <v>11250.152030833046</v>
      </c>
      <c r="G277" s="13">
        <f t="shared" si="20"/>
        <v>28.299205720776452</v>
      </c>
      <c r="H277" s="13">
        <f t="shared" si="20"/>
        <v>39.599562626453107</v>
      </c>
      <c r="I277" s="13">
        <f t="shared" si="20"/>
        <v>46.451730900433795</v>
      </c>
      <c r="J277" s="13">
        <f t="shared" si="20"/>
        <v>16.703164197855433</v>
      </c>
      <c r="K277" s="13">
        <f t="shared" si="20"/>
        <v>1.2704190757030269</v>
      </c>
      <c r="L277" s="13">
        <f t="shared" si="22"/>
        <v>407.32408252122184</v>
      </c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</row>
    <row r="278" spans="1:38">
      <c r="A278" s="6"/>
      <c r="B278" s="3"/>
      <c r="C278" s="10">
        <v>1999.038356</v>
      </c>
      <c r="D278" s="10">
        <v>365.01600000000002</v>
      </c>
      <c r="E278" s="4">
        <f t="shared" si="21"/>
        <v>2022</v>
      </c>
      <c r="F278" s="5">
        <f>F277*SUM(economy!Z68:AB68)/SUM(economy!Z67:AB67)</f>
        <v>11489.631501752847</v>
      </c>
      <c r="G278" s="13">
        <f t="shared" si="20"/>
        <v>28.985834717963446</v>
      </c>
      <c r="H278" s="13">
        <f t="shared" si="20"/>
        <v>40.54697534902715</v>
      </c>
      <c r="I278" s="13">
        <f t="shared" si="20"/>
        <v>47.51839084408941</v>
      </c>
      <c r="J278" s="13">
        <f t="shared" si="20"/>
        <v>17.069405318761898</v>
      </c>
      <c r="K278" s="13">
        <f t="shared" si="20"/>
        <v>1.2987242717799736</v>
      </c>
      <c r="L278" s="13">
        <f t="shared" si="22"/>
        <v>410.41933050162186</v>
      </c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</row>
    <row r="279" spans="1:38">
      <c r="A279" s="6"/>
      <c r="B279" s="3"/>
      <c r="C279" s="10">
        <v>1999.123288</v>
      </c>
      <c r="D279" s="10">
        <v>365.07499999999999</v>
      </c>
      <c r="E279" s="4">
        <f t="shared" si="21"/>
        <v>2023</v>
      </c>
      <c r="F279" s="5">
        <f>F278*SUM(economy!Z69:AB69)/SUM(economy!Z68:AB68)</f>
        <v>11729.444688773701</v>
      </c>
      <c r="G279" s="13">
        <f t="shared" ref="G279:K294" si="23">G278*(1-G$5)+G$4*$F278*$L$4/1000</f>
        <v>29.6870798330939</v>
      </c>
      <c r="H279" s="13">
        <f t="shared" si="23"/>
        <v>41.514268046171907</v>
      </c>
      <c r="I279" s="13">
        <f t="shared" si="23"/>
        <v>48.606711557502528</v>
      </c>
      <c r="J279" s="13">
        <f t="shared" si="23"/>
        <v>17.442832154961955</v>
      </c>
      <c r="K279" s="13">
        <f t="shared" si="23"/>
        <v>1.3271354086786364</v>
      </c>
      <c r="L279" s="13">
        <f t="shared" si="22"/>
        <v>413.57802700040895</v>
      </c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</row>
    <row r="280" spans="1:38">
      <c r="A280" s="6"/>
      <c r="B280" s="3"/>
      <c r="C280" s="10">
        <v>1999.2</v>
      </c>
      <c r="D280" s="10">
        <v>364.89100000000002</v>
      </c>
      <c r="E280" s="4">
        <f t="shared" si="21"/>
        <v>2024</v>
      </c>
      <c r="F280" s="5">
        <f>F279*SUM(economy!Z70:AB70)/SUM(economy!Z69:AB69)</f>
        <v>11969.493816055085</v>
      </c>
      <c r="G280" s="13">
        <f t="shared" si="23"/>
        <v>30.402961433817179</v>
      </c>
      <c r="H280" s="13">
        <f t="shared" si="23"/>
        <v>42.501417362328098</v>
      </c>
      <c r="I280" s="13">
        <f t="shared" si="23"/>
        <v>49.716452432232884</v>
      </c>
      <c r="J280" s="13">
        <f t="shared" si="23"/>
        <v>17.823073377688186</v>
      </c>
      <c r="K280" s="13">
        <f t="shared" si="23"/>
        <v>1.35562646935637</v>
      </c>
      <c r="L280" s="13">
        <f t="shared" si="22"/>
        <v>416.79953107542269</v>
      </c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</row>
    <row r="281" spans="1:38">
      <c r="A281" s="6"/>
      <c r="B281" s="3"/>
      <c r="C281" s="10">
        <v>1999.284932</v>
      </c>
      <c r="D281" s="10">
        <v>364.94400000000002</v>
      </c>
      <c r="E281" s="4">
        <f t="shared" si="21"/>
        <v>2025</v>
      </c>
      <c r="F281" s="5">
        <f>F280*SUM(economy!Z71:AB71)/SUM(economy!Z70:AB70)</f>
        <v>12209.685260807268</v>
      </c>
      <c r="G281" s="13">
        <f t="shared" si="23"/>
        <v>31.133493920243076</v>
      </c>
      <c r="H281" s="13">
        <f t="shared" si="23"/>
        <v>43.508390825358198</v>
      </c>
      <c r="I281" s="13">
        <f t="shared" si="23"/>
        <v>50.847361400106735</v>
      </c>
      <c r="J281" s="13">
        <f t="shared" si="23"/>
        <v>18.209767394980631</v>
      </c>
      <c r="K281" s="13">
        <f t="shared" si="23"/>
        <v>1.3841770832640865</v>
      </c>
      <c r="L281" s="13">
        <f t="shared" si="22"/>
        <v>420.08319062395276</v>
      </c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</row>
    <row r="282" spans="1:38">
      <c r="A282" s="6"/>
      <c r="B282" s="3"/>
      <c r="C282" s="10">
        <v>1999.367123</v>
      </c>
      <c r="D282" s="10">
        <v>365.19</v>
      </c>
      <c r="E282" s="4">
        <f t="shared" si="21"/>
        <v>2026</v>
      </c>
      <c r="F282" s="5">
        <f>F281*SUM(economy!Z72:AB72)/SUM(economy!Z71:AB71)</f>
        <v>12449.929368414756</v>
      </c>
      <c r="G282" s="13">
        <f t="shared" si="23"/>
        <v>31.87868597841441</v>
      </c>
      <c r="H282" s="13">
        <f t="shared" si="23"/>
        <v>44.535147261584221</v>
      </c>
      <c r="I282" s="13">
        <f t="shared" si="23"/>
        <v>51.999175710968977</v>
      </c>
      <c r="J282" s="13">
        <f t="shared" si="23"/>
        <v>18.602562282900877</v>
      </c>
      <c r="K282" s="13">
        <f t="shared" si="23"/>
        <v>1.4127704996030719</v>
      </c>
      <c r="L282" s="13">
        <f t="shared" si="22"/>
        <v>423.4283417334716</v>
      </c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</row>
    <row r="283" spans="1:38">
      <c r="A283" s="6"/>
      <c r="B283" s="3"/>
      <c r="C283" s="10">
        <v>1999.452055</v>
      </c>
      <c r="D283" s="10">
        <v>365.34800000000001</v>
      </c>
      <c r="E283" s="4">
        <f t="shared" si="21"/>
        <v>2027</v>
      </c>
      <c r="F283" s="5">
        <f>F282*SUM(economy!Z73:AB73)/SUM(economy!Z72:AB72)</f>
        <v>12690.140272691571</v>
      </c>
      <c r="G283" s="13">
        <f t="shared" si="23"/>
        <v>32.638540822496061</v>
      </c>
      <c r="H283" s="13">
        <f t="shared" si="23"/>
        <v>45.58163719232445</v>
      </c>
      <c r="I283" s="13">
        <f t="shared" si="23"/>
        <v>53.171622672220906</v>
      </c>
      <c r="J283" s="13">
        <f t="shared" si="23"/>
        <v>19.001115698976509</v>
      </c>
      <c r="K283" s="13">
        <f t="shared" si="23"/>
        <v>1.4413923493634533</v>
      </c>
      <c r="L283" s="13">
        <f t="shared" si="22"/>
        <v>426.83430873538134</v>
      </c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</row>
    <row r="284" spans="1:38">
      <c r="A284" s="6"/>
      <c r="B284" s="3"/>
      <c r="C284" s="10">
        <v>1999.5342470000001</v>
      </c>
      <c r="D284" s="10">
        <v>365.63099999999997</v>
      </c>
      <c r="E284" s="4">
        <f t="shared" si="21"/>
        <v>2028</v>
      </c>
      <c r="F284" s="5">
        <f>F283*SUM(economy!Z74:AB74)/SUM(economy!Z73:AB73)</f>
        <v>12930.235722079509</v>
      </c>
      <c r="G284" s="13">
        <f t="shared" si="23"/>
        <v>33.413056425993666</v>
      </c>
      <c r="H284" s="13">
        <f t="shared" si="23"/>
        <v>46.647803212461824</v>
      </c>
      <c r="I284" s="13">
        <f t="shared" si="23"/>
        <v>54.364420351427547</v>
      </c>
      <c r="J284" s="13">
        <f t="shared" si="23"/>
        <v>19.405094779493446</v>
      </c>
      <c r="K284" s="13">
        <f t="shared" si="23"/>
        <v>1.4700298860238563</v>
      </c>
      <c r="L284" s="13">
        <f t="shared" si="22"/>
        <v>430.30040465540037</v>
      </c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</row>
    <row r="285" spans="1:38">
      <c r="A285" s="6"/>
      <c r="B285" s="3"/>
      <c r="C285" s="10">
        <v>1999.6191779999999</v>
      </c>
      <c r="D285" s="10">
        <v>366.077</v>
      </c>
      <c r="E285" s="4">
        <f t="shared" si="21"/>
        <v>2029</v>
      </c>
      <c r="F285" s="5">
        <f>F284*SUM(economy!Z75:AB75)/SUM(economy!Z74:AB74)</f>
        <v>13170.136912354576</v>
      </c>
      <c r="G285" s="13">
        <f t="shared" si="23"/>
        <v>34.202225742364718</v>
      </c>
      <c r="H285" s="13">
        <f t="shared" si="23"/>
        <v>47.733580351651476</v>
      </c>
      <c r="I285" s="13">
        <f t="shared" si="23"/>
        <v>55.577278243383105</v>
      </c>
      <c r="J285" s="13">
        <f t="shared" si="23"/>
        <v>19.814176022256365</v>
      </c>
      <c r="K285" s="13">
        <f t="shared" si="23"/>
        <v>1.49867151685276</v>
      </c>
      <c r="L285" s="13">
        <f t="shared" si="22"/>
        <v>433.82593187650843</v>
      </c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</row>
    <row r="286" spans="1:38">
      <c r="A286" s="6"/>
      <c r="B286" s="3"/>
      <c r="C286" s="10">
        <v>1999.7041099999999</v>
      </c>
      <c r="D286" s="10">
        <v>366.45100000000002</v>
      </c>
      <c r="E286" s="4">
        <f t="shared" si="21"/>
        <v>2030</v>
      </c>
      <c r="F286" s="5">
        <f>F285*SUM(economy!Z76:AB76)/SUM(economy!Z75:AB75)</f>
        <v>13409.768326210471</v>
      </c>
      <c r="G286" s="13">
        <f t="shared" si="23"/>
        <v>35.006036915419223</v>
      </c>
      <c r="H286" s="13">
        <f t="shared" si="23"/>
        <v>48.838896418826238</v>
      </c>
      <c r="I286" s="13">
        <f t="shared" si="23"/>
        <v>56.809897903089336</v>
      </c>
      <c r="J286" s="13">
        <f t="shared" si="23"/>
        <v>20.228045156411248</v>
      </c>
      <c r="K286" s="13">
        <f t="shared" si="23"/>
        <v>1.527306510774241</v>
      </c>
      <c r="L286" s="13">
        <f t="shared" si="22"/>
        <v>437.4101829045203</v>
      </c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</row>
    <row r="287" spans="1:38">
      <c r="A287" s="6"/>
      <c r="B287" s="3"/>
      <c r="C287" s="10">
        <v>1999.7863010000001</v>
      </c>
      <c r="D287" s="10">
        <v>366.60199999999998</v>
      </c>
      <c r="E287" s="4">
        <f t="shared" si="21"/>
        <v>2031</v>
      </c>
      <c r="F287" s="5">
        <f>F286*SUM(economy!Z77:AB77)/SUM(economy!Z76:AB76)</f>
        <v>13649.057579933085</v>
      </c>
      <c r="G287" s="13">
        <f t="shared" si="23"/>
        <v>35.824473479929722</v>
      </c>
      <c r="H287" s="13">
        <f t="shared" si="23"/>
        <v>49.963672330691843</v>
      </c>
      <c r="I287" s="13">
        <f t="shared" si="23"/>
        <v>58.061973546137558</v>
      </c>
      <c r="J287" s="13">
        <f t="shared" si="23"/>
        <v>20.646397000876345</v>
      </c>
      <c r="K287" s="13">
        <f t="shared" si="23"/>
        <v>1.5559248136482993</v>
      </c>
      <c r="L287" s="13">
        <f t="shared" si="22"/>
        <v>441.0524411712837</v>
      </c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</row>
    <row r="288" spans="1:38">
      <c r="A288" s="6"/>
      <c r="B288" s="3"/>
      <c r="C288" s="10">
        <v>1999.8712330000001</v>
      </c>
      <c r="D288" s="10">
        <v>366.53199999999998</v>
      </c>
      <c r="E288" s="4">
        <f t="shared" si="21"/>
        <v>2032</v>
      </c>
      <c r="F288" s="5">
        <f>F287*SUM(economy!Z78:AB78)/SUM(economy!Z77:AB77)</f>
        <v>13887.935277257564</v>
      </c>
      <c r="G288" s="13">
        <f t="shared" si="23"/>
        <v>36.657514552883384</v>
      </c>
      <c r="H288" s="13">
        <f t="shared" si="23"/>
        <v>51.107822424921672</v>
      </c>
      <c r="I288" s="13">
        <f t="shared" si="23"/>
        <v>59.333192617997156</v>
      </c>
      <c r="J288" s="13">
        <f t="shared" si="23"/>
        <v>21.068935312864568</v>
      </c>
      <c r="K288" s="13">
        <f t="shared" si="23"/>
        <v>1.5845169290343304</v>
      </c>
      <c r="L288" s="13">
        <f t="shared" si="22"/>
        <v>444.75198183770112</v>
      </c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</row>
    <row r="289" spans="1:38">
      <c r="A289" s="6"/>
      <c r="B289" s="3"/>
      <c r="C289" s="10">
        <v>1999.9534249999999</v>
      </c>
      <c r="D289" s="10">
        <v>366.53699999999998</v>
      </c>
      <c r="E289" s="4">
        <f t="shared" si="21"/>
        <v>2033</v>
      </c>
      <c r="F289" s="5">
        <f>F288*SUM(economy!Z79:AB79)/SUM(economy!Z78:AB78)</f>
        <v>14126.334870403778</v>
      </c>
      <c r="G289" s="13">
        <f t="shared" si="23"/>
        <v>37.505135015814595</v>
      </c>
      <c r="H289" s="13">
        <f t="shared" si="23"/>
        <v>52.271254758767505</v>
      </c>
      <c r="I289" s="13">
        <f t="shared" si="23"/>
        <v>60.623236333707005</v>
      </c>
      <c r="J289" s="13">
        <f t="shared" si="23"/>
        <v>21.495372627906406</v>
      </c>
      <c r="K289" s="13">
        <f t="shared" si="23"/>
        <v>1.613073839009346</v>
      </c>
      <c r="L289" s="13">
        <f t="shared" si="22"/>
        <v>448.50807257520489</v>
      </c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</row>
    <row r="290" spans="1:38">
      <c r="A290" s="6"/>
      <c r="B290" s="3"/>
      <c r="C290" s="10">
        <v>2000.0382509999999</v>
      </c>
      <c r="D290" s="10">
        <v>366.60300000000001</v>
      </c>
      <c r="E290" s="4">
        <f t="shared" si="21"/>
        <v>2034</v>
      </c>
      <c r="F290" s="5">
        <f>F289*SUM(economy!Z80:AB80)/SUM(economy!Z79:AB79)</f>
        <v>14364.192528211901</v>
      </c>
      <c r="G290" s="13">
        <f t="shared" si="23"/>
        <v>38.367305688656138</v>
      </c>
      <c r="H290" s="13">
        <f t="shared" si="23"/>
        <v>53.453871393800526</v>
      </c>
      <c r="I290" s="13">
        <f t="shared" si="23"/>
        <v>61.931780189445497</v>
      </c>
      <c r="J290" s="13">
        <f t="shared" si="23"/>
        <v>21.925430092701415</v>
      </c>
      <c r="K290" s="13">
        <f t="shared" si="23"/>
        <v>1.6415869496176405</v>
      </c>
      <c r="L290" s="13">
        <f t="shared" si="22"/>
        <v>452.31997431422121</v>
      </c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</row>
    <row r="291" spans="1:38">
      <c r="A291" s="6"/>
      <c r="B291" s="3"/>
      <c r="C291" s="10">
        <v>2000.1229510000001</v>
      </c>
      <c r="D291" s="10">
        <v>366.428</v>
      </c>
      <c r="E291" s="4">
        <f t="shared" si="21"/>
        <v>2035</v>
      </c>
      <c r="F291" s="5">
        <f>F290*SUM(economy!Z81:AB81)/SUM(economy!Z80:AB80)</f>
        <v>14601.447011242786</v>
      </c>
      <c r="G291" s="13">
        <f t="shared" si="23"/>
        <v>39.243993495542313</v>
      </c>
      <c r="H291" s="13">
        <f t="shared" si="23"/>
        <v>54.655568667487337</v>
      </c>
      <c r="I291" s="13">
        <f t="shared" si="23"/>
        <v>63.258494447423359</v>
      </c>
      <c r="J291" s="13">
        <f t="shared" si="23"/>
        <v>22.358837292041382</v>
      </c>
      <c r="K291" s="13">
        <f t="shared" si="23"/>
        <v>1.6700480515935237</v>
      </c>
      <c r="L291" s="13">
        <f t="shared" si="22"/>
        <v>456.1869419540879</v>
      </c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</row>
    <row r="292" spans="1:38">
      <c r="A292" s="6"/>
      <c r="B292" s="3"/>
      <c r="C292" s="10">
        <v>2000.202186</v>
      </c>
      <c r="D292" s="10">
        <v>366.18799999999999</v>
      </c>
      <c r="E292" s="4">
        <f t="shared" si="21"/>
        <v>2036</v>
      </c>
      <c r="F292" s="5">
        <f>F291*SUM(economy!Z82:AB82)/SUM(economy!Z81:AB81)</f>
        <v>14838.039553664945</v>
      </c>
      <c r="G292" s="13">
        <f t="shared" si="23"/>
        <v>40.135161622989052</v>
      </c>
      <c r="H292" s="13">
        <f t="shared" si="23"/>
        <v>55.876237452291178</v>
      </c>
      <c r="I292" s="13">
        <f t="shared" si="23"/>
        <v>64.60304459550369</v>
      </c>
      <c r="J292" s="13">
        <f t="shared" si="23"/>
        <v>22.795332070961184</v>
      </c>
      <c r="K292" s="13">
        <f t="shared" si="23"/>
        <v>1.69844929067462</v>
      </c>
      <c r="L292" s="13">
        <f t="shared" si="22"/>
        <v>460.10822503241974</v>
      </c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</row>
    <row r="293" spans="1:38">
      <c r="A293" s="6"/>
      <c r="B293" s="3"/>
      <c r="C293" s="10">
        <v>2000.286885</v>
      </c>
      <c r="D293" s="10">
        <v>366.11200000000002</v>
      </c>
      <c r="E293" s="4">
        <f t="shared" si="21"/>
        <v>2037</v>
      </c>
      <c r="F293" s="5">
        <f>F292*SUM(economy!Z83:AB83)/SUM(economy!Z82:AB82)</f>
        <v>15073.913751717433</v>
      </c>
      <c r="G293" s="13">
        <f t="shared" si="23"/>
        <v>41.040769670865316</v>
      </c>
      <c r="H293" s="13">
        <f t="shared" si="23"/>
        <v>57.115763402969961</v>
      </c>
      <c r="I293" s="13">
        <f t="shared" si="23"/>
        <v>65.965091782908004</v>
      </c>
      <c r="J293" s="13">
        <f t="shared" si="23"/>
        <v>23.234660353186616</v>
      </c>
      <c r="K293" s="13">
        <f t="shared" si="23"/>
        <v>1.7267831440507655</v>
      </c>
      <c r="L293" s="13">
        <f t="shared" si="22"/>
        <v>464.08306835398065</v>
      </c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</row>
    <row r="294" spans="1:38">
      <c r="A294" s="6"/>
      <c r="B294" s="3"/>
      <c r="C294" s="10">
        <v>2000.3688520000001</v>
      </c>
      <c r="D294" s="10">
        <v>366.32799999999997</v>
      </c>
      <c r="E294" s="4">
        <f t="shared" si="21"/>
        <v>2038</v>
      </c>
      <c r="F294" s="5">
        <f>F293*SUM(economy!Z84:AB84)/SUM(economy!Z83:AB83)</f>
        <v>15309.015458515596</v>
      </c>
      <c r="G294" s="13">
        <f t="shared" si="23"/>
        <v>41.960773796556992</v>
      </c>
      <c r="H294" s="13">
        <f t="shared" si="23"/>
        <v>58.374027192720988</v>
      </c>
      <c r="I294" s="13">
        <f t="shared" si="23"/>
        <v>67.344293233317188</v>
      </c>
      <c r="J294" s="13">
        <f t="shared" si="23"/>
        <v>23.676575956862504</v>
      </c>
      <c r="K294" s="13">
        <f t="shared" si="23"/>
        <v>1.7550424008430543</v>
      </c>
      <c r="L294" s="13">
        <f t="shared" si="22"/>
        <v>468.11071258030074</v>
      </c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</row>
    <row r="295" spans="1:38">
      <c r="A295" s="6"/>
      <c r="B295" s="3"/>
      <c r="C295" s="10">
        <v>2000.4535519999999</v>
      </c>
      <c r="D295" s="10">
        <v>366.77300000000002</v>
      </c>
      <c r="E295" s="4">
        <f t="shared" si="21"/>
        <v>2039</v>
      </c>
      <c r="F295" s="5">
        <f>F294*SUM(economy!Z85:AB85)/SUM(economy!Z84:AB84)</f>
        <v>15543.292684949891</v>
      </c>
      <c r="G295" s="13">
        <f t="shared" ref="G295:K310" si="24">G294*(1-G$5)+G$4*$F294*$L$4/1000</f>
        <v>42.895126852710526</v>
      </c>
      <c r="H295" s="13">
        <f t="shared" si="24"/>
        <v>59.650904738798637</v>
      </c>
      <c r="I295" s="13">
        <f t="shared" si="24"/>
        <v>68.740302636623767</v>
      </c>
      <c r="J295" s="13">
        <f t="shared" si="24"/>
        <v>24.12084040846095</v>
      </c>
      <c r="K295" s="13">
        <f t="shared" si="24"/>
        <v>1.7832201453250849</v>
      </c>
      <c r="L295" s="13">
        <f t="shared" si="22"/>
        <v>472.19039478191894</v>
      </c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</row>
    <row r="296" spans="1:38">
      <c r="A296" s="6"/>
      <c r="B296" s="3"/>
      <c r="C296" s="10">
        <v>2000.535519</v>
      </c>
      <c r="D296" s="10">
        <v>367.18400000000003</v>
      </c>
      <c r="E296" s="4">
        <f t="shared" si="21"/>
        <v>2040</v>
      </c>
      <c r="F296" s="5">
        <f>F295*SUM(economy!Z86:AB86)/SUM(economy!Z85:AB85)</f>
        <v>15776.695506418404</v>
      </c>
      <c r="G296" s="13">
        <f t="shared" si="24"/>
        <v>43.843778518928126</v>
      </c>
      <c r="H296" s="13">
        <f t="shared" si="24"/>
        <v>60.946267418206119</v>
      </c>
      <c r="I296" s="13">
        <f t="shared" si="24"/>
        <v>70.152770520537373</v>
      </c>
      <c r="J296" s="13">
        <f t="shared" si="24"/>
        <v>24.567222755688817</v>
      </c>
      <c r="K296" s="13">
        <f t="shared" si="24"/>
        <v>1.8113097420934965</v>
      </c>
      <c r="L296" s="13">
        <f t="shared" si="22"/>
        <v>476.32134895545391</v>
      </c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</row>
    <row r="297" spans="1:38">
      <c r="A297" s="6"/>
      <c r="B297" s="3"/>
      <c r="C297" s="10">
        <v>2000.6202189999999</v>
      </c>
      <c r="D297" s="10">
        <v>367.44799999999998</v>
      </c>
      <c r="E297" s="4">
        <f t="shared" si="21"/>
        <v>2041</v>
      </c>
      <c r="F297" s="5">
        <f>F296*SUM(economy!Z87:AB87)/SUM(economy!Z86:AB86)</f>
        <v>16009.175975127331</v>
      </c>
      <c r="G297" s="13">
        <f t="shared" si="24"/>
        <v>44.806675427770564</v>
      </c>
      <c r="H297" s="13">
        <f t="shared" si="24"/>
        <v>62.259982274036282</v>
      </c>
      <c r="I297" s="13">
        <f t="shared" si="24"/>
        <v>71.581344603190303</v>
      </c>
      <c r="J297" s="13">
        <f t="shared" si="24"/>
        <v>25.015499380136333</v>
      </c>
      <c r="K297" s="13">
        <f t="shared" si="24"/>
        <v>1.8393048226946866</v>
      </c>
      <c r="L297" s="13">
        <f t="shared" si="22"/>
        <v>480.50280650782815</v>
      </c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</row>
    <row r="298" spans="1:38">
      <c r="A298" s="6"/>
      <c r="B298" s="3"/>
      <c r="C298" s="10">
        <v>2000.7049179999999</v>
      </c>
      <c r="D298" s="10">
        <v>367.67500000000001</v>
      </c>
      <c r="E298" s="4">
        <f t="shared" si="21"/>
        <v>2042</v>
      </c>
      <c r="F298" s="5">
        <f>F297*SUM(economy!Z88:AB88)/SUM(economy!Z87:AB87)</f>
        <v>16240.688037691883</v>
      </c>
      <c r="G298" s="13">
        <f t="shared" si="24"/>
        <v>45.783761285407444</v>
      </c>
      <c r="H298" s="13">
        <f t="shared" si="24"/>
        <v>63.591912213010147</v>
      </c>
      <c r="I298" s="13">
        <f t="shared" si="24"/>
        <v>73.025670127834601</v>
      </c>
      <c r="J298" s="13">
        <f t="shared" si="24"/>
        <v>25.465453810335127</v>
      </c>
      <c r="K298" s="13">
        <f t="shared" si="24"/>
        <v>1.8671992733961591</v>
      </c>
      <c r="L298" s="13">
        <f t="shared" si="22"/>
        <v>484.73399670998344</v>
      </c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</row>
    <row r="299" spans="1:38">
      <c r="A299" s="6"/>
      <c r="B299" s="3"/>
      <c r="C299" s="10">
        <v>2000.786885</v>
      </c>
      <c r="D299" s="10">
        <v>367.79399999999998</v>
      </c>
      <c r="E299" s="4">
        <f t="shared" si="21"/>
        <v>2043</v>
      </c>
      <c r="F299" s="5">
        <f>F298*SUM(economy!Z89:AB89)/SUM(economy!Z88:AB88)</f>
        <v>16471.187457770557</v>
      </c>
      <c r="G299" s="13">
        <f t="shared" si="24"/>
        <v>46.774976987238404</v>
      </c>
      <c r="H299" s="13">
        <f t="shared" si="24"/>
        <v>64.941916194734972</v>
      </c>
      <c r="I299" s="13">
        <f t="shared" si="24"/>
        <v>74.485390180667522</v>
      </c>
      <c r="J299" s="13">
        <f t="shared" si="24"/>
        <v>25.916876535824404</v>
      </c>
      <c r="K299" s="13">
        <f t="shared" si="24"/>
        <v>1.8949872239009684</v>
      </c>
      <c r="L299" s="13">
        <f t="shared" si="22"/>
        <v>489.01414712236624</v>
      </c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</row>
    <row r="300" spans="1:38">
      <c r="A300" s="6"/>
      <c r="B300" s="3"/>
      <c r="C300" s="10">
        <v>2000.8715850000001</v>
      </c>
      <c r="D300" s="10">
        <v>367.72899999999998</v>
      </c>
      <c r="E300" s="4">
        <f t="shared" si="21"/>
        <v>2044</v>
      </c>
      <c r="F300" s="5">
        <f>F299*SUM(economy!Z90:AB90)/SUM(economy!Z89:AB89)</f>
        <v>16700.631743468548</v>
      </c>
      <c r="G300" s="13">
        <f t="shared" si="24"/>
        <v>47.780260728792477</v>
      </c>
      <c r="H300" s="13">
        <f t="shared" si="24"/>
        <v>66.309849413177247</v>
      </c>
      <c r="I300" s="13">
        <f t="shared" si="24"/>
        <v>75.960145992767849</v>
      </c>
      <c r="J300" s="13">
        <f t="shared" si="24"/>
        <v>26.369564822758456</v>
      </c>
      <c r="K300" s="13">
        <f t="shared" si="24"/>
        <v>1.9226630368704902</v>
      </c>
      <c r="L300" s="13">
        <f t="shared" si="22"/>
        <v>493.34248399436649</v>
      </c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</row>
    <row r="301" spans="1:38">
      <c r="A301" s="6"/>
      <c r="B301" s="3"/>
      <c r="C301" s="10">
        <v>2000.9535519999999</v>
      </c>
      <c r="D301" s="10">
        <v>367.64100000000002</v>
      </c>
      <c r="E301" s="4">
        <f t="shared" si="21"/>
        <v>2045</v>
      </c>
      <c r="F301" s="5">
        <f>F300*SUM(economy!Z91:AB91)/SUM(economy!Z90:AB90)</f>
        <v>16928.980079250654</v>
      </c>
      <c r="G301" s="13">
        <f t="shared" si="24"/>
        <v>48.799548112196661</v>
      </c>
      <c r="H301" s="13">
        <f t="shared" si="24"/>
        <v>67.69556347081992</v>
      </c>
      <c r="I301" s="13">
        <f t="shared" si="24"/>
        <v>77.449577227072965</v>
      </c>
      <c r="J301" s="13">
        <f t="shared" si="24"/>
        <v>26.823322531527232</v>
      </c>
      <c r="K301" s="13">
        <f t="shared" si="24"/>
        <v>1.950221298161372</v>
      </c>
      <c r="L301" s="13">
        <f t="shared" si="22"/>
        <v>497.71823263977814</v>
      </c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</row>
    <row r="302" spans="1:38">
      <c r="A302" s="6"/>
      <c r="B302" s="3"/>
      <c r="C302" s="10">
        <v>2001.038356</v>
      </c>
      <c r="D302" s="10">
        <v>367.58699999999999</v>
      </c>
      <c r="E302" s="4">
        <f t="shared" si="21"/>
        <v>2046</v>
      </c>
      <c r="F302" s="5">
        <f>F301*SUM(economy!Z92:AB92)/SUM(economy!Z91:AB91)</f>
        <v>17156.193262110093</v>
      </c>
      <c r="G302" s="13">
        <f t="shared" si="24"/>
        <v>49.832772248488951</v>
      </c>
      <c r="H302" s="13">
        <f t="shared" si="24"/>
        <v>69.09890654594733</v>
      </c>
      <c r="I302" s="13">
        <f t="shared" si="24"/>
        <v>78.953322251274827</v>
      </c>
      <c r="J302" s="13">
        <f t="shared" si="24"/>
        <v>27.27795993680418</v>
      </c>
      <c r="K302" s="13">
        <f t="shared" si="24"/>
        <v>1.9776568077073633</v>
      </c>
      <c r="L302" s="13">
        <f t="shared" si="22"/>
        <v>502.14061779022268</v>
      </c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</row>
    <row r="303" spans="1:38">
      <c r="A303" s="6"/>
      <c r="B303" s="3"/>
      <c r="C303" s="10">
        <v>2001.123288</v>
      </c>
      <c r="D303" s="10">
        <v>367.53899999999999</v>
      </c>
      <c r="E303" s="4">
        <f t="shared" si="21"/>
        <v>2047</v>
      </c>
      <c r="F303" s="5">
        <f>F302*SUM(economy!Z93:AB93)/SUM(economy!Z92:AB92)</f>
        <v>17382.23364174641</v>
      </c>
      <c r="G303" s="13">
        <f t="shared" si="24"/>
        <v>50.879863856035577</v>
      </c>
      <c r="H303" s="13">
        <f t="shared" si="24"/>
        <v>70.519723553476396</v>
      </c>
      <c r="I303" s="13">
        <f t="shared" si="24"/>
        <v>80.471018397463368</v>
      </c>
      <c r="J303" s="13">
        <f t="shared" si="24"/>
        <v>27.733293550382317</v>
      </c>
      <c r="K303" s="13">
        <f t="shared" si="24"/>
        <v>2.0049645709921009</v>
      </c>
      <c r="L303" s="13">
        <f t="shared" si="22"/>
        <v>506.60886392834976</v>
      </c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</row>
    <row r="304" spans="1:38">
      <c r="A304" s="6"/>
      <c r="B304" s="3"/>
      <c r="C304" s="10">
        <v>2001.2</v>
      </c>
      <c r="D304" s="10">
        <v>367.53199999999998</v>
      </c>
      <c r="E304" s="4">
        <f t="shared" si="21"/>
        <v>2048</v>
      </c>
      <c r="F304" s="5">
        <f>F303*SUM(economy!Z94:AB94)/SUM(economy!Z93:AB93)</f>
        <v>17607.065064513365</v>
      </c>
      <c r="G304" s="13">
        <f t="shared" si="24"/>
        <v>51.940751355297095</v>
      </c>
      <c r="H304" s="13">
        <f t="shared" si="24"/>
        <v>71.957856299728235</v>
      </c>
      <c r="I304" s="13">
        <f t="shared" si="24"/>
        <v>82.002302209297412</v>
      </c>
      <c r="J304" s="13">
        <f t="shared" si="24"/>
        <v>28.189145947109715</v>
      </c>
      <c r="K304" s="13">
        <f t="shared" si="24"/>
        <v>2.0321397910685404</v>
      </c>
      <c r="L304" s="13">
        <f t="shared" si="22"/>
        <v>511.12219560250099</v>
      </c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</row>
    <row r="305" spans="1:38">
      <c r="A305" s="6"/>
      <c r="B305" s="3"/>
      <c r="C305" s="10">
        <v>2001.284932</v>
      </c>
      <c r="D305" s="10">
        <v>367.69200000000001</v>
      </c>
      <c r="E305" s="4">
        <f t="shared" si="21"/>
        <v>2049</v>
      </c>
      <c r="F305" s="5">
        <f>F304*SUM(economy!Z95:AB95)/SUM(economy!Z94:AB94)</f>
        <v>17830.652820906023</v>
      </c>
      <c r="G305" s="13">
        <f t="shared" si="24"/>
        <v>53.015360960173496</v>
      </c>
      <c r="H305" s="13">
        <f t="shared" si="24"/>
        <v>73.413143631510962</v>
      </c>
      <c r="I305" s="13">
        <f t="shared" si="24"/>
        <v>83.546809677436926</v>
      </c>
      <c r="J305" s="13">
        <f t="shared" si="24"/>
        <v>28.645345594189866</v>
      </c>
      <c r="K305" s="13">
        <f t="shared" si="24"/>
        <v>2.0591778610869431</v>
      </c>
      <c r="L305" s="13">
        <f t="shared" si="22"/>
        <v>515.67983772439823</v>
      </c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</row>
    <row r="306" spans="1:38">
      <c r="A306" s="6"/>
      <c r="B306" s="3"/>
      <c r="C306" s="10">
        <v>2001.367123</v>
      </c>
      <c r="D306" s="10">
        <v>367.93900000000002</v>
      </c>
      <c r="E306" s="4">
        <f t="shared" si="21"/>
        <v>2050</v>
      </c>
      <c r="F306" s="5">
        <f>F305*SUM(economy!Z96:AB96)/SUM(economy!Z95:AB95)</f>
        <v>18052.963596364894</v>
      </c>
      <c r="G306" s="13">
        <f t="shared" si="24"/>
        <v>54.103616766144285</v>
      </c>
      <c r="H306" s="13">
        <f t="shared" si="24"/>
        <v>74.885421579861486</v>
      </c>
      <c r="I306" s="13">
        <f t="shared" si="24"/>
        <v>85.104176463925938</v>
      </c>
      <c r="J306" s="13">
        <f t="shared" si="24"/>
        <v>29.101726684070094</v>
      </c>
      <c r="K306" s="13">
        <f t="shared" si="24"/>
        <v>2.0860743572974747</v>
      </c>
      <c r="L306" s="13">
        <f t="shared" si="22"/>
        <v>520.28101585129923</v>
      </c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</row>
    <row r="307" spans="1:38">
      <c r="A307" s="6"/>
      <c r="B307" s="3"/>
      <c r="C307" s="10">
        <v>2001.452055</v>
      </c>
      <c r="D307" s="10">
        <v>368.20100000000002</v>
      </c>
      <c r="E307" s="4">
        <f t="shared" si="21"/>
        <v>2051</v>
      </c>
      <c r="F307" s="5">
        <f>F306*SUM(economy!Z97:AB97)/SUM(economy!Z96:AB96)</f>
        <v>18273.965425183655</v>
      </c>
      <c r="G307" s="13">
        <f t="shared" si="24"/>
        <v>55.205440835405994</v>
      </c>
      <c r="H307" s="13">
        <f t="shared" si="24"/>
        <v>76.374523498772589</v>
      </c>
      <c r="I307" s="13">
        <f t="shared" si="24"/>
        <v>86.674038116172667</v>
      </c>
      <c r="J307" s="13">
        <f t="shared" si="24"/>
        <v>29.558128971102374</v>
      </c>
      <c r="K307" s="13">
        <f t="shared" si="24"/>
        <v>2.1128250324964046</v>
      </c>
      <c r="L307" s="13">
        <f t="shared" si="22"/>
        <v>524.92495645395002</v>
      </c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</row>
    <row r="308" spans="1:38">
      <c r="A308" s="6"/>
      <c r="B308" s="3"/>
      <c r="C308" s="10">
        <v>2001.5342470000001</v>
      </c>
      <c r="D308" s="10">
        <v>368.61700000000002</v>
      </c>
      <c r="E308" s="4">
        <f t="shared" si="21"/>
        <v>2052</v>
      </c>
      <c r="F308" s="5">
        <f>F307*SUM(economy!Z98:AB98)/SUM(economy!Z97:AB97)</f>
        <v>18493.627647316294</v>
      </c>
      <c r="G308" s="13">
        <f t="shared" si="24"/>
        <v>56.320753279196545</v>
      </c>
      <c r="H308" s="13">
        <f t="shared" si="24"/>
        <v>77.880280199210432</v>
      </c>
      <c r="I308" s="13">
        <f t="shared" si="24"/>
        <v>88.256030271132857</v>
      </c>
      <c r="J308" s="13">
        <f t="shared" si="24"/>
        <v>30.014397612125293</v>
      </c>
      <c r="K308" s="13">
        <f t="shared" si="24"/>
        <v>2.1394258098870655</v>
      </c>
      <c r="L308" s="13">
        <f t="shared" si="22"/>
        <v>529.61088717155212</v>
      </c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</row>
    <row r="309" spans="1:38">
      <c r="A309" s="6"/>
      <c r="B309" s="3"/>
      <c r="C309" s="10">
        <v>2001.6191779999999</v>
      </c>
      <c r="D309" s="10">
        <v>369.166</v>
      </c>
      <c r="E309" s="4">
        <f t="shared" si="21"/>
        <v>2053</v>
      </c>
      <c r="F309" s="5">
        <f>F308*SUM(economy!Z99:AB99)/SUM(economy!Z98:AB98)</f>
        <v>18711.920867888224</v>
      </c>
      <c r="G309" s="13">
        <f t="shared" si="24"/>
        <v>57.449472337483456</v>
      </c>
      <c r="H309" s="13">
        <f t="shared" si="24"/>
        <v>79.40252007870771</v>
      </c>
      <c r="I309" s="13">
        <f t="shared" si="24"/>
        <v>89.849788850263337</v>
      </c>
      <c r="J309" s="13">
        <f t="shared" si="24"/>
        <v>30.470383011083499</v>
      </c>
      <c r="K309" s="13">
        <f t="shared" si="24"/>
        <v>2.1658727773285058</v>
      </c>
      <c r="L309" s="13">
        <f t="shared" si="22"/>
        <v>534.3380370548665</v>
      </c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</row>
    <row r="310" spans="1:38">
      <c r="A310" s="6"/>
      <c r="B310" s="3"/>
      <c r="C310" s="10">
        <v>2001.7041099999999</v>
      </c>
      <c r="D310" s="10">
        <v>369.66</v>
      </c>
      <c r="E310" s="4">
        <f t="shared" si="21"/>
        <v>2054</v>
      </c>
      <c r="F310" s="5">
        <f>F309*SUM(economy!Z100:AB100)/SUM(economy!Z99:AB99)</f>
        <v>18928.816919225297</v>
      </c>
      <c r="G310" s="13">
        <f t="shared" si="24"/>
        <v>58.59151445618086</v>
      </c>
      <c r="H310" s="13">
        <f t="shared" si="24"/>
        <v>80.941069246798492</v>
      </c>
      <c r="I310" s="13">
        <f t="shared" si="24"/>
        <v>91.454950245775976</v>
      </c>
      <c r="J310" s="13">
        <f t="shared" si="24"/>
        <v>30.925940667771322</v>
      </c>
      <c r="K310" s="13">
        <f t="shared" si="24"/>
        <v>2.1921621819462334</v>
      </c>
      <c r="L310" s="13">
        <f t="shared" si="22"/>
        <v>539.10563679847291</v>
      </c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</row>
    <row r="311" spans="1:38">
      <c r="A311" s="6"/>
      <c r="B311" s="3"/>
      <c r="C311" s="10">
        <v>2001.7863010000001</v>
      </c>
      <c r="D311" s="10">
        <v>369.74</v>
      </c>
      <c r="E311" s="4">
        <f t="shared" si="21"/>
        <v>2055</v>
      </c>
      <c r="F311" s="5">
        <f>F310*SUM(economy!Z101:AB101)/SUM(economy!Z100:AB100)</f>
        <v>19144.288825223171</v>
      </c>
      <c r="G311" s="13">
        <f t="shared" ref="G311:K326" si="25">G310*(1-G$5)+G$4*$F310*$L$4/1000</f>
        <v>59.746794362049073</v>
      </c>
      <c r="H311" s="13">
        <f t="shared" si="25"/>
        <v>82.495751646542715</v>
      </c>
      <c r="I311" s="13">
        <f t="shared" si="25"/>
        <v>93.071151498687101</v>
      </c>
      <c r="J311" s="13">
        <f t="shared" si="25"/>
        <v>31.380931030760514</v>
      </c>
      <c r="K311" s="13">
        <f t="shared" si="25"/>
        <v>2.2182904250807893</v>
      </c>
      <c r="L311" s="13">
        <f t="shared" si="22"/>
        <v>543.91291896312021</v>
      </c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</row>
    <row r="312" spans="1:38">
      <c r="A312" s="6"/>
      <c r="B312" s="3"/>
      <c r="C312" s="10">
        <v>2001.8712330000001</v>
      </c>
      <c r="D312" s="10">
        <v>369.46</v>
      </c>
      <c r="E312" s="4">
        <f t="shared" si="21"/>
        <v>2056</v>
      </c>
      <c r="F312" s="5">
        <f>F311*SUM(economy!Z102:AB102)/SUM(economy!Z101:AB101)</f>
        <v>19358.310767888746</v>
      </c>
      <c r="G312" s="13">
        <f t="shared" si="25"/>
        <v>60.915225135419504</v>
      </c>
      <c r="H312" s="13">
        <f t="shared" si="25"/>
        <v>84.066389172370648</v>
      </c>
      <c r="I312" s="13">
        <f t="shared" si="25"/>
        <v>94.69803046912395</v>
      </c>
      <c r="J312" s="13">
        <f t="shared" si="25"/>
        <v>31.835219354547764</v>
      </c>
      <c r="K312" s="13">
        <f t="shared" si="25"/>
        <v>2.2442540575511063</v>
      </c>
      <c r="L312" s="13">
        <f t="shared" si="22"/>
        <v>548.75911818901295</v>
      </c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</row>
    <row r="313" spans="1:38">
      <c r="A313" s="6"/>
      <c r="B313" s="3"/>
      <c r="C313" s="10">
        <v>2001.9534249999999</v>
      </c>
      <c r="D313" s="10">
        <v>369.29599999999999</v>
      </c>
      <c r="E313" s="4">
        <f t="shared" si="21"/>
        <v>2057</v>
      </c>
      <c r="F313" s="5">
        <f>F312*SUM(economy!Z103:AB103)/SUM(economy!Z102:AB102)</f>
        <v>19570.858055893696</v>
      </c>
      <c r="G313" s="13">
        <f t="shared" si="25"/>
        <v>62.096718280877504</v>
      </c>
      <c r="H313" s="13">
        <f t="shared" si="25"/>
        <v>85.65280178446163</v>
      </c>
      <c r="I313" s="13">
        <f t="shared" si="25"/>
        <v>96.335225999318681</v>
      </c>
      <c r="J313" s="13">
        <f t="shared" si="25"/>
        <v>32.288675560935857</v>
      </c>
      <c r="K313" s="13">
        <f t="shared" si="25"/>
        <v>2.2700497752107642</v>
      </c>
      <c r="L313" s="13">
        <f t="shared" si="22"/>
        <v>553.6434714008044</v>
      </c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</row>
    <row r="314" spans="1:38">
      <c r="A314" s="6"/>
      <c r="B314" s="3"/>
      <c r="C314" s="10">
        <v>2002.038356</v>
      </c>
      <c r="D314" s="10">
        <v>369.37099999999998</v>
      </c>
      <c r="E314" s="4">
        <f t="shared" si="21"/>
        <v>2058</v>
      </c>
      <c r="F314" s="5">
        <f>F313*SUM(economy!Z104:AB104)/SUM(economy!Z103:AB103)</f>
        <v>19781.90709498871</v>
      </c>
      <c r="G314" s="13">
        <f t="shared" si="25"/>
        <v>63.291183796025948</v>
      </c>
      <c r="H314" s="13">
        <f t="shared" si="25"/>
        <v>87.254807619855342</v>
      </c>
      <c r="I314" s="13">
        <f t="shared" si="25"/>
        <v>97.982378069690114</v>
      </c>
      <c r="J314" s="13">
        <f t="shared" si="25"/>
        <v>32.741174104642816</v>
      </c>
      <c r="K314" s="13">
        <f t="shared" si="25"/>
        <v>2.2956744147763626</v>
      </c>
      <c r="L314" s="13">
        <f t="shared" si="22"/>
        <v>558.56521800499058</v>
      </c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</row>
    <row r="315" spans="1:38">
      <c r="A315" s="6"/>
      <c r="B315" s="3"/>
      <c r="C315" s="10">
        <v>2002.123288</v>
      </c>
      <c r="D315" s="10">
        <v>369.43900000000002</v>
      </c>
      <c r="E315" s="4">
        <f t="shared" si="21"/>
        <v>2059</v>
      </c>
      <c r="F315" s="5">
        <f>F314*SUM(economy!Z105:AB105)/SUM(economy!Z104:AB104)</f>
        <v>19991.435360135252</v>
      </c>
      <c r="G315" s="13">
        <f t="shared" si="25"/>
        <v>64.498530238443095</v>
      </c>
      <c r="H315" s="13">
        <f t="shared" si="25"/>
        <v>88.872223100479417</v>
      </c>
      <c r="I315" s="13">
        <f t="shared" si="25"/>
        <v>99.639127948385649</v>
      </c>
      <c r="J315" s="13">
        <f t="shared" si="25"/>
        <v>33.192593843115837</v>
      </c>
      <c r="K315" s="13">
        <f t="shared" si="25"/>
        <v>2.3211249499082989</v>
      </c>
      <c r="L315" s="13">
        <f t="shared" si="22"/>
        <v>563.52360008033224</v>
      </c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</row>
    <row r="316" spans="1:38">
      <c r="A316" s="6"/>
      <c r="B316" s="3"/>
      <c r="C316" s="10">
        <v>2002.2</v>
      </c>
      <c r="D316" s="10">
        <v>369.49400000000003</v>
      </c>
      <c r="E316" s="4">
        <f t="shared" si="21"/>
        <v>2060</v>
      </c>
      <c r="F316" s="5">
        <f>F315*SUM(economy!Z106:AB106)/SUM(economy!Z105:AB105)</f>
        <v>20199.421369219737</v>
      </c>
      <c r="G316" s="13">
        <f t="shared" si="25"/>
        <v>65.718664790939613</v>
      </c>
      <c r="H316" s="13">
        <f t="shared" si="25"/>
        <v>90.504863038263181</v>
      </c>
      <c r="I316" s="13">
        <f t="shared" si="25"/>
        <v>101.30511833462921</v>
      </c>
      <c r="J316" s="13">
        <f t="shared" si="25"/>
        <v>33.64281791051144</v>
      </c>
      <c r="K316" s="13">
        <f t="shared" si="25"/>
        <v>2.3463984875252706</v>
      </c>
      <c r="L316" s="13">
        <f t="shared" si="22"/>
        <v>568.5178625618687</v>
      </c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</row>
    <row r="317" spans="1:38">
      <c r="A317" s="6"/>
      <c r="B317" s="3"/>
      <c r="C317" s="10">
        <v>2002.284932</v>
      </c>
      <c r="D317" s="10">
        <v>369.65</v>
      </c>
      <c r="E317" s="4">
        <f t="shared" si="21"/>
        <v>2061</v>
      </c>
      <c r="F317" s="5">
        <f>F316*SUM(economy!Z107:AB107)/SUM(economy!Z106:AB106)</f>
        <v>20405.844658222566</v>
      </c>
      <c r="G317" s="13">
        <f t="shared" si="25"/>
        <v>66.951493325211246</v>
      </c>
      <c r="H317" s="13">
        <f t="shared" si="25"/>
        <v>92.152540737493993</v>
      </c>
      <c r="I317" s="13">
        <f t="shared" si="25"/>
        <v>102.97999349619604</v>
      </c>
      <c r="J317" s="13">
        <f t="shared" si="25"/>
        <v>34.091733595789535</v>
      </c>
      <c r="K317" s="13">
        <f t="shared" si="25"/>
        <v>2.3714922643348331</v>
      </c>
      <c r="L317" s="13">
        <f t="shared" si="22"/>
        <v>573.54725341902576</v>
      </c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</row>
    <row r="318" spans="1:38">
      <c r="A318" s="6"/>
      <c r="B318" s="3"/>
      <c r="C318" s="10">
        <v>2002.367123</v>
      </c>
      <c r="D318" s="10">
        <v>369.90699999999998</v>
      </c>
      <c r="E318" s="4">
        <f t="shared" si="21"/>
        <v>2062</v>
      </c>
      <c r="F318" s="5">
        <f>F317*SUM(economy!Z108:AB108)/SUM(economy!Z107:AB107)</f>
        <v>20610.685757722233</v>
      </c>
      <c r="G318" s="13">
        <f t="shared" si="25"/>
        <v>68.196920463975999</v>
      </c>
      <c r="H318" s="13">
        <f t="shared" si="25"/>
        <v>93.81506809456053</v>
      </c>
      <c r="I318" s="13">
        <f t="shared" si="25"/>
        <v>104.66339940131165</v>
      </c>
      <c r="J318" s="13">
        <f t="shared" si="25"/>
        <v>34.539232224857173</v>
      </c>
      <c r="K318" s="13">
        <f t="shared" si="25"/>
        <v>2.3964036435633034</v>
      </c>
      <c r="L318" s="13">
        <f t="shared" si="22"/>
        <v>578.61102382826869</v>
      </c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</row>
    <row r="319" spans="1:38">
      <c r="A319" s="6"/>
      <c r="B319" s="3"/>
      <c r="C319" s="10">
        <v>2002.452055</v>
      </c>
      <c r="D319" s="10">
        <v>370.37400000000002</v>
      </c>
      <c r="E319" s="4">
        <f t="shared" si="21"/>
        <v>2063</v>
      </c>
      <c r="F319" s="5">
        <f>F318*SUM(economy!Z109:AB109)/SUM(economy!Z108:AB108)</f>
        <v>20813.926170621831</v>
      </c>
      <c r="G319" s="13">
        <f t="shared" si="25"/>
        <v>69.454849641677356</v>
      </c>
      <c r="H319" s="13">
        <f t="shared" si="25"/>
        <v>95.492255695215434</v>
      </c>
      <c r="I319" s="13">
        <f t="shared" si="25"/>
        <v>106.35498384525062</v>
      </c>
      <c r="J319" s="13">
        <f t="shared" si="25"/>
        <v>34.985209046687302</v>
      </c>
      <c r="K319" s="13">
        <f t="shared" si="25"/>
        <v>2.4211301118692528</v>
      </c>
      <c r="L319" s="13">
        <f t="shared" si="22"/>
        <v>583.70842834070004</v>
      </c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</row>
    <row r="320" spans="1:38">
      <c r="A320" s="6"/>
      <c r="B320" s="3"/>
      <c r="C320" s="10">
        <v>2002.5342470000001</v>
      </c>
      <c r="D320" s="10">
        <v>370.93799999999999</v>
      </c>
      <c r="E320" s="4">
        <f t="shared" si="21"/>
        <v>2064</v>
      </c>
      <c r="F320" s="5">
        <f>F319*SUM(economy!Z110:AB110)/SUM(economy!Z109:AB109)</f>
        <v>21015.548350991943</v>
      </c>
      <c r="G320" s="13">
        <f t="shared" si="25"/>
        <v>70.725183163827978</v>
      </c>
      <c r="H320" s="13">
        <f t="shared" si="25"/>
        <v>97.183912909478977</v>
      </c>
      <c r="I320" s="13">
        <f t="shared" si="25"/>
        <v>108.05439657188963</v>
      </c>
      <c r="J320" s="13">
        <f t="shared" si="25"/>
        <v>35.429563123328968</v>
      </c>
      <c r="K320" s="13">
        <f t="shared" si="25"/>
        <v>2.4456692764257397</v>
      </c>
      <c r="L320" s="13">
        <f t="shared" si="22"/>
        <v>588.83872504495139</v>
      </c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</row>
    <row r="321" spans="1:38">
      <c r="A321" s="6"/>
      <c r="B321" s="3"/>
      <c r="C321" s="10">
        <v>2002.6191779999999</v>
      </c>
      <c r="D321" s="10">
        <v>371.43299999999999</v>
      </c>
      <c r="E321" s="4">
        <f t="shared" si="21"/>
        <v>2065</v>
      </c>
      <c r="F321" s="5">
        <f>F320*SUM(economy!Z111:AB111)/SUM(economy!Z110:AB110)</f>
        <v>21215.535683931292</v>
      </c>
      <c r="G321" s="13">
        <f t="shared" si="25"/>
        <v>72.007822265062231</v>
      </c>
      <c r="H321" s="13">
        <f t="shared" si="25"/>
        <v>98.889847984295116</v>
      </c>
      <c r="I321" s="13">
        <f t="shared" si="25"/>
        <v>109.76128939045066</v>
      </c>
      <c r="J321" s="13">
        <f t="shared" si="25"/>
        <v>35.872197223717642</v>
      </c>
      <c r="K321" s="13">
        <f t="shared" si="25"/>
        <v>2.4700188621573074</v>
      </c>
      <c r="L321" s="13">
        <f t="shared" si="22"/>
        <v>594.00117572568297</v>
      </c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</row>
    <row r="322" spans="1:38">
      <c r="A322" s="6"/>
      <c r="B322" s="3"/>
      <c r="C322" s="10">
        <v>2002.7041099999999</v>
      </c>
      <c r="D322" s="10">
        <v>371.77300000000002</v>
      </c>
      <c r="E322" s="4">
        <f t="shared" si="21"/>
        <v>2066</v>
      </c>
      <c r="F322" s="5">
        <f>F321*SUM(economy!Z112:AB112)/SUM(economy!Z111:AB111)</f>
        <v>21413.872466352223</v>
      </c>
      <c r="G322" s="13">
        <f t="shared" si="25"/>
        <v>73.302667165959448</v>
      </c>
      <c r="H322" s="13">
        <f t="shared" si="25"/>
        <v>100.60986813404153</v>
      </c>
      <c r="I322" s="13">
        <f t="shared" si="25"/>
        <v>111.47531628765134</v>
      </c>
      <c r="J322" s="13">
        <f t="shared" si="25"/>
        <v>36.313017721188032</v>
      </c>
      <c r="K322" s="13">
        <f t="shared" si="25"/>
        <v>2.4941767091186238</v>
      </c>
      <c r="L322" s="13">
        <f t="shared" si="22"/>
        <v>599.19504601795893</v>
      </c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</row>
    <row r="323" spans="1:38">
      <c r="A323" s="6"/>
      <c r="B323" s="3"/>
      <c r="C323" s="10">
        <v>2002.7863010000001</v>
      </c>
      <c r="D323" s="10">
        <v>371.899</v>
      </c>
      <c r="E323" s="4">
        <f t="shared" si="21"/>
        <v>2067</v>
      </c>
      <c r="F323" s="5">
        <f>F322*SUM(economy!Z113:AB113)/SUM(economy!Z112:AB112)</f>
        <v>21610.543888604741</v>
      </c>
      <c r="G323" s="13">
        <f t="shared" si="25"/>
        <v>74.609617128694566</v>
      </c>
      <c r="H323" s="13">
        <f t="shared" si="25"/>
        <v>102.34377962898665</v>
      </c>
      <c r="I323" s="13">
        <f t="shared" si="25"/>
        <v>113.19613353546335</v>
      </c>
      <c r="J323" s="13">
        <f t="shared" si="25"/>
        <v>36.751934494586486</v>
      </c>
      <c r="K323" s="13">
        <f t="shared" si="25"/>
        <v>2.5181407700024594</v>
      </c>
      <c r="L323" s="13">
        <f t="shared" si="22"/>
        <v>604.41960555773346</v>
      </c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</row>
    <row r="324" spans="1:38">
      <c r="A324" s="6"/>
      <c r="B324" s="3"/>
      <c r="C324" s="10">
        <v>2002.8712330000001</v>
      </c>
      <c r="D324" s="10">
        <v>371.79</v>
      </c>
      <c r="E324" s="4">
        <f t="shared" si="21"/>
        <v>2068</v>
      </c>
      <c r="F324" s="5">
        <f>F323*SUM(economy!Z114:AB114)/SUM(economy!Z113:AB113)</f>
        <v>21805.536016858507</v>
      </c>
      <c r="G324" s="13">
        <f t="shared" si="25"/>
        <v>75.928570511567159</v>
      </c>
      <c r="H324" s="13">
        <f t="shared" si="25"/>
        <v>104.09138788177768</v>
      </c>
      <c r="I324" s="13">
        <f t="shared" si="25"/>
        <v>114.92339979466372</v>
      </c>
      <c r="J324" s="13">
        <f t="shared" si="25"/>
        <v>37.188860832875704</v>
      </c>
      <c r="K324" s="13">
        <f t="shared" si="25"/>
        <v>2.5419091077654778</v>
      </c>
      <c r="L324" s="13">
        <f t="shared" si="22"/>
        <v>609.67412812864973</v>
      </c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</row>
    <row r="325" spans="1:38">
      <c r="A325" s="6"/>
      <c r="B325" s="3"/>
      <c r="C325" s="10">
        <v>2002.9534249999999</v>
      </c>
      <c r="D325" s="10">
        <v>371.601</v>
      </c>
      <c r="E325" s="4">
        <f t="shared" si="21"/>
        <v>2069</v>
      </c>
      <c r="F325" s="5">
        <f>F324*SUM(economy!Z115:AB115)/SUM(economy!Z114:AB114)</f>
        <v>21998.835776167671</v>
      </c>
      <c r="G325" s="13">
        <f t="shared" si="25"/>
        <v>77.25942482245523</v>
      </c>
      <c r="H325" s="13">
        <f t="shared" si="25"/>
        <v>105.85249753203658</v>
      </c>
      <c r="I325" s="13">
        <f t="shared" si="25"/>
        <v>116.65677621434939</v>
      </c>
      <c r="J325" s="13">
        <f t="shared" si="25"/>
        <v>37.623713343121246</v>
      </c>
      <c r="K325" s="13">
        <f t="shared" si="25"/>
        <v>2.5654798933610685</v>
      </c>
      <c r="L325" s="13">
        <f t="shared" si="22"/>
        <v>614.95789180532347</v>
      </c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</row>
    <row r="326" spans="1:38">
      <c r="A326" s="6"/>
      <c r="B326" s="3"/>
      <c r="C326" s="10">
        <v>2003.038356</v>
      </c>
      <c r="D326" s="10">
        <v>371.56799999999998</v>
      </c>
      <c r="E326" s="4">
        <f t="shared" si="21"/>
        <v>2070</v>
      </c>
      <c r="F326" s="5">
        <f>F325*SUM(economy!Z116:AB116)/SUM(economy!Z115:AB115)</f>
        <v>22190.430934149525</v>
      </c>
      <c r="G326" s="13">
        <f t="shared" si="25"/>
        <v>78.602076771235417</v>
      </c>
      <c r="H326" s="13">
        <f t="shared" si="25"/>
        <v>107.62691252913311</v>
      </c>
      <c r="I326" s="13">
        <f t="shared" si="25"/>
        <v>118.39592652757169</v>
      </c>
      <c r="J326" s="13">
        <f t="shared" si="25"/>
        <v>38.056411861746774</v>
      </c>
      <c r="K326" s="13">
        <f t="shared" si="25"/>
        <v>2.5888514035691594</v>
      </c>
      <c r="L326" s="13">
        <f t="shared" si="22"/>
        <v>620.27017909325616</v>
      </c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</row>
    <row r="327" spans="1:38">
      <c r="A327" s="6"/>
      <c r="B327" s="3"/>
      <c r="C327" s="10">
        <v>2003.123288</v>
      </c>
      <c r="D327" s="10">
        <v>371.654</v>
      </c>
      <c r="E327" s="4">
        <f t="shared" si="21"/>
        <v>2071</v>
      </c>
      <c r="F327" s="5">
        <f>F326*SUM(economy!Z117:AB117)/SUM(economy!Z116:AB116)</f>
        <v>22380.310085211844</v>
      </c>
      <c r="G327" s="13">
        <f t="shared" ref="G327:K342" si="26">G326*(1-G$5)+G$4*$F326*$L$4/1000</f>
        <v>79.956422321206986</v>
      </c>
      <c r="H327" s="13">
        <f t="shared" si="26"/>
        <v>109.41443621319763</v>
      </c>
      <c r="I327" s="13">
        <f t="shared" si="26"/>
        <v>120.14051714323517</v>
      </c>
      <c r="J327" s="13">
        <f t="shared" si="26"/>
        <v>38.486879368943384</v>
      </c>
      <c r="K327" s="13">
        <f t="shared" si="26"/>
        <v>2.6120220189136774</v>
      </c>
      <c r="L327" s="13">
        <f t="shared" si="22"/>
        <v>625.6102770654968</v>
      </c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</row>
    <row r="328" spans="1:38">
      <c r="A328" s="6"/>
      <c r="B328" s="3"/>
      <c r="C328" s="10">
        <v>2003.2</v>
      </c>
      <c r="D328" s="10">
        <v>371.85500000000002</v>
      </c>
      <c r="E328" s="4">
        <f t="shared" si="21"/>
        <v>2072</v>
      </c>
      <c r="F328" s="5">
        <f>F327*SUM(economy!Z118:AB118)/SUM(economy!Z117:AB117)</f>
        <v>22568.462635269898</v>
      </c>
      <c r="G328" s="13">
        <f t="shared" si="26"/>
        <v>81.322356739553243</v>
      </c>
      <c r="H328" s="13">
        <f t="shared" si="26"/>
        <v>111.21487139443009</v>
      </c>
      <c r="I328" s="13">
        <f t="shared" si="26"/>
        <v>121.89021723439335</v>
      </c>
      <c r="J328" s="13">
        <f t="shared" si="26"/>
        <v>38.915041906117175</v>
      </c>
      <c r="K328" s="13">
        <f t="shared" si="26"/>
        <v>2.6349902216589163</v>
      </c>
      <c r="L328" s="13">
        <f t="shared" si="22"/>
        <v>630.97747749615269</v>
      </c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</row>
    <row r="329" spans="1:38">
      <c r="A329" s="6"/>
      <c r="B329" s="3"/>
      <c r="C329" s="10">
        <v>2003.284932</v>
      </c>
      <c r="D329" s="10">
        <v>372.13099999999997</v>
      </c>
      <c r="E329" s="4">
        <f t="shared" si="21"/>
        <v>2073</v>
      </c>
      <c r="F329" s="5">
        <f>F328*SUM(economy!Z119:AB119)/SUM(economy!Z118:AB118)</f>
        <v>22754.878786898043</v>
      </c>
      <c r="G329" s="13">
        <f t="shared" si="26"/>
        <v>82.699774646870182</v>
      </c>
      <c r="H329" s="13">
        <f t="shared" si="26"/>
        <v>113.02802043075569</v>
      </c>
      <c r="I329" s="13">
        <f t="shared" si="26"/>
        <v>123.64469882306315</v>
      </c>
      <c r="J329" s="13">
        <f t="shared" si="26"/>
        <v>39.340828496259022</v>
      </c>
      <c r="K329" s="13">
        <f t="shared" si="26"/>
        <v>2.6577545938767688</v>
      </c>
      <c r="L329" s="13">
        <f t="shared" si="22"/>
        <v>636.3710769908248</v>
      </c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</row>
    <row r="330" spans="1:38">
      <c r="A330" s="6"/>
      <c r="B330" s="3"/>
      <c r="C330" s="10">
        <v>2003.367123</v>
      </c>
      <c r="D330" s="10">
        <v>372.42500000000001</v>
      </c>
      <c r="E330" s="4">
        <f t="shared" ref="E330:E393" si="27">1+E329</f>
        <v>2074</v>
      </c>
      <c r="F330" s="5">
        <f>F329*SUM(economy!Z120:AB120)/SUM(economy!Z119:AB119)</f>
        <v>22939.549524865182</v>
      </c>
      <c r="G330" s="13">
        <f t="shared" si="26"/>
        <v>84.088570065788844</v>
      </c>
      <c r="H330" s="13">
        <f t="shared" si="26"/>
        <v>114.85368530387284</v>
      </c>
      <c r="I330" s="13">
        <f t="shared" si="26"/>
        <v>125.40363686167031</v>
      </c>
      <c r="J330" s="13">
        <f t="shared" si="26"/>
        <v>39.764171067120621</v>
      </c>
      <c r="K330" s="13">
        <f t="shared" si="26"/>
        <v>2.6803138155773283</v>
      </c>
      <c r="L330" s="13">
        <f t="shared" ref="L330:L393" si="28">SUM(G330:K330,L$5)</f>
        <v>641.79037711402998</v>
      </c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</row>
    <row r="331" spans="1:38">
      <c r="A331" s="6"/>
      <c r="B331" s="3"/>
      <c r="C331" s="10">
        <v>2003.452055</v>
      </c>
      <c r="D331" s="10">
        <v>372.77100000000002</v>
      </c>
      <c r="E331" s="4">
        <f t="shared" si="27"/>
        <v>2075</v>
      </c>
      <c r="F331" s="5">
        <f>F330*SUM(economy!Z121:AB121)/SUM(economy!Z120:AB120)</f>
        <v>23122.466602008135</v>
      </c>
      <c r="G331" s="13">
        <f t="shared" si="26"/>
        <v>85.488636468714887</v>
      </c>
      <c r="H331" s="13">
        <f t="shared" si="26"/>
        <v>116.69166769373365</v>
      </c>
      <c r="I331" s="13">
        <f t="shared" si="26"/>
        <v>127.16670931122837</v>
      </c>
      <c r="J331" s="13">
        <f t="shared" si="26"/>
        <v>40.185004377081476</v>
      </c>
      <c r="K331" s="13">
        <f t="shared" si="26"/>
        <v>2.7026666628959597</v>
      </c>
      <c r="L331" s="13">
        <f t="shared" si="28"/>
        <v>647.23468451365443</v>
      </c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</row>
    <row r="332" spans="1:38">
      <c r="A332" s="6"/>
      <c r="B332" s="3"/>
      <c r="C332" s="10">
        <v>2003.5342470000001</v>
      </c>
      <c r="D332" s="10">
        <v>373.22399999999999</v>
      </c>
      <c r="E332" s="4">
        <f t="shared" si="27"/>
        <v>2076</v>
      </c>
      <c r="F332" s="5">
        <f>F331*SUM(economy!Z122:AB122)/SUM(economy!Z121:AB121)</f>
        <v>23303.622525400126</v>
      </c>
      <c r="G332" s="13">
        <f t="shared" si="26"/>
        <v>86.899866824705995</v>
      </c>
      <c r="H332" s="13">
        <f t="shared" si="26"/>
        <v>118.54176905149306</v>
      </c>
      <c r="I332" s="13">
        <f t="shared" si="26"/>
        <v>128.9335972163461</v>
      </c>
      <c r="J332" s="13">
        <f t="shared" si="26"/>
        <v>40.603265943592852</v>
      </c>
      <c r="K332" s="13">
        <f t="shared" si="26"/>
        <v>2.7248120063304793</v>
      </c>
      <c r="L332" s="13">
        <f t="shared" si="28"/>
        <v>652.7033110424685</v>
      </c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</row>
    <row r="333" spans="1:38">
      <c r="A333" s="6"/>
      <c r="B333" s="3"/>
      <c r="C333" s="10">
        <v>2003.6191779999999</v>
      </c>
      <c r="D333" s="10">
        <v>373.76499999999999</v>
      </c>
      <c r="E333" s="4">
        <f t="shared" si="27"/>
        <v>2077</v>
      </c>
      <c r="F333" s="5">
        <f>F332*SUM(economy!Z123:AB123)/SUM(economy!Z122:AB122)</f>
        <v>23483.010542775988</v>
      </c>
      <c r="G333" s="13">
        <f t="shared" si="26"/>
        <v>88.322153645505068</v>
      </c>
      <c r="H333" s="13">
        <f t="shared" si="26"/>
        <v>120.40379067095867</v>
      </c>
      <c r="I333" s="13">
        <f t="shared" si="26"/>
        <v>130.70398477715</v>
      </c>
      <c r="J333" s="13">
        <f t="shared" si="26"/>
        <v>41.018895974086099</v>
      </c>
      <c r="K333" s="13">
        <f t="shared" si="26"/>
        <v>2.7467488090225829</v>
      </c>
      <c r="L333" s="13">
        <f t="shared" si="28"/>
        <v>658.19557387672239</v>
      </c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</row>
    <row r="334" spans="1:38">
      <c r="A334" s="6"/>
      <c r="B334" s="3"/>
      <c r="C334" s="10">
        <v>2003.7041099999999</v>
      </c>
      <c r="D334" s="10">
        <v>374.06299999999999</v>
      </c>
      <c r="E334" s="4">
        <f t="shared" si="27"/>
        <v>2078</v>
      </c>
      <c r="F334" s="5">
        <f>F333*SUM(economy!Z124:AB124)/SUM(economy!Z123:AB123)</f>
        <v>23660.624629178696</v>
      </c>
      <c r="G334" s="13">
        <f t="shared" si="26"/>
        <v>89.755389030744922</v>
      </c>
      <c r="H334" s="13">
        <f t="shared" si="26"/>
        <v>122.27753375856921</v>
      </c>
      <c r="I334" s="13">
        <f t="shared" si="26"/>
        <v>132.47755941820219</v>
      </c>
      <c r="J334" s="13">
        <f t="shared" si="26"/>
        <v>41.431837299234651</v>
      </c>
      <c r="K334" s="13">
        <f t="shared" si="26"/>
        <v>2.7684761250781644</v>
      </c>
      <c r="L334" s="13">
        <f t="shared" si="28"/>
        <v>663.71079563182911</v>
      </c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</row>
    <row r="335" spans="1:38">
      <c r="A335" s="6"/>
      <c r="B335" s="3"/>
      <c r="C335" s="10">
        <v>2003.7863010000001</v>
      </c>
      <c r="D335" s="10">
        <v>373.98099999999999</v>
      </c>
      <c r="E335" s="4">
        <f t="shared" si="27"/>
        <v>2079</v>
      </c>
      <c r="F335" s="5">
        <f>F334*SUM(economy!Z125:AB125)/SUM(economy!Z124:AB124)</f>
        <v>23836.459473795741</v>
      </c>
      <c r="G335" s="13">
        <f t="shared" si="26"/>
        <v>91.199464712337985</v>
      </c>
      <c r="H335" s="13">
        <f t="shared" si="26"/>
        <v>124.16279950192678</v>
      </c>
      <c r="I335" s="13">
        <f t="shared" si="26"/>
        <v>134.25401185448695</v>
      </c>
      <c r="J335" s="13">
        <f t="shared" si="26"/>
        <v>41.842035308461256</v>
      </c>
      <c r="K335" s="13">
        <f t="shared" si="26"/>
        <v>2.7899930979216157</v>
      </c>
      <c r="L335" s="13">
        <f t="shared" si="28"/>
        <v>669.24830447513466</v>
      </c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</row>
    <row r="336" spans="1:38">
      <c r="A336" s="6"/>
      <c r="B336" s="3"/>
      <c r="C336" s="10">
        <v>2003.8712330000001</v>
      </c>
      <c r="D336" s="10">
        <v>373.76900000000001</v>
      </c>
      <c r="E336" s="4">
        <f t="shared" si="27"/>
        <v>2080</v>
      </c>
      <c r="F336" s="5">
        <f>F335*SUM(economy!Z126:AB126)/SUM(economy!Z125:AB125)</f>
        <v>24010.510466956279</v>
      </c>
      <c r="G336" s="13">
        <f t="shared" si="26"/>
        <v>92.654272098062606</v>
      </c>
      <c r="H336" s="13">
        <f t="shared" si="26"/>
        <v>126.05938913690454</v>
      </c>
      <c r="I336" s="13">
        <f t="shared" si="26"/>
        <v>136.03303615453399</v>
      </c>
      <c r="J336" s="13">
        <f t="shared" si="26"/>
        <v>42.249437887584435</v>
      </c>
      <c r="K336" s="13">
        <f t="shared" si="26"/>
        <v>2.8112989586796475</v>
      </c>
      <c r="L336" s="13">
        <f t="shared" si="28"/>
        <v>674.80743423576519</v>
      </c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</row>
    <row r="337" spans="1:38">
      <c r="A337" s="6"/>
      <c r="B337" s="3"/>
      <c r="C337" s="10">
        <v>2003.9534249999999</v>
      </c>
      <c r="D337" s="10">
        <v>373.58800000000002</v>
      </c>
      <c r="E337" s="4">
        <f t="shared" si="27"/>
        <v>2081</v>
      </c>
      <c r="F337" s="5">
        <f>F336*SUM(economy!Z127:AB127)/SUM(economy!Z126:AB126)</f>
        <v>24182.773687263678</v>
      </c>
      <c r="G337" s="13">
        <f t="shared" si="26"/>
        <v>94.119702314355706</v>
      </c>
      <c r="H337" s="13">
        <f t="shared" si="26"/>
        <v>127.96710401334867</v>
      </c>
      <c r="I337" s="13">
        <f t="shared" si="26"/>
        <v>137.81432980074098</v>
      </c>
      <c r="J337" s="13">
        <f t="shared" si="26"/>
        <v>42.6539953585009</v>
      </c>
      <c r="K337" s="13">
        <f t="shared" si="26"/>
        <v>2.8323930245905649</v>
      </c>
      <c r="L337" s="13">
        <f t="shared" si="28"/>
        <v>680.38752451153687</v>
      </c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</row>
    <row r="338" spans="1:38">
      <c r="A338" s="6"/>
      <c r="B338" s="3"/>
      <c r="C338" s="10">
        <v>2004.0382509999999</v>
      </c>
      <c r="D338" s="10">
        <v>373.553</v>
      </c>
      <c r="E338" s="4">
        <f t="shared" si="27"/>
        <v>2082</v>
      </c>
      <c r="F338" s="5">
        <f>F337*SUM(economy!Z128:AB128)/SUM(economy!Z127:AB127)</f>
        <v>24353.245888840051</v>
      </c>
      <c r="G338" s="13">
        <f t="shared" si="26"/>
        <v>95.595646248320151</v>
      </c>
      <c r="H338" s="13">
        <f t="shared" si="26"/>
        <v>129.88574565939169</v>
      </c>
      <c r="I338" s="13">
        <f t="shared" si="26"/>
        <v>139.59759374695309</v>
      </c>
      <c r="J338" s="13">
        <f t="shared" si="26"/>
        <v>43.055660420803392</v>
      </c>
      <c r="K338" s="13">
        <f t="shared" si="26"/>
        <v>2.8532746974353378</v>
      </c>
      <c r="L338" s="13">
        <f t="shared" si="28"/>
        <v>685.98792077290364</v>
      </c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</row>
    <row r="339" spans="1:38">
      <c r="A339" s="6"/>
      <c r="B339" s="3"/>
      <c r="C339" s="10">
        <v>2004.1229510000001</v>
      </c>
      <c r="D339" s="10">
        <v>373.69400000000002</v>
      </c>
      <c r="E339" s="4">
        <f t="shared" si="27"/>
        <v>2083</v>
      </c>
      <c r="F339" s="5">
        <f>F338*SUM(economy!Z129:AB129)/SUM(economy!Z128:AB128)</f>
        <v>24521.924488663029</v>
      </c>
      <c r="G339" s="13">
        <f t="shared" si="26"/>
        <v>97.081994588953577</v>
      </c>
      <c r="H339" s="13">
        <f t="shared" si="26"/>
        <v>131.81511584439085</v>
      </c>
      <c r="I339" s="13">
        <f t="shared" si="26"/>
        <v>141.38253247335354</v>
      </c>
      <c r="J339" s="13">
        <f t="shared" si="26"/>
        <v>43.454388095236631</v>
      </c>
      <c r="K339" s="13">
        <f t="shared" si="26"/>
        <v>2.8739434619871509</v>
      </c>
      <c r="L339" s="13">
        <f t="shared" si="28"/>
        <v>691.60797446392178</v>
      </c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</row>
    <row r="340" spans="1:38">
      <c r="A340" s="6"/>
      <c r="B340" s="3"/>
      <c r="C340" s="10">
        <v>2004.202186</v>
      </c>
      <c r="D340" s="10">
        <v>373.77800000000002</v>
      </c>
      <c r="E340" s="4">
        <f t="shared" si="27"/>
        <v>2084</v>
      </c>
      <c r="F340" s="5">
        <f>F339*SUM(economy!Z130:AB130)/SUM(economy!Z129:AB129)</f>
        <v>24688.807553976083</v>
      </c>
      <c r="G340" s="13">
        <f t="shared" si="26"/>
        <v>98.578637867604371</v>
      </c>
      <c r="H340" s="13">
        <f t="shared" si="26"/>
        <v>133.75501664050452</v>
      </c>
      <c r="I340" s="13">
        <f t="shared" si="26"/>
        <v>143.16885403871487</v>
      </c>
      <c r="J340" s="13">
        <f t="shared" si="26"/>
        <v>43.850135668897146</v>
      </c>
      <c r="K340" s="13">
        <f t="shared" si="26"/>
        <v>2.8943988844764879</v>
      </c>
      <c r="L340" s="13">
        <f t="shared" si="28"/>
        <v>697.24704310019752</v>
      </c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</row>
    <row r="341" spans="1:38">
      <c r="A341" s="6"/>
      <c r="B341" s="3"/>
      <c r="C341" s="10">
        <v>2004.286885</v>
      </c>
      <c r="D341" s="10">
        <v>373.904</v>
      </c>
      <c r="E341" s="4">
        <f t="shared" si="27"/>
        <v>2085</v>
      </c>
      <c r="F341" s="5">
        <f>F340*SUM(economy!Z131:AB131)/SUM(economy!Z130:AB130)</f>
        <v>24853.893789757265</v>
      </c>
      <c r="G341" s="13">
        <f t="shared" si="26"/>
        <v>100.08546649765925</v>
      </c>
      <c r="H341" s="13">
        <f t="shared" si="26"/>
        <v>135.70525048291699</v>
      </c>
      <c r="I341" s="13">
        <f t="shared" si="26"/>
        <v>144.95627013005742</v>
      </c>
      <c r="J341" s="13">
        <f t="shared" si="26"/>
        <v>44.242862642085989</v>
      </c>
      <c r="K341" s="13">
        <f t="shared" si="26"/>
        <v>2.9146406110690948</v>
      </c>
      <c r="L341" s="13">
        <f t="shared" si="28"/>
        <v>702.90449036378868</v>
      </c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</row>
    <row r="342" spans="1:38">
      <c r="A342" s="6"/>
      <c r="B342" s="3"/>
      <c r="C342" s="10">
        <v>2004.3688520000001</v>
      </c>
      <c r="D342" s="10">
        <v>374.30099999999999</v>
      </c>
      <c r="E342" s="4">
        <f t="shared" si="27"/>
        <v>2086</v>
      </c>
      <c r="F342" s="5">
        <f>F341*SUM(economy!Z132:AB132)/SUM(economy!Z131:AB131)</f>
        <v>25017.182526232642</v>
      </c>
      <c r="G342" s="13">
        <f t="shared" si="26"/>
        <v>101.60237081346604</v>
      </c>
      <c r="H342" s="13">
        <f t="shared" si="26"/>
        <v>137.66562022872102</v>
      </c>
      <c r="I342" s="13">
        <f t="shared" si="26"/>
        <v>146.74449610975859</v>
      </c>
      <c r="J342" s="13">
        <f t="shared" si="26"/>
        <v>44.63253067672683</v>
      </c>
      <c r="K342" s="13">
        <f t="shared" si="26"/>
        <v>2.9346683663544955</v>
      </c>
      <c r="L342" s="13">
        <f t="shared" si="28"/>
        <v>708.57968619502708</v>
      </c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</row>
    <row r="343" spans="1:38">
      <c r="A343" s="6"/>
      <c r="B343" s="3"/>
      <c r="C343" s="10">
        <v>2004.4535519999999</v>
      </c>
      <c r="D343" s="10">
        <v>374.786</v>
      </c>
      <c r="E343" s="4">
        <f t="shared" si="27"/>
        <v>2087</v>
      </c>
      <c r="F343" s="5">
        <f>F342*SUM(economy!Z133:AB133)/SUM(economy!Z132:AB132)</f>
        <v>25178.673706422665</v>
      </c>
      <c r="G343" s="13">
        <f t="shared" ref="G343:K358" si="29">G342*(1-G$5)+G$4*$F342*$L$4/1000</f>
        <v>103.12924110849433</v>
      </c>
      <c r="H343" s="13">
        <f t="shared" si="29"/>
        <v>139.63592921446576</v>
      </c>
      <c r="I343" s="13">
        <f t="shared" si="29"/>
        <v>148.53325106015393</v>
      </c>
      <c r="J343" s="13">
        <f t="shared" si="29"/>
        <v>45.019103546265121</v>
      </c>
      <c r="K343" s="13">
        <f t="shared" si="29"/>
        <v>2.9544819518430065</v>
      </c>
      <c r="L343" s="13">
        <f t="shared" si="28"/>
        <v>714.27200688122207</v>
      </c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</row>
    <row r="344" spans="1:38">
      <c r="A344" s="6"/>
      <c r="B344" s="3"/>
      <c r="C344" s="10">
        <v>2004.535519</v>
      </c>
      <c r="D344" s="10">
        <v>375.18299999999999</v>
      </c>
      <c r="E344" s="4">
        <f t="shared" si="27"/>
        <v>2088</v>
      </c>
      <c r="F344" s="5">
        <f>F343*SUM(economy!Z134:AB134)/SUM(economy!Z133:AB133)</f>
        <v>25338.367873711966</v>
      </c>
      <c r="G344" s="13">
        <f t="shared" si="29"/>
        <v>104.66596767273609</v>
      </c>
      <c r="H344" s="13">
        <f t="shared" si="29"/>
        <v>141.61598131237722</v>
      </c>
      <c r="I344" s="13">
        <f t="shared" si="29"/>
        <v>150.32225782566866</v>
      </c>
      <c r="J344" s="13">
        <f t="shared" si="29"/>
        <v>45.402547086967765</v>
      </c>
      <c r="K344" s="13">
        <f t="shared" si="29"/>
        <v>2.9740812444694535</v>
      </c>
      <c r="L344" s="13">
        <f t="shared" si="28"/>
        <v>719.98083514221923</v>
      </c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</row>
    <row r="345" spans="1:38">
      <c r="A345" s="6"/>
      <c r="B345" s="3"/>
      <c r="C345" s="10">
        <v>2004.6202189999999</v>
      </c>
      <c r="D345" s="10">
        <v>375.52800000000002</v>
      </c>
      <c r="E345" s="4">
        <f t="shared" si="27"/>
        <v>2089</v>
      </c>
      <c r="F345" s="5">
        <f>F344*SUM(economy!Z135:AB135)/SUM(economy!Z134:AB134)</f>
        <v>25496.266159434406</v>
      </c>
      <c r="G345" s="13">
        <f t="shared" si="29"/>
        <v>106.21244082934761</v>
      </c>
      <c r="H345" s="13">
        <f t="shared" si="29"/>
        <v>143.60558098525678</v>
      </c>
      <c r="I345" s="13">
        <f t="shared" si="29"/>
        <v>152.11124305251599</v>
      </c>
      <c r="J345" s="13">
        <f t="shared" si="29"/>
        <v>45.782829150545844</v>
      </c>
      <c r="K345" s="13">
        <f t="shared" si="29"/>
        <v>2.9934661951020498</v>
      </c>
      <c r="L345" s="13">
        <f t="shared" si="28"/>
        <v>725.70556021276821</v>
      </c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</row>
    <row r="346" spans="1:38">
      <c r="A346" s="6"/>
      <c r="B346" s="3"/>
      <c r="C346" s="10">
        <v>2004.7049179999999</v>
      </c>
      <c r="D346" s="10">
        <v>375.68299999999999</v>
      </c>
      <c r="E346" s="4">
        <f t="shared" si="27"/>
        <v>2090</v>
      </c>
      <c r="F346" s="5">
        <f>F345*SUM(economy!Z136:AB136)/SUM(economy!Z135:AB135)</f>
        <v>25652.370270466839</v>
      </c>
      <c r="G346" s="13">
        <f t="shared" si="29"/>
        <v>107.76855097053375</v>
      </c>
      <c r="H346" s="13">
        <f t="shared" si="29"/>
        <v>145.60453334006311</v>
      </c>
      <c r="I346" s="13">
        <f t="shared" si="29"/>
        <v>153.89993722599772</v>
      </c>
      <c r="J346" s="13">
        <f t="shared" si="29"/>
        <v>46.159919558026807</v>
      </c>
      <c r="K346" s="13">
        <f t="shared" si="29"/>
        <v>3.0126368270551263</v>
      </c>
      <c r="L346" s="13">
        <f t="shared" si="28"/>
        <v>731.44557792167643</v>
      </c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</row>
    <row r="347" spans="1:38">
      <c r="A347" s="6"/>
      <c r="B347" s="3"/>
      <c r="C347" s="10">
        <v>2004.786885</v>
      </c>
      <c r="D347" s="10">
        <v>375.697</v>
      </c>
      <c r="E347" s="4">
        <f t="shared" si="27"/>
        <v>2091</v>
      </c>
      <c r="F347" s="5">
        <f>F346*SUM(economy!Z137:AB137)/SUM(economy!Z136:AB136)</f>
        <v>25806.682476826623</v>
      </c>
      <c r="G347" s="13">
        <f t="shared" si="29"/>
        <v>109.33418859267492</v>
      </c>
      <c r="H347" s="13">
        <f t="shared" si="29"/>
        <v>147.61264418018155</v>
      </c>
      <c r="I347" s="13">
        <f t="shared" si="29"/>
        <v>155.6880747054401</v>
      </c>
      <c r="J347" s="13">
        <f t="shared" si="29"/>
        <v>46.533790054805571</v>
      </c>
      <c r="K347" s="13">
        <f t="shared" si="29"/>
        <v>3.0315932346046042</v>
      </c>
      <c r="L347" s="13">
        <f t="shared" si="28"/>
        <v>737.20029076770675</v>
      </c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</row>
    <row r="348" spans="1:38">
      <c r="A348" s="6"/>
      <c r="B348" s="3"/>
      <c r="C348" s="10">
        <v>2004.8715850000001</v>
      </c>
      <c r="D348" s="10">
        <v>375.69900000000001</v>
      </c>
      <c r="E348" s="4">
        <f t="shared" si="27"/>
        <v>2092</v>
      </c>
      <c r="F348" s="5">
        <f>F347*SUM(economy!Z138:AB138)/SUM(economy!Z137:AB137)</f>
        <v>25959.205599269237</v>
      </c>
      <c r="G348" s="13">
        <f t="shared" si="29"/>
        <v>110.90924433069721</v>
      </c>
      <c r="H348" s="13">
        <f t="shared" si="29"/>
        <v>149.62972005638525</v>
      </c>
      <c r="I348" s="13">
        <f t="shared" si="29"/>
        <v>157.47539375679764</v>
      </c>
      <c r="J348" s="13">
        <f t="shared" si="29"/>
        <v>46.904414266807784</v>
      </c>
      <c r="K348" s="13">
        <f t="shared" si="29"/>
        <v>3.0503355815053039</v>
      </c>
      <c r="L348" s="13">
        <f t="shared" si="28"/>
        <v>742.96910799219313</v>
      </c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</row>
    <row r="349" spans="1:38">
      <c r="A349" s="6"/>
      <c r="B349" s="3"/>
      <c r="C349" s="10">
        <v>2004.9535519999999</v>
      </c>
      <c r="D349" s="10">
        <v>375.53800000000001</v>
      </c>
      <c r="E349" s="4">
        <f t="shared" si="27"/>
        <v>2093</v>
      </c>
      <c r="F349" s="5">
        <f>F348*SUM(economy!Z139:AB139)/SUM(economy!Z138:AB138)</f>
        <v>26109.942996883416</v>
      </c>
      <c r="G349" s="13">
        <f t="shared" si="29"/>
        <v>112.49360899168546</v>
      </c>
      <c r="H349" s="13">
        <f t="shared" si="29"/>
        <v>151.65556831649172</v>
      </c>
      <c r="I349" s="13">
        <f t="shared" si="29"/>
        <v>159.26163658295584</v>
      </c>
      <c r="J349" s="13">
        <f t="shared" si="29"/>
        <v>47.271767657701623</v>
      </c>
      <c r="K349" s="13">
        <f t="shared" si="29"/>
        <v>3.0688640995093799</v>
      </c>
      <c r="L349" s="13">
        <f t="shared" si="28"/>
        <v>748.75144564834397</v>
      </c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</row>
    <row r="350" spans="1:38">
      <c r="A350" s="6"/>
      <c r="B350" s="3"/>
      <c r="C350" s="10">
        <v>2005.038356</v>
      </c>
      <c r="D350" s="10">
        <v>375.38099999999997</v>
      </c>
      <c r="E350" s="4">
        <f t="shared" si="27"/>
        <v>2094</v>
      </c>
      <c r="F350" s="5">
        <f>F349*SUM(economy!Z140:AB140)/SUM(economy!Z139:AB139)</f>
        <v>26258.898554682564</v>
      </c>
      <c r="G350" s="13">
        <f t="shared" si="29"/>
        <v>114.08717358773939</v>
      </c>
      <c r="H350" s="13">
        <f t="shared" si="29"/>
        <v>153.68999715371774</v>
      </c>
      <c r="I350" s="13">
        <f t="shared" si="29"/>
        <v>161.04654935176362</v>
      </c>
      <c r="J350" s="13">
        <f t="shared" si="29"/>
        <v>47.635827487098013</v>
      </c>
      <c r="K350" s="13">
        <f t="shared" si="29"/>
        <v>3.0871790868853157</v>
      </c>
      <c r="L350" s="13">
        <f t="shared" si="28"/>
        <v>754.54672666720398</v>
      </c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</row>
    <row r="351" spans="1:38">
      <c r="A351" s="6"/>
      <c r="B351" s="3"/>
      <c r="C351" s="10">
        <v>2005.123288</v>
      </c>
      <c r="D351" s="10">
        <v>375.41300000000001</v>
      </c>
      <c r="E351" s="4">
        <f t="shared" si="27"/>
        <v>2095</v>
      </c>
      <c r="F351" s="5">
        <f>F350*SUM(economy!Z141:AB141)/SUM(economy!Z140:AB140)</f>
        <v>26406.076671192041</v>
      </c>
      <c r="G351" s="13">
        <f t="shared" si="29"/>
        <v>115.68982936807213</v>
      </c>
      <c r="H351" s="13">
        <f t="shared" si="29"/>
        <v>155.73281565373628</v>
      </c>
      <c r="I351" s="13">
        <f t="shared" si="29"/>
        <v>162.82988222182544</v>
      </c>
      <c r="J351" s="13">
        <f t="shared" si="29"/>
        <v>47.996572769682302</v>
      </c>
      <c r="K351" s="13">
        <f t="shared" si="29"/>
        <v>3.1052809069370868</v>
      </c>
      <c r="L351" s="13">
        <f t="shared" si="28"/>
        <v>760.35438092025322</v>
      </c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</row>
    <row r="352" spans="1:38">
      <c r="A352" s="6"/>
      <c r="B352" s="3"/>
      <c r="C352" s="10">
        <v>2005.2</v>
      </c>
      <c r="D352" s="10">
        <v>375.43299999999999</v>
      </c>
      <c r="E352" s="4">
        <f t="shared" si="27"/>
        <v>2096</v>
      </c>
      <c r="F352" s="5">
        <f>F351*SUM(economy!Z142:AB142)/SUM(economy!Z141:AB141)</f>
        <v>26551.482246033007</v>
      </c>
      <c r="G352" s="13">
        <f t="shared" si="29"/>
        <v>117.30146785035146</v>
      </c>
      <c r="H352" s="13">
        <f t="shared" si="29"/>
        <v>157.7838338404384</v>
      </c>
      <c r="I352" s="13">
        <f t="shared" si="29"/>
        <v>164.61138936608214</v>
      </c>
      <c r="J352" s="13">
        <f t="shared" si="29"/>
        <v>48.35398423522372</v>
      </c>
      <c r="K352" s="13">
        <f t="shared" si="29"/>
        <v>3.1231699865232319</v>
      </c>
      <c r="L352" s="13">
        <f t="shared" si="28"/>
        <v>766.17384527861896</v>
      </c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</row>
    <row r="353" spans="1:38">
      <c r="A353" s="6"/>
      <c r="B353" s="3"/>
      <c r="C353" s="10">
        <v>2005.284932</v>
      </c>
      <c r="D353" s="10">
        <v>375.55900000000003</v>
      </c>
      <c r="E353" s="4">
        <f t="shared" si="27"/>
        <v>2097</v>
      </c>
      <c r="F353" s="5">
        <f>F352*SUM(economy!Z143:AB143)/SUM(economy!Z142:AB142)</f>
        <v>26695.120667504427</v>
      </c>
      <c r="G353" s="13">
        <f t="shared" si="29"/>
        <v>118.92198085128305</v>
      </c>
      <c r="H353" s="13">
        <f t="shared" si="29"/>
        <v>159.84286272040347</v>
      </c>
      <c r="I353" s="13">
        <f t="shared" si="29"/>
        <v>166.39082899321005</v>
      </c>
      <c r="J353" s="13">
        <f t="shared" si="29"/>
        <v>48.708044289412129</v>
      </c>
      <c r="K353" s="13">
        <f t="shared" si="29"/>
        <v>3.1408468145757031</v>
      </c>
      <c r="L353" s="13">
        <f t="shared" si="28"/>
        <v>772.00456366888443</v>
      </c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</row>
    <row r="354" spans="1:38">
      <c r="A354" s="6"/>
      <c r="B354" s="3"/>
      <c r="C354" s="10">
        <v>2005.367123</v>
      </c>
      <c r="D354" s="10">
        <v>376.17</v>
      </c>
      <c r="E354" s="4">
        <f t="shared" si="27"/>
        <v>2098</v>
      </c>
      <c r="F354" s="5">
        <f>F353*SUM(economy!Z144:AB144)/SUM(economy!Z143:AB143)</f>
        <v>26836.997800164936</v>
      </c>
      <c r="G354" s="13">
        <f t="shared" si="29"/>
        <v>120.5512605164359</v>
      </c>
      <c r="H354" s="13">
        <f t="shared" si="29"/>
        <v>161.90971432608092</v>
      </c>
      <c r="I354" s="13">
        <f t="shared" si="29"/>
        <v>168.1679633668673</v>
      </c>
      <c r="J354" s="13">
        <f t="shared" si="29"/>
        <v>49.058736975474453</v>
      </c>
      <c r="K354" s="13">
        <f t="shared" si="29"/>
        <v>3.1583119406185034</v>
      </c>
      <c r="L354" s="13">
        <f t="shared" si="28"/>
        <v>777.845987125477</v>
      </c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</row>
    <row r="355" spans="1:38">
      <c r="A355" s="6"/>
      <c r="B355" s="3"/>
      <c r="C355" s="10">
        <v>2005.452055</v>
      </c>
      <c r="D355" s="10">
        <v>376.93</v>
      </c>
      <c r="E355" s="4">
        <f t="shared" si="27"/>
        <v>2099</v>
      </c>
      <c r="F355" s="5">
        <f>F354*SUM(economy!Z145:AB145)/SUM(economy!Z144:AB144)</f>
        <v>26977.119972418295</v>
      </c>
      <c r="G355" s="13">
        <f t="shared" si="29"/>
        <v>122.18919934930982</v>
      </c>
      <c r="H355" s="13">
        <f t="shared" si="29"/>
        <v>163.98420175768737</v>
      </c>
      <c r="I355" s="13">
        <f t="shared" si="29"/>
        <v>169.94255882281607</v>
      </c>
      <c r="J355" s="13">
        <f t="shared" si="29"/>
        <v>49.406047936526377</v>
      </c>
      <c r="K355" s="13">
        <f t="shared" si="29"/>
        <v>3.1755659732861794</v>
      </c>
      <c r="L355" s="13">
        <f t="shared" si="28"/>
        <v>783.69757383962576</v>
      </c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</row>
    <row r="356" spans="1:38">
      <c r="A356" s="3"/>
      <c r="B356" s="3"/>
      <c r="C356" s="10">
        <v>2005.5342470000001</v>
      </c>
      <c r="D356" s="10">
        <v>377.291</v>
      </c>
      <c r="E356" s="4">
        <f t="shared" si="27"/>
        <v>2100</v>
      </c>
      <c r="F356" s="5">
        <f>F355*SUM(economy!Z146:AB146)/SUM(economy!Z145:AB145)</f>
        <v>27115.493964105262</v>
      </c>
      <c r="G356" s="13">
        <f t="shared" si="29"/>
        <v>123.8356902396452</v>
      </c>
      <c r="H356" s="13">
        <f t="shared" si="29"/>
        <v>166.0661392238226</v>
      </c>
      <c r="I356" s="13">
        <f t="shared" si="29"/>
        <v>171.71438578394995</v>
      </c>
      <c r="J356" s="13">
        <f t="shared" si="29"/>
        <v>49.749964378617648</v>
      </c>
      <c r="K356" s="13">
        <f t="shared" si="29"/>
        <v>3.1926095788424025</v>
      </c>
      <c r="L356" s="13">
        <f t="shared" si="28"/>
        <v>789.55878920487783</v>
      </c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</row>
    <row r="357" spans="1:38">
      <c r="A357" s="3"/>
      <c r="B357" s="3"/>
      <c r="C357" s="10">
        <v>2005.6191779999999</v>
      </c>
      <c r="D357" s="10">
        <v>377.58600000000001</v>
      </c>
      <c r="E357" s="4">
        <f t="shared" si="27"/>
        <v>2101</v>
      </c>
      <c r="F357" s="5">
        <f>F356*SUM(economy!Z147:AB147)/SUM(economy!Z146:AB146)</f>
        <v>27252.126994106045</v>
      </c>
      <c r="G357" s="13">
        <f t="shared" si="29"/>
        <v>125.49062649097557</v>
      </c>
      <c r="H357" s="13">
        <f t="shared" si="29"/>
        <v>168.15534208080894</v>
      </c>
      <c r="I357" s="13">
        <f t="shared" si="29"/>
        <v>173.48321877325549</v>
      </c>
      <c r="J357" s="13">
        <f t="shared" si="29"/>
        <v>50.090475034432124</v>
      </c>
      <c r="K357" s="13">
        <f t="shared" si="29"/>
        <v>3.2094434796988995</v>
      </c>
      <c r="L357" s="13">
        <f t="shared" si="28"/>
        <v>795.42910585917093</v>
      </c>
      <c r="M357" s="3"/>
      <c r="N357" s="3"/>
      <c r="O357" s="3"/>
      <c r="P357" s="3"/>
      <c r="Q357" s="3"/>
      <c r="R357" s="3"/>
      <c r="S357" s="3"/>
    </row>
    <row r="358" spans="1:38">
      <c r="A358" s="3"/>
      <c r="B358" s="3"/>
      <c r="C358" s="10">
        <v>2005.7041099999999</v>
      </c>
      <c r="D358" s="10">
        <v>377.863</v>
      </c>
      <c r="E358" s="4">
        <f t="shared" si="27"/>
        <v>2102</v>
      </c>
      <c r="F358" s="5">
        <f>F357*SUM(economy!Z148:AB148)/SUM(economy!Z147:AB147)</f>
        <v>27387.02670795827</v>
      </c>
      <c r="G358" s="13">
        <f t="shared" si="29"/>
        <v>127.15390184742336</v>
      </c>
      <c r="H358" s="13">
        <f t="shared" si="29"/>
        <v>170.25162687075803</v>
      </c>
      <c r="I358" s="13">
        <f t="shared" si="29"/>
        <v>175.24883642473714</v>
      </c>
      <c r="J358" s="13">
        <f t="shared" si="29"/>
        <v>50.427570127606423</v>
      </c>
      <c r="K358" s="13">
        <f t="shared" si="29"/>
        <v>3.2260684529350963</v>
      </c>
      <c r="L358" s="13">
        <f t="shared" si="28"/>
        <v>801.30800372346005</v>
      </c>
      <c r="M358" s="3"/>
      <c r="N358" s="3"/>
      <c r="O358" s="3"/>
      <c r="P358" s="3"/>
      <c r="Q358" s="3"/>
      <c r="R358" s="3"/>
      <c r="S358" s="3"/>
    </row>
    <row r="359" spans="1:38">
      <c r="A359" s="3"/>
      <c r="B359" s="3"/>
      <c r="C359" s="10">
        <v>2005.7863010000001</v>
      </c>
      <c r="D359" s="10">
        <v>377.92700000000002</v>
      </c>
      <c r="E359" s="4">
        <f t="shared" si="27"/>
        <v>2103</v>
      </c>
      <c r="F359" s="5">
        <f>F358*SUM(economy!Z149:AB149)/SUM(economy!Z148:AB148)</f>
        <v>27520.201165495069</v>
      </c>
      <c r="G359" s="13">
        <f t="shared" ref="G359:K374" si="30">G358*(1-G$5)+G$4*$F358*$L$4/1000</f>
        <v>128.82541051974005</v>
      </c>
      <c r="H359" s="13">
        <f t="shared" si="30"/>
        <v>172.35481135837051</v>
      </c>
      <c r="I359" s="13">
        <f t="shared" si="30"/>
        <v>177.01102149233546</v>
      </c>
      <c r="J359" s="13">
        <f t="shared" si="30"/>
        <v>50.761241337633649</v>
      </c>
      <c r="K359" s="13">
        <f t="shared" si="30"/>
        <v>3.2424853288189173</v>
      </c>
      <c r="L359" s="13">
        <f t="shared" si="28"/>
        <v>807.19497003689867</v>
      </c>
      <c r="M359" s="3"/>
      <c r="N359" s="3"/>
      <c r="O359" s="3"/>
      <c r="P359" s="3"/>
      <c r="Q359" s="3"/>
      <c r="R359" s="3"/>
      <c r="S359" s="3"/>
    </row>
    <row r="360" spans="1:38">
      <c r="A360" s="3"/>
      <c r="B360" s="3"/>
      <c r="C360" s="10">
        <v>2005.8712330000001</v>
      </c>
      <c r="D360" s="10">
        <v>377.875</v>
      </c>
      <c r="E360" s="4">
        <f t="shared" si="27"/>
        <v>2104</v>
      </c>
      <c r="F360" s="5">
        <f>F359*SUM(economy!Z150:AB150)/SUM(economy!Z149:AB149)</f>
        <v>27651.658828508364</v>
      </c>
      <c r="G360" s="13">
        <f t="shared" si="30"/>
        <v>130.50504721059187</v>
      </c>
      <c r="H360" s="13">
        <f t="shared" si="30"/>
        <v>174.46471456647367</v>
      </c>
      <c r="I360" s="13">
        <f t="shared" si="30"/>
        <v>178.76956085686845</v>
      </c>
      <c r="J360" s="13">
        <f t="shared" si="30"/>
        <v>51.091481765321085</v>
      </c>
      <c r="K360" s="13">
        <f t="shared" si="30"/>
        <v>3.2586949893292361</v>
      </c>
      <c r="L360" s="13">
        <f t="shared" si="28"/>
        <v>813.08949938858427</v>
      </c>
      <c r="M360" s="3"/>
      <c r="N360" s="3"/>
      <c r="O360" s="3"/>
      <c r="P360" s="3"/>
      <c r="Q360" s="3"/>
      <c r="R360" s="3"/>
      <c r="S360" s="3"/>
    </row>
    <row r="361" spans="1:38">
      <c r="A361" s="3"/>
      <c r="B361" s="3"/>
      <c r="C361" s="10">
        <v>2005.9534249999999</v>
      </c>
      <c r="D361" s="10">
        <v>377.76100000000002</v>
      </c>
      <c r="E361" s="4">
        <f t="shared" si="27"/>
        <v>2105</v>
      </c>
      <c r="F361" s="5">
        <f>F360*SUM(economy!Z151:AB151)/SUM(economy!Z150:AB150)</f>
        <v>27781.408548443542</v>
      </c>
      <c r="G361" s="13">
        <f t="shared" si="30"/>
        <v>132.19270713909239</v>
      </c>
      <c r="H361" s="13">
        <f t="shared" si="30"/>
        <v>176.58115681030287</v>
      </c>
      <c r="I361" s="13">
        <f t="shared" si="30"/>
        <v>180.52424553102611</v>
      </c>
      <c r="J361" s="13">
        <f t="shared" si="30"/>
        <v>51.418285898773291</v>
      </c>
      <c r="K361" s="13">
        <f t="shared" si="30"/>
        <v>3.2746983666805072</v>
      </c>
      <c r="L361" s="13">
        <f t="shared" si="28"/>
        <v>818.99109374587511</v>
      </c>
      <c r="M361" s="3"/>
      <c r="N361" s="3"/>
      <c r="O361" s="3"/>
      <c r="P361" s="3"/>
      <c r="Q361" s="3"/>
      <c r="R361" s="3"/>
      <c r="S361" s="3"/>
    </row>
    <row r="362" spans="1:38">
      <c r="A362" s="3"/>
      <c r="B362" s="3"/>
      <c r="C362" s="10">
        <v>2006.038356</v>
      </c>
      <c r="D362" s="10">
        <v>377.84399999999999</v>
      </c>
      <c r="E362" s="4">
        <f t="shared" si="27"/>
        <v>2106</v>
      </c>
      <c r="F362" s="5">
        <f>F361*SUM(economy!Z152:AB152)/SUM(economy!Z151:AB151)</f>
        <v>27909.459554130819</v>
      </c>
      <c r="G362" s="13">
        <f t="shared" si="30"/>
        <v>133.88828606458426</v>
      </c>
      <c r="H362" s="13">
        <f t="shared" si="30"/>
        <v>178.70395973053323</v>
      </c>
      <c r="I362" s="13">
        <f t="shared" si="30"/>
        <v>182.27487066244942</v>
      </c>
      <c r="J362" s="13">
        <f t="shared" si="30"/>
        <v>51.741649579874121</v>
      </c>
      <c r="K362" s="13">
        <f t="shared" si="30"/>
        <v>3.2904964418501952</v>
      </c>
      <c r="L362" s="13">
        <f t="shared" si="28"/>
        <v>824.89926247929122</v>
      </c>
      <c r="M362" s="3"/>
      <c r="N362" s="3"/>
      <c r="O362" s="3"/>
      <c r="P362" s="3"/>
      <c r="Q362" s="3"/>
      <c r="R362" s="3"/>
      <c r="S362" s="3"/>
    </row>
    <row r="363" spans="1:38">
      <c r="A363" s="3"/>
      <c r="B363" s="3"/>
      <c r="C363" s="10">
        <v>2006.123288</v>
      </c>
      <c r="D363" s="10">
        <v>377.983</v>
      </c>
      <c r="E363" s="4">
        <f t="shared" si="27"/>
        <v>2107</v>
      </c>
      <c r="F363" s="5">
        <f>F362*SUM(economy!Z153:AB153)/SUM(economy!Z152:AB152)</f>
        <v>28035.821439559531</v>
      </c>
      <c r="G363" s="13">
        <f t="shared" si="30"/>
        <v>135.59168030967206</v>
      </c>
      <c r="H363" s="13">
        <f t="shared" si="30"/>
        <v>180.83294632506852</v>
      </c>
      <c r="I363" s="13">
        <f t="shared" si="30"/>
        <v>184.02123553492481</v>
      </c>
      <c r="J363" s="13">
        <f t="shared" si="30"/>
        <v>52.061569971243564</v>
      </c>
      <c r="K363" s="13">
        <f t="shared" si="30"/>
        <v>3.3060902431096229</v>
      </c>
      <c r="L363" s="13">
        <f t="shared" si="28"/>
        <v>830.8135223840186</v>
      </c>
      <c r="M363" s="3"/>
      <c r="N363" s="3"/>
      <c r="O363" s="3"/>
      <c r="P363" s="3"/>
      <c r="Q363" s="3"/>
      <c r="R363" s="3"/>
      <c r="S363" s="3"/>
    </row>
    <row r="364" spans="1:38">
      <c r="A364" s="3"/>
      <c r="B364" s="3"/>
      <c r="C364" s="10">
        <v>2006.2</v>
      </c>
      <c r="D364" s="10">
        <v>377.99900000000002</v>
      </c>
      <c r="E364" s="4">
        <f t="shared" si="27"/>
        <v>2108</v>
      </c>
      <c r="F364" s="5">
        <f>F363*SUM(economy!Z154:AB154)/SUM(economy!Z153:AB153)</f>
        <v>28160.504151701545</v>
      </c>
      <c r="G364" s="13">
        <f t="shared" si="30"/>
        <v>137.30278678250903</v>
      </c>
      <c r="H364" s="13">
        <f t="shared" si="30"/>
        <v>182.96794097959466</v>
      </c>
      <c r="I364" s="13">
        <f t="shared" si="30"/>
        <v>185.76314356772593</v>
      </c>
      <c r="J364" s="13">
        <f t="shared" si="30"/>
        <v>52.378045523647295</v>
      </c>
      <c r="K364" s="13">
        <f t="shared" si="30"/>
        <v>3.3214808445589084</v>
      </c>
      <c r="L364" s="13">
        <f t="shared" si="28"/>
        <v>836.73339769803579</v>
      </c>
      <c r="M364" s="3"/>
      <c r="N364" s="3"/>
      <c r="O364" s="3"/>
      <c r="P364" s="3"/>
      <c r="Q364" s="3"/>
      <c r="R364" s="3"/>
      <c r="S364" s="3"/>
    </row>
    <row r="365" spans="1:38">
      <c r="A365" s="3"/>
      <c r="B365" s="3"/>
      <c r="C365" s="10">
        <v>2006.284932</v>
      </c>
      <c r="D365" s="10">
        <v>378.053</v>
      </c>
      <c r="E365" s="4">
        <f t="shared" si="27"/>
        <v>2109</v>
      </c>
      <c r="F365" s="5">
        <f>F364*SUM(economy!Z155:AB155)/SUM(economy!Z154:AB154)</f>
        <v>28283.517978390206</v>
      </c>
      <c r="G365" s="13">
        <f t="shared" si="30"/>
        <v>139.02150299834059</v>
      </c>
      <c r="H365" s="13">
        <f t="shared" si="30"/>
        <v>185.10876949690578</v>
      </c>
      <c r="I365" s="13">
        <f t="shared" si="30"/>
        <v>187.50040231313466</v>
      </c>
      <c r="J365" s="13">
        <f t="shared" si="30"/>
        <v>52.69107594383884</v>
      </c>
      <c r="K365" s="13">
        <f t="shared" si="30"/>
        <v>3.3366693646666894</v>
      </c>
      <c r="L365" s="13">
        <f t="shared" si="28"/>
        <v>842.65842011688653</v>
      </c>
      <c r="M365" s="3"/>
      <c r="N365" s="3"/>
      <c r="O365" s="3"/>
      <c r="P365" s="3"/>
      <c r="Q365" s="3"/>
      <c r="R365" s="3"/>
      <c r="S365" s="3"/>
    </row>
    <row r="366" spans="1:38">
      <c r="A366" s="3"/>
      <c r="B366" s="3"/>
      <c r="C366" s="10">
        <v>2006.367123</v>
      </c>
      <c r="D366" s="10">
        <v>378.185</v>
      </c>
      <c r="E366" s="4">
        <f t="shared" si="27"/>
        <v>2110</v>
      </c>
      <c r="F366" s="5">
        <f>F365*SUM(economy!Z156:AB156)/SUM(economy!Z155:AB155)</f>
        <v>28404.873536260737</v>
      </c>
      <c r="G366" s="13">
        <f t="shared" si="30"/>
        <v>140.74772710030808</v>
      </c>
      <c r="H366" s="13">
        <f t="shared" si="30"/>
        <v>187.25525912501146</v>
      </c>
      <c r="I366" s="13">
        <f t="shared" si="30"/>
        <v>189.23282345217476</v>
      </c>
      <c r="J366" s="13">
        <f t="shared" si="30"/>
        <v>53.000662162816141</v>
      </c>
      <c r="K366" s="13">
        <f t="shared" si="30"/>
        <v>3.3516569648153576</v>
      </c>
      <c r="L366" s="13">
        <f t="shared" si="28"/>
        <v>848.58812880512585</v>
      </c>
      <c r="M366" s="3"/>
      <c r="N366" s="3"/>
      <c r="O366" s="3"/>
      <c r="P366" s="3"/>
      <c r="Q366" s="3"/>
      <c r="R366" s="3"/>
      <c r="S366" s="3"/>
    </row>
    <row r="367" spans="1:38">
      <c r="A367" s="3"/>
      <c r="B367" s="3"/>
      <c r="C367" s="10">
        <v>2006.452055</v>
      </c>
      <c r="D367" s="10">
        <v>378.41800000000001</v>
      </c>
      <c r="E367" s="4">
        <f t="shared" si="27"/>
        <v>2111</v>
      </c>
      <c r="F367" s="5">
        <f>F366*SUM(economy!Z157:AB157)/SUM(economy!Z156:AB156)</f>
        <v>28524.581758759236</v>
      </c>
      <c r="G367" s="13">
        <f t="shared" si="30"/>
        <v>142.48135787951648</v>
      </c>
      <c r="H367" s="13">
        <f t="shared" si="30"/>
        <v>189.4072385840343</v>
      </c>
      <c r="I367" s="13">
        <f t="shared" si="30"/>
        <v>190.96022278859067</v>
      </c>
      <c r="J367" s="13">
        <f t="shared" si="30"/>
        <v>53.306806304476112</v>
      </c>
      <c r="K367" s="13">
        <f t="shared" si="30"/>
        <v>3.3664448478525184</v>
      </c>
      <c r="L367" s="13">
        <f t="shared" si="28"/>
        <v>854.52207040447024</v>
      </c>
      <c r="M367" s="3"/>
      <c r="N367" s="3"/>
      <c r="O367" s="3"/>
      <c r="P367" s="3"/>
      <c r="Q367" s="3"/>
      <c r="R367" s="3"/>
      <c r="S367" s="3"/>
    </row>
    <row r="368" spans="1:38">
      <c r="A368" s="3"/>
      <c r="B368" s="3"/>
      <c r="C368" s="10">
        <v>2006.5342470000001</v>
      </c>
      <c r="D368" s="10">
        <v>378.8</v>
      </c>
      <c r="E368" s="4">
        <f t="shared" si="27"/>
        <v>2112</v>
      </c>
      <c r="F368" s="5">
        <f>F367*SUM(economy!Z158:AB158)/SUM(economy!Z157:AB157)</f>
        <v>28642.653884226042</v>
      </c>
      <c r="G368" s="13">
        <f t="shared" si="30"/>
        <v>144.22229479437033</v>
      </c>
      <c r="H368" s="13">
        <f t="shared" si="30"/>
        <v>191.56453809190768</v>
      </c>
      <c r="I368" s="13">
        <f t="shared" si="30"/>
        <v>192.68242024110589</v>
      </c>
      <c r="J368" s="13">
        <f t="shared" si="30"/>
        <v>53.609511654652437</v>
      </c>
      <c r="K368" s="13">
        <f t="shared" si="30"/>
        <v>3.3810342566494529</v>
      </c>
      <c r="L368" s="13">
        <f t="shared" si="28"/>
        <v>860.45979903868579</v>
      </c>
      <c r="M368" s="3"/>
      <c r="N368" s="3"/>
      <c r="O368" s="3"/>
      <c r="P368" s="3"/>
      <c r="Q368" s="3"/>
      <c r="R368" s="3"/>
      <c r="S368" s="3"/>
    </row>
    <row r="369" spans="1:19">
      <c r="A369" s="3"/>
      <c r="B369" s="3"/>
      <c r="C369" s="10">
        <v>2006.6191779999999</v>
      </c>
      <c r="D369" s="10">
        <v>379.255</v>
      </c>
      <c r="E369" s="4">
        <f t="shared" si="27"/>
        <v>2113</v>
      </c>
      <c r="F369" s="5">
        <f>F368*SUM(economy!Z159:AB159)/SUM(economy!Z158:AB158)</f>
        <v>28759.101444060165</v>
      </c>
      <c r="G369" s="13">
        <f t="shared" si="30"/>
        <v>145.97043798918224</v>
      </c>
      <c r="H369" s="13">
        <f t="shared" si="30"/>
        <v>193.72698938888371</v>
      </c>
      <c r="I369" s="13">
        <f t="shared" si="30"/>
        <v>194.3992398339949</v>
      </c>
      <c r="J369" s="13">
        <f t="shared" si="30"/>
        <v>53.908782630523469</v>
      </c>
      <c r="K369" s="13">
        <f t="shared" si="30"/>
        <v>3.395426472667312</v>
      </c>
      <c r="L369" s="13">
        <f t="shared" si="28"/>
        <v>866.40087631525159</v>
      </c>
      <c r="M369" s="3"/>
      <c r="N369" s="3"/>
      <c r="O369" s="3"/>
      <c r="P369" s="3"/>
      <c r="Q369" s="3"/>
      <c r="R369" s="3"/>
      <c r="S369" s="3"/>
    </row>
    <row r="370" spans="1:19">
      <c r="A370" s="3"/>
      <c r="B370" s="3"/>
      <c r="C370" s="10">
        <v>2006.7041099999999</v>
      </c>
      <c r="D370" s="10">
        <v>379.48</v>
      </c>
      <c r="E370" s="4">
        <f t="shared" si="27"/>
        <v>2114</v>
      </c>
      <c r="F370" s="5">
        <f>F369*SUM(economy!Z160:AB160)/SUM(economy!Z159:AB159)</f>
        <v>28873.936250971328</v>
      </c>
      <c r="G370" s="13">
        <f t="shared" si="30"/>
        <v>147.72568831205916</v>
      </c>
      <c r="H370" s="13">
        <f t="shared" si="30"/>
        <v>195.89442576086253</v>
      </c>
      <c r="I370" s="13">
        <f t="shared" si="30"/>
        <v>196.11050968600347</v>
      </c>
      <c r="J370" s="13">
        <f t="shared" si="30"/>
        <v>54.204624750378642</v>
      </c>
      <c r="K370" s="13">
        <f t="shared" si="30"/>
        <v>3.409622814531807</v>
      </c>
      <c r="L370" s="13">
        <f t="shared" si="28"/>
        <v>872.3448713238356</v>
      </c>
      <c r="M370" s="3"/>
      <c r="N370" s="3"/>
      <c r="O370" s="3"/>
      <c r="P370" s="3"/>
      <c r="Q370" s="3"/>
      <c r="R370" s="3"/>
      <c r="S370" s="3"/>
    </row>
    <row r="371" spans="1:19">
      <c r="A371" s="3"/>
      <c r="B371" s="3"/>
      <c r="C371" s="10">
        <v>2006.7863010000001</v>
      </c>
      <c r="D371" s="10">
        <v>379.46300000000002</v>
      </c>
      <c r="E371" s="4">
        <f t="shared" si="27"/>
        <v>2115</v>
      </c>
      <c r="F371" s="5">
        <f>F370*SUM(economy!Z161:AB161)/SUM(economy!Z160:AB160)</f>
        <v>28987.170387325343</v>
      </c>
      <c r="G371" s="13">
        <f t="shared" si="30"/>
        <v>149.48794733207149</v>
      </c>
      <c r="H371" s="13">
        <f t="shared" si="30"/>
        <v>198.0666820615545</v>
      </c>
      <c r="I371" s="13">
        <f t="shared" si="30"/>
        <v>197.81606199765281</v>
      </c>
      <c r="J371" s="13">
        <f t="shared" si="30"/>
        <v>54.497044603733151</v>
      </c>
      <c r="K371" s="13">
        <f t="shared" si="30"/>
        <v>3.4236246366171725</v>
      </c>
      <c r="L371" s="13">
        <f t="shared" si="28"/>
        <v>878.29136063162912</v>
      </c>
      <c r="M371" s="3"/>
      <c r="N371" s="3"/>
      <c r="O371" s="3"/>
      <c r="P371" s="3"/>
      <c r="Q371" s="3"/>
      <c r="R371" s="3"/>
      <c r="S371" s="3"/>
    </row>
    <row r="372" spans="1:19">
      <c r="A372" s="3"/>
      <c r="B372" s="3"/>
      <c r="C372" s="10">
        <v>2006.8712330000001</v>
      </c>
      <c r="D372" s="10">
        <v>379.42399999999998</v>
      </c>
      <c r="E372" s="4">
        <f t="shared" si="27"/>
        <v>2116</v>
      </c>
      <c r="F372" s="5">
        <f>F371*SUM(economy!Z162:AB162)/SUM(economy!Z161:AB161)</f>
        <v>29098.816193589748</v>
      </c>
      <c r="G372" s="13">
        <f t="shared" si="30"/>
        <v>151.25711735571107</v>
      </c>
      <c r="H372" s="13">
        <f t="shared" si="30"/>
        <v>200.24359473348665</v>
      </c>
      <c r="I372" s="13">
        <f t="shared" si="30"/>
        <v>199.51573303696324</v>
      </c>
      <c r="J372" s="13">
        <f t="shared" si="30"/>
        <v>54.786049821781944</v>
      </c>
      <c r="K372" s="13">
        <f t="shared" si="30"/>
        <v>3.437433327640127</v>
      </c>
      <c r="L372" s="13">
        <f t="shared" si="28"/>
        <v>884.23992827558311</v>
      </c>
      <c r="M372" s="3"/>
      <c r="N372" s="3"/>
      <c r="O372" s="3"/>
      <c r="P372" s="3"/>
      <c r="Q372" s="3"/>
      <c r="R372" s="3"/>
      <c r="S372" s="3"/>
    </row>
    <row r="373" spans="1:19">
      <c r="A373" s="3"/>
      <c r="B373" s="3"/>
      <c r="C373" s="10">
        <v>2006.9534249999999</v>
      </c>
      <c r="D373" s="10">
        <v>379.43799999999999</v>
      </c>
      <c r="E373" s="4">
        <f t="shared" si="27"/>
        <v>2117</v>
      </c>
      <c r="F373" s="5">
        <f>F372*SUM(economy!Z163:AB163)/SUM(economy!Z162:AB162)</f>
        <v>29208.886256885042</v>
      </c>
      <c r="G373" s="13">
        <f t="shared" si="30"/>
        <v>153.03310144264378</v>
      </c>
      <c r="H373" s="13">
        <f t="shared" si="30"/>
        <v>202.42500182786694</v>
      </c>
      <c r="I373" s="13">
        <f t="shared" si="30"/>
        <v>201.20936312363347</v>
      </c>
      <c r="J373" s="13">
        <f t="shared" si="30"/>
        <v>55.071649048185485</v>
      </c>
      <c r="K373" s="13">
        <f t="shared" si="30"/>
        <v>3.4510503092646112</v>
      </c>
      <c r="L373" s="13">
        <f t="shared" si="28"/>
        <v>890.19016575159424</v>
      </c>
      <c r="M373" s="3"/>
      <c r="N373" s="3"/>
      <c r="O373" s="3"/>
      <c r="P373" s="3"/>
      <c r="Q373" s="3"/>
      <c r="R373" s="3"/>
      <c r="S373" s="3"/>
    </row>
    <row r="374" spans="1:19">
      <c r="A374" s="3"/>
      <c r="B374" s="3"/>
      <c r="C374" s="10">
        <v>2007.038356</v>
      </c>
      <c r="D374" s="10">
        <v>379.36099999999999</v>
      </c>
      <c r="E374" s="4">
        <f t="shared" si="27"/>
        <v>2118</v>
      </c>
      <c r="F374" s="5">
        <f>F373*SUM(economy!Z164:AB164)/SUM(economy!Z163:AB163)</f>
        <v>29317.393399647979</v>
      </c>
      <c r="G374" s="13">
        <f t="shared" si="30"/>
        <v>154.81580342076353</v>
      </c>
      <c r="H374" s="13">
        <f t="shared" si="30"/>
        <v>204.61074302331852</v>
      </c>
      <c r="I374" s="13">
        <f t="shared" si="30"/>
        <v>202.89679661171238</v>
      </c>
      <c r="J374" s="13">
        <f t="shared" si="30"/>
        <v>55.353851910180637</v>
      </c>
      <c r="K374" s="13">
        <f t="shared" si="30"/>
        <v>3.4644770347180174</v>
      </c>
      <c r="L374" s="13">
        <f t="shared" si="28"/>
        <v>896.14167200069312</v>
      </c>
      <c r="M374" s="3"/>
      <c r="N374" s="3"/>
      <c r="O374" s="3"/>
      <c r="P374" s="3"/>
      <c r="Q374" s="3"/>
      <c r="R374" s="3"/>
      <c r="S374" s="3"/>
    </row>
    <row r="375" spans="1:19">
      <c r="A375" s="3"/>
      <c r="B375" s="3"/>
      <c r="C375" s="10">
        <v>2007.123288</v>
      </c>
      <c r="D375" s="10">
        <v>379.34399999999999</v>
      </c>
      <c r="E375" s="4">
        <f t="shared" si="27"/>
        <v>2119</v>
      </c>
      <c r="F375" s="5">
        <f>F374*SUM(economy!Z165:AB165)/SUM(economy!Z164:AB164)</f>
        <v>29424.350668412611</v>
      </c>
      <c r="G375" s="13">
        <f t="shared" ref="G375:K390" si="31">G374*(1-G$5)+G$4*$F374*$L$4/1000</f>
        <v>156.60512790055427</v>
      </c>
      <c r="H375" s="13">
        <f t="shared" si="31"/>
        <v>206.80065964349816</v>
      </c>
      <c r="I375" s="13">
        <f t="shared" si="31"/>
        <v>204.57788187080013</v>
      </c>
      <c r="J375" s="13">
        <f t="shared" si="31"/>
        <v>55.632668990011354</v>
      </c>
      <c r="K375" s="13">
        <f t="shared" si="31"/>
        <v>3.4777149874196498</v>
      </c>
      <c r="L375" s="13">
        <f t="shared" si="28"/>
        <v>902.09405339228351</v>
      </c>
      <c r="M375" s="3"/>
      <c r="N375" s="3"/>
      <c r="O375" s="3"/>
      <c r="P375" s="3"/>
      <c r="Q375" s="3"/>
      <c r="R375" s="3"/>
      <c r="S375" s="3"/>
    </row>
    <row r="376" spans="1:19">
      <c r="A376" s="3"/>
      <c r="B376" s="3"/>
      <c r="C376" s="10">
        <v>2007.2</v>
      </c>
      <c r="D376" s="10">
        <v>379.44200000000001</v>
      </c>
      <c r="E376" s="4">
        <f t="shared" si="27"/>
        <v>2120</v>
      </c>
      <c r="F376" s="5">
        <f>F375*SUM(economy!Z166:AB166)/SUM(economy!Z165:AB165)</f>
        <v>29529.771322714299</v>
      </c>
      <c r="G376" s="13">
        <f t="shared" si="31"/>
        <v>158.40098028876724</v>
      </c>
      <c r="H376" s="13">
        <f t="shared" si="31"/>
        <v>208.99459467361262</v>
      </c>
      <c r="I376" s="13">
        <f t="shared" si="31"/>
        <v>206.25247126581621</v>
      </c>
      <c r="J376" s="13">
        <f t="shared" si="31"/>
        <v>55.908111796674568</v>
      </c>
      <c r="K376" s="13">
        <f t="shared" si="31"/>
        <v>3.4907656796221347</v>
      </c>
      <c r="L376" s="13">
        <f t="shared" si="28"/>
        <v>908.04692370449277</v>
      </c>
      <c r="M376" s="3"/>
      <c r="N376" s="3"/>
      <c r="O376" s="3"/>
      <c r="P376" s="3"/>
      <c r="Q376" s="3"/>
      <c r="R376" s="3"/>
      <c r="S376" s="3"/>
    </row>
    <row r="377" spans="1:19">
      <c r="A377" s="3"/>
      <c r="B377" s="3"/>
      <c r="C377" s="10">
        <v>2007.284932</v>
      </c>
      <c r="D377" s="10">
        <v>379.625</v>
      </c>
      <c r="E377" s="4">
        <f t="shared" si="27"/>
        <v>2121</v>
      </c>
      <c r="F377" s="5">
        <f>F376*SUM(economy!Z167:AB167)/SUM(economy!Z166:AB166)</f>
        <v>29633.668824122757</v>
      </c>
      <c r="G377" s="13">
        <f t="shared" si="31"/>
        <v>160.20326680142117</v>
      </c>
      <c r="H377" s="13">
        <f t="shared" si="31"/>
        <v>211.19239277584788</v>
      </c>
      <c r="I377" s="13">
        <f t="shared" si="31"/>
        <v>207.92042113537187</v>
      </c>
      <c r="J377" s="13">
        <f t="shared" si="31"/>
        <v>56.180192737977919</v>
      </c>
      <c r="K377" s="13">
        <f t="shared" si="31"/>
        <v>3.5036306510664512</v>
      </c>
      <c r="L377" s="13">
        <f t="shared" si="28"/>
        <v>913.99990410168527</v>
      </c>
      <c r="M377" s="3"/>
      <c r="N377" s="3"/>
      <c r="O377" s="3"/>
      <c r="P377" s="3"/>
      <c r="Q377" s="3"/>
      <c r="R377" s="3"/>
      <c r="S377" s="3"/>
    </row>
    <row r="378" spans="1:19">
      <c r="A378" s="3"/>
      <c r="B378" s="3"/>
      <c r="C378" s="10">
        <v>2007.367123</v>
      </c>
      <c r="D378" s="10">
        <v>380.01100000000002</v>
      </c>
      <c r="E378" s="4">
        <f t="shared" si="27"/>
        <v>2122</v>
      </c>
      <c r="F378" s="5">
        <f>F377*SUM(economy!Z168:AB168)/SUM(economy!Z167:AB167)</f>
        <v>29736.05682540881</v>
      </c>
      <c r="G378" s="13">
        <f t="shared" si="31"/>
        <v>162.01189447613288</v>
      </c>
      <c r="H378" s="13">
        <f t="shared" si="31"/>
        <v>213.39390030372599</v>
      </c>
      <c r="I378" s="13">
        <f t="shared" si="31"/>
        <v>209.58159176878553</v>
      </c>
      <c r="J378" s="13">
        <f t="shared" si="31"/>
        <v>56.448925092906435</v>
      </c>
      <c r="K378" s="13">
        <f t="shared" si="31"/>
        <v>3.5163114676512901</v>
      </c>
      <c r="L378" s="13">
        <f t="shared" si="28"/>
        <v>919.95262310920202</v>
      </c>
      <c r="M378" s="3"/>
      <c r="N378" s="3"/>
      <c r="O378" s="3"/>
      <c r="P378" s="3"/>
      <c r="Q378" s="3"/>
      <c r="R378" s="3"/>
      <c r="S378" s="3"/>
    </row>
    <row r="379" spans="1:19">
      <c r="A379" s="3"/>
      <c r="B379" s="3"/>
      <c r="C379" s="10">
        <v>2007.452055</v>
      </c>
      <c r="D379" s="10">
        <v>380.40499999999997</v>
      </c>
      <c r="E379" s="4">
        <f t="shared" si="27"/>
        <v>2123</v>
      </c>
      <c r="F379" s="5">
        <f>F378*SUM(economy!Z169:AB169)/SUM(economy!Z168:AB168)</f>
        <v>29836.94915985025</v>
      </c>
      <c r="G379" s="13">
        <f t="shared" si="31"/>
        <v>163.82677118378695</v>
      </c>
      <c r="H379" s="13">
        <f t="shared" si="31"/>
        <v>215.59896531540539</v>
      </c>
      <c r="I379" s="13">
        <f t="shared" si="31"/>
        <v>211.23584738177891</v>
      </c>
      <c r="J379" s="13">
        <f t="shared" si="31"/>
        <v>56.714322984296381</v>
      </c>
      <c r="K379" s="13">
        <f t="shared" si="31"/>
        <v>3.5288097201173727</v>
      </c>
      <c r="L379" s="13">
        <f t="shared" si="28"/>
        <v>925.9047165853849</v>
      </c>
      <c r="M379" s="3"/>
      <c r="N379" s="3"/>
      <c r="O379" s="3"/>
      <c r="P379" s="3"/>
      <c r="Q379" s="3"/>
      <c r="R379" s="3"/>
      <c r="S379" s="3"/>
    </row>
    <row r="380" spans="1:19">
      <c r="A380" s="3"/>
      <c r="B380" s="3"/>
      <c r="C380" s="10">
        <v>2007.5342470000001</v>
      </c>
      <c r="D380" s="10">
        <v>380.89800000000002</v>
      </c>
      <c r="E380" s="4">
        <f t="shared" si="27"/>
        <v>2124</v>
      </c>
      <c r="F380" s="5">
        <f>F379*SUM(economy!Z170:AB170)/SUM(economy!Z169:AB169)</f>
        <v>29936.359830681369</v>
      </c>
      <c r="G380" s="13">
        <f t="shared" si="31"/>
        <v>165.64780563955244</v>
      </c>
      <c r="H380" s="13">
        <f t="shared" si="31"/>
        <v>217.80743758594045</v>
      </c>
      <c r="I380" s="13">
        <f t="shared" si="31"/>
        <v>212.88305609089286</v>
      </c>
      <c r="J380" s="13">
        <f t="shared" si="31"/>
        <v>56.976401351814921</v>
      </c>
      <c r="K380" s="13">
        <f t="shared" si="31"/>
        <v>3.5411270227473803</v>
      </c>
      <c r="L380" s="13">
        <f t="shared" si="28"/>
        <v>931.85582769094799</v>
      </c>
      <c r="M380" s="3"/>
      <c r="N380" s="3"/>
      <c r="O380" s="3"/>
      <c r="P380" s="3"/>
      <c r="Q380" s="3"/>
      <c r="R380" s="3"/>
      <c r="S380" s="3"/>
    </row>
    <row r="381" spans="1:19">
      <c r="A381" s="3"/>
      <c r="B381" s="3"/>
      <c r="C381" s="10">
        <v>2007.6191779999999</v>
      </c>
      <c r="D381" s="10">
        <v>381.32</v>
      </c>
      <c r="E381" s="4">
        <f t="shared" si="27"/>
        <v>2125</v>
      </c>
      <c r="F381" s="5">
        <f>F380*SUM(economy!Z171:AB171)/SUM(economy!Z170:AB170)</f>
        <v>30034.303000691001</v>
      </c>
      <c r="G381" s="13">
        <f t="shared" si="31"/>
        <v>167.47490741325601</v>
      </c>
      <c r="H381" s="13">
        <f t="shared" si="31"/>
        <v>220.01916861851646</v>
      </c>
      <c r="I381" s="13">
        <f t="shared" si="31"/>
        <v>214.52308988666152</v>
      </c>
      <c r="J381" s="13">
        <f t="shared" si="31"/>
        <v>57.235175925245109</v>
      </c>
      <c r="K381" s="13">
        <f t="shared" si="31"/>
        <v>3.5532650120820928</v>
      </c>
      <c r="L381" s="13">
        <f t="shared" si="28"/>
        <v>937.8056068557612</v>
      </c>
      <c r="M381" s="3"/>
      <c r="N381" s="3"/>
      <c r="O381" s="3"/>
      <c r="P381" s="3"/>
      <c r="Q381" s="3"/>
      <c r="R381" s="3"/>
      <c r="S381" s="3"/>
    </row>
    <row r="382" spans="1:19">
      <c r="A382" s="3"/>
      <c r="B382" s="3"/>
      <c r="C382" s="10">
        <v>2007.7041099999999</v>
      </c>
      <c r="D382" s="10">
        <v>381.53399999999999</v>
      </c>
      <c r="E382" s="4">
        <f t="shared" si="27"/>
        <v>2126</v>
      </c>
      <c r="F382" s="5">
        <f>F381*SUM(economy!Z172:AB172)/SUM(economy!Z171:AB171)</f>
        <v>30130.792981973227</v>
      </c>
      <c r="G382" s="13">
        <f t="shared" si="31"/>
        <v>169.30798693911979</v>
      </c>
      <c r="H382" s="13">
        <f t="shared" si="31"/>
        <v>222.23401165467726</v>
      </c>
      <c r="I382" s="13">
        <f t="shared" si="31"/>
        <v>216.15582460558383</v>
      </c>
      <c r="J382" s="13">
        <f t="shared" si="31"/>
        <v>57.490663198076106</v>
      </c>
      <c r="K382" s="13">
        <f t="shared" si="31"/>
        <v>3.5652253456533316</v>
      </c>
      <c r="L382" s="13">
        <f t="shared" si="28"/>
        <v>943.75371174311022</v>
      </c>
      <c r="M382" s="3"/>
      <c r="N382" s="3"/>
      <c r="O382" s="3"/>
      <c r="P382" s="3"/>
      <c r="Q382" s="3"/>
      <c r="R382" s="3"/>
      <c r="S382" s="3"/>
    </row>
    <row r="383" spans="1:19">
      <c r="A383" s="3"/>
      <c r="B383" s="3"/>
      <c r="C383" s="10">
        <v>2007.7863010000001</v>
      </c>
      <c r="D383" s="10">
        <v>381.65300000000002</v>
      </c>
      <c r="E383" s="4">
        <f t="shared" si="27"/>
        <v>2127</v>
      </c>
      <c r="F383" s="5">
        <f>F382*SUM(economy!Z173:AB173)/SUM(economy!Z172:AB172)</f>
        <v>30225.844225835157</v>
      </c>
      <c r="G383" s="13">
        <f t="shared" si="31"/>
        <v>171.14695552487402</v>
      </c>
      <c r="H383" s="13">
        <f t="shared" si="31"/>
        <v>224.45182168356214</v>
      </c>
      <c r="I383" s="13">
        <f t="shared" si="31"/>
        <v>217.78113990093149</v>
      </c>
      <c r="J383" s="13">
        <f t="shared" si="31"/>
        <v>57.742880401399155</v>
      </c>
      <c r="K383" s="13">
        <f t="shared" si="31"/>
        <v>3.5770097007342665</v>
      </c>
      <c r="L383" s="13">
        <f t="shared" si="28"/>
        <v>949.69980721150102</v>
      </c>
      <c r="M383" s="3"/>
      <c r="N383" s="3"/>
      <c r="O383" s="3"/>
      <c r="P383" s="3"/>
      <c r="Q383" s="3"/>
      <c r="R383" s="3"/>
      <c r="S383" s="3"/>
    </row>
    <row r="384" spans="1:19">
      <c r="A384" s="3"/>
      <c r="B384" s="3"/>
      <c r="C384" s="10">
        <v>2007.8712330000001</v>
      </c>
      <c r="D384" s="10">
        <v>381.63400000000001</v>
      </c>
      <c r="E384" s="4">
        <f t="shared" si="27"/>
        <v>2128</v>
      </c>
      <c r="F384" s="5">
        <f>F383*SUM(economy!Z174:AB174)/SUM(economy!Z173:AB173)</f>
        <v>30319.471312865193</v>
      </c>
      <c r="G384" s="13">
        <f t="shared" si="31"/>
        <v>172.99172536025364</v>
      </c>
      <c r="H384" s="13">
        <f t="shared" si="31"/>
        <v>226.67245545016993</v>
      </c>
      <c r="I384" s="13">
        <f t="shared" si="31"/>
        <v>219.3989192124325</v>
      </c>
      <c r="J384" s="13">
        <f t="shared" si="31"/>
        <v>57.991845478110207</v>
      </c>
      <c r="K384" s="13">
        <f t="shared" si="31"/>
        <v>3.5886197731076215</v>
      </c>
      <c r="L384" s="13">
        <f t="shared" si="28"/>
        <v>955.64356527407392</v>
      </c>
      <c r="M384" s="3"/>
      <c r="N384" s="3"/>
      <c r="O384" s="3"/>
      <c r="P384" s="3"/>
      <c r="Q384" s="3"/>
      <c r="R384" s="3"/>
      <c r="S384" s="3"/>
    </row>
    <row r="385" spans="1:19">
      <c r="A385" s="3"/>
      <c r="B385" s="3"/>
      <c r="C385" s="10">
        <v>2007.9534249999999</v>
      </c>
      <c r="D385" s="10">
        <v>381.58699999999999</v>
      </c>
      <c r="E385" s="4">
        <f t="shared" si="27"/>
        <v>2129</v>
      </c>
      <c r="F385" s="5">
        <f>F384*SUM(economy!Z175:AB175)/SUM(economy!Z174:AB174)</f>
        <v>30411.688943166198</v>
      </c>
      <c r="G385" s="13">
        <f t="shared" si="31"/>
        <v>174.8422095248886</v>
      </c>
      <c r="H385" s="13">
        <f t="shared" si="31"/>
        <v>228.89577146266751</v>
      </c>
      <c r="I385" s="13">
        <f t="shared" si="31"/>
        <v>221.00904973486959</v>
      </c>
      <c r="J385" s="13">
        <f t="shared" si="31"/>
        <v>58.237577057420665</v>
      </c>
      <c r="K385" s="13">
        <f t="shared" si="31"/>
        <v>3.6000572758522784</v>
      </c>
      <c r="L385" s="13">
        <f t="shared" si="28"/>
        <v>961.58466505569868</v>
      </c>
      <c r="M385" s="3"/>
      <c r="N385" s="3"/>
      <c r="O385" s="3"/>
      <c r="P385" s="3"/>
      <c r="Q385" s="3"/>
      <c r="R385" s="3"/>
      <c r="S385" s="3"/>
    </row>
    <row r="386" spans="1:19">
      <c r="A386" s="3"/>
      <c r="B386" s="3"/>
      <c r="C386" s="10">
        <v>2008.0382509999999</v>
      </c>
      <c r="D386" s="10">
        <v>381.64400000000001</v>
      </c>
      <c r="E386" s="4">
        <f t="shared" si="27"/>
        <v>2130</v>
      </c>
      <c r="F386" s="5">
        <f>F385*SUM(economy!Z176:AB176)/SUM(economy!Z175:AB175)</f>
        <v>30502.5119267562</v>
      </c>
      <c r="G386" s="13">
        <f t="shared" si="31"/>
        <v>176.69832199559826</v>
      </c>
      <c r="H386" s="13">
        <f t="shared" si="31"/>
        <v>231.12162999876142</v>
      </c>
      <c r="I386" s="13">
        <f t="shared" si="31"/>
        <v>222.61142238563269</v>
      </c>
      <c r="J386" s="13">
        <f t="shared" si="31"/>
        <v>58.48009442967782</v>
      </c>
      <c r="K386" s="13">
        <f t="shared" si="31"/>
        <v>3.6113239381487747</v>
      </c>
      <c r="L386" s="13">
        <f t="shared" si="28"/>
        <v>967.52279274781893</v>
      </c>
      <c r="M386" s="3"/>
      <c r="N386" s="3"/>
      <c r="O386" s="3"/>
      <c r="P386" s="3"/>
      <c r="Q386" s="3"/>
      <c r="R386" s="3"/>
      <c r="S386" s="3"/>
    </row>
    <row r="387" spans="1:19">
      <c r="A387" s="3"/>
      <c r="B387" s="3"/>
      <c r="C387" s="10">
        <v>2008.1229510000001</v>
      </c>
      <c r="D387" s="10">
        <v>381.733</v>
      </c>
      <c r="E387" s="4">
        <f t="shared" si="27"/>
        <v>2131</v>
      </c>
      <c r="F387" s="5">
        <f>F386*SUM(economy!Z177:AB177)/SUM(economy!Z176:AB176)</f>
        <v>30591.955174140392</v>
      </c>
      <c r="G387" s="13">
        <f t="shared" si="31"/>
        <v>178.55997765309982</v>
      </c>
      <c r="H387" s="13">
        <f t="shared" si="31"/>
        <v>233.34989311115038</v>
      </c>
      <c r="I387" s="13">
        <f t="shared" si="31"/>
        <v>224.205931771265</v>
      </c>
      <c r="J387" s="13">
        <f t="shared" si="31"/>
        <v>58.719417521497121</v>
      </c>
      <c r="K387" s="13">
        <f t="shared" si="31"/>
        <v>3.6224215041041345</v>
      </c>
      <c r="L387" s="13">
        <f t="shared" si="28"/>
        <v>973.45764156111647</v>
      </c>
      <c r="M387" s="3"/>
      <c r="N387" s="3"/>
      <c r="O387" s="3"/>
      <c r="P387" s="3"/>
      <c r="Q387" s="3"/>
      <c r="R387" s="3"/>
      <c r="S387" s="3"/>
    </row>
    <row r="388" spans="1:19">
      <c r="A388" s="3"/>
      <c r="B388" s="3"/>
      <c r="C388" s="10">
        <v>2008.202186</v>
      </c>
      <c r="D388" s="10">
        <v>381.73899999999998</v>
      </c>
      <c r="E388" s="4">
        <f t="shared" si="27"/>
        <v>2132</v>
      </c>
      <c r="F388" s="5">
        <f>F387*SUM(economy!Z178:AB178)/SUM(economy!Z177:AB177)</f>
        <v>30680.033687057112</v>
      </c>
      <c r="G388" s="13">
        <f t="shared" si="31"/>
        <v>180.42709228814127</v>
      </c>
      <c r="H388" s="13">
        <f t="shared" si="31"/>
        <v>235.58042463207775</v>
      </c>
      <c r="I388" s="13">
        <f t="shared" si="31"/>
        <v>225.79247615304143</v>
      </c>
      <c r="J388" s="13">
        <f t="shared" si="31"/>
        <v>58.95556687120839</v>
      </c>
      <c r="K388" s="13">
        <f t="shared" si="31"/>
        <v>3.6333517315964592</v>
      </c>
      <c r="L388" s="13">
        <f t="shared" si="28"/>
        <v>979.38891167606528</v>
      </c>
      <c r="M388" s="3"/>
      <c r="N388" s="3"/>
      <c r="O388" s="3"/>
      <c r="P388" s="3"/>
      <c r="Q388" s="3"/>
      <c r="R388" s="3"/>
      <c r="S388" s="3"/>
    </row>
    <row r="389" spans="1:19">
      <c r="A389" s="3"/>
      <c r="B389" s="3"/>
      <c r="C389" s="10">
        <v>2008.286885</v>
      </c>
      <c r="D389" s="10">
        <v>381.82499999999999</v>
      </c>
      <c r="E389" s="4">
        <f t="shared" si="27"/>
        <v>2133</v>
      </c>
      <c r="F389" s="5">
        <f>F388*SUM(economy!Z179:AB179)/SUM(economy!Z178:AB178)</f>
        <v>30766.76254940049</v>
      </c>
      <c r="G389" s="13">
        <f t="shared" si="31"/>
        <v>182.29958260706962</v>
      </c>
      <c r="H389" s="13">
        <f t="shared" si="31"/>
        <v>237.81309017700238</v>
      </c>
      <c r="I389" s="13">
        <f t="shared" si="31"/>
        <v>227.37095741161909</v>
      </c>
      <c r="J389" s="13">
        <f t="shared" si="31"/>
        <v>59.188563604618665</v>
      </c>
      <c r="K389" s="13">
        <f t="shared" si="31"/>
        <v>3.6441163911396766</v>
      </c>
      <c r="L389" s="13">
        <f t="shared" si="28"/>
        <v>985.31631019144959</v>
      </c>
      <c r="M389" s="3"/>
      <c r="N389" s="3"/>
      <c r="O389" s="3"/>
      <c r="P389" s="3"/>
      <c r="Q389" s="3"/>
      <c r="R389" s="3"/>
      <c r="S389" s="3"/>
    </row>
    <row r="390" spans="1:19">
      <c r="A390" s="3"/>
      <c r="B390" s="3"/>
      <c r="C390" s="10">
        <v>2008.3688520000001</v>
      </c>
      <c r="D390" s="10">
        <v>382.10500000000002</v>
      </c>
      <c r="E390" s="4">
        <f t="shared" si="27"/>
        <v>2134</v>
      </c>
      <c r="F390" s="5">
        <f>F389*SUM(economy!Z180:AB180)/SUM(economy!Z179:AB179)</f>
        <v>30852.156918322409</v>
      </c>
      <c r="G390" s="13">
        <f t="shared" si="31"/>
        <v>184.17736623684524</v>
      </c>
      <c r="H390" s="13">
        <f t="shared" si="31"/>
        <v>240.04775714740705</v>
      </c>
      <c r="I390" s="13">
        <f t="shared" si="31"/>
        <v>228.94128101079821</v>
      </c>
      <c r="J390" s="13">
        <f t="shared" si="31"/>
        <v>59.418429411094145</v>
      </c>
      <c r="K390" s="13">
        <f t="shared" si="31"/>
        <v>3.6547172647688129</v>
      </c>
      <c r="L390" s="13">
        <f t="shared" si="28"/>
        <v>991.23955107091342</v>
      </c>
      <c r="M390" s="3"/>
      <c r="N390" s="3"/>
      <c r="O390" s="3"/>
      <c r="P390" s="3"/>
      <c r="Q390" s="3"/>
      <c r="R390" s="3"/>
      <c r="S390" s="3"/>
    </row>
    <row r="391" spans="1:19">
      <c r="A391" s="3"/>
      <c r="B391" s="3"/>
      <c r="C391" s="10">
        <v>2008.4535519999999</v>
      </c>
      <c r="D391" s="10">
        <v>382.59699999999998</v>
      </c>
      <c r="E391" s="4">
        <f t="shared" si="27"/>
        <v>2135</v>
      </c>
      <c r="F391" s="5">
        <f>F390*SUM(economy!Z181:AB181)/SUM(economy!Z180:AB180)</f>
        <v>30936.232015515747</v>
      </c>
      <c r="G391" s="13">
        <f t="shared" ref="G391:K406" si="32">G390*(1-G$5)+G$4*$F390*$L$4/1000</f>
        <v>186.06036172951281</v>
      </c>
      <c r="H391" s="13">
        <f t="shared" si="32"/>
        <v>242.28429473276381</v>
      </c>
      <c r="I391" s="13">
        <f t="shared" si="32"/>
        <v>230.50335596043294</v>
      </c>
      <c r="J391" s="13">
        <f t="shared" si="32"/>
        <v>59.645186519964156</v>
      </c>
      <c r="K391" s="13">
        <f t="shared" si="32"/>
        <v>3.6651561449461214</v>
      </c>
      <c r="L391" s="13">
        <f t="shared" si="28"/>
        <v>997.15835508761973</v>
      </c>
      <c r="M391" s="3"/>
      <c r="N391" s="3"/>
      <c r="O391" s="3"/>
      <c r="P391" s="3"/>
      <c r="Q391" s="3"/>
      <c r="R391" s="3"/>
      <c r="S391" s="3"/>
    </row>
    <row r="392" spans="1:19">
      <c r="A392" s="3"/>
      <c r="B392" s="3"/>
      <c r="C392" s="10">
        <v>2008.535519</v>
      </c>
      <c r="D392" s="10">
        <v>382.90899999999999</v>
      </c>
      <c r="E392" s="4">
        <f t="shared" si="27"/>
        <v>2136</v>
      </c>
      <c r="F392" s="5">
        <f>F391*SUM(economy!Z182:AB182)/SUM(economy!Z181:AB181)</f>
        <v>31019.003118681063</v>
      </c>
      <c r="G392" s="13">
        <f t="shared" si="32"/>
        <v>187.94848856614053</v>
      </c>
      <c r="H392" s="13">
        <f t="shared" si="32"/>
        <v>244.52257391167532</v>
      </c>
      <c r="I392" s="13">
        <f t="shared" si="32"/>
        <v>232.05709477853034</v>
      </c>
      <c r="J392" s="13">
        <f t="shared" si="32"/>
        <v>59.868857677250013</v>
      </c>
      <c r="K392" s="13">
        <f t="shared" si="32"/>
        <v>3.6754348334883851</v>
      </c>
      <c r="L392" s="13">
        <f t="shared" si="28"/>
        <v>1003.0724497670845</v>
      </c>
      <c r="M392" s="3"/>
      <c r="N392" s="3"/>
      <c r="O392" s="3"/>
      <c r="P392" s="3"/>
      <c r="Q392" s="3"/>
      <c r="R392" s="3"/>
      <c r="S392" s="3"/>
    </row>
    <row r="393" spans="1:19">
      <c r="A393" s="3"/>
      <c r="B393" s="3"/>
      <c r="C393" s="10">
        <v>2008.6202189999999</v>
      </c>
      <c r="D393" s="10">
        <v>383.28500000000003</v>
      </c>
      <c r="E393" s="4">
        <f t="shared" si="27"/>
        <v>2137</v>
      </c>
      <c r="F393" s="5">
        <f>F392*SUM(economy!Z183:AB183)/SUM(economy!Z182:AB182)</f>
        <v>31100.485553178431</v>
      </c>
      <c r="G393" s="13">
        <f t="shared" si="32"/>
        <v>189.84166716023844</v>
      </c>
      <c r="H393" s="13">
        <f t="shared" si="32"/>
        <v>246.76246745221184</v>
      </c>
      <c r="I393" s="13">
        <f t="shared" si="32"/>
        <v>233.60241345257603</v>
      </c>
      <c r="J393" s="13">
        <f t="shared" si="32"/>
        <v>60.089466122721682</v>
      </c>
      <c r="K393" s="13">
        <f t="shared" si="32"/>
        <v>3.6855551405156612</v>
      </c>
      <c r="L393" s="13">
        <f t="shared" si="28"/>
        <v>1008.9815693282636</v>
      </c>
      <c r="M393" s="3"/>
      <c r="N393" s="3"/>
      <c r="O393" s="3"/>
      <c r="P393" s="3"/>
      <c r="Q393" s="3"/>
      <c r="R393" s="3"/>
      <c r="S393" s="3"/>
    </row>
    <row r="394" spans="1:19">
      <c r="A394" s="3"/>
      <c r="B394" s="3"/>
      <c r="C394" s="10">
        <v>2008.7049179999999</v>
      </c>
      <c r="D394" s="10">
        <v>383.70800000000003</v>
      </c>
      <c r="E394" s="4">
        <f t="shared" ref="E394:E457" si="33">1+E393</f>
        <v>2138</v>
      </c>
      <c r="F394" s="5">
        <f>F393*SUM(economy!Z184:AB184)/SUM(economy!Z183:AB183)</f>
        <v>31180.694683866026</v>
      </c>
      <c r="G394" s="13">
        <f t="shared" si="32"/>
        <v>191.73981886066719</v>
      </c>
      <c r="H394" s="13">
        <f t="shared" si="32"/>
        <v>249.00384991146342</v>
      </c>
      <c r="I394" s="13">
        <f t="shared" si="32"/>
        <v>235.13923140012483</v>
      </c>
      <c r="J394" s="13">
        <f t="shared" si="32"/>
        <v>60.307035567285304</v>
      </c>
      <c r="K394" s="13">
        <f t="shared" si="32"/>
        <v>3.6955188834217365</v>
      </c>
      <c r="L394" s="13">
        <f t="shared" ref="L394:L457" si="34">SUM(G394:K394,L$5)</f>
        <v>1014.8854546229625</v>
      </c>
      <c r="M394" s="3"/>
      <c r="N394" s="3"/>
      <c r="O394" s="3"/>
      <c r="P394" s="3"/>
      <c r="Q394" s="3"/>
      <c r="R394" s="3"/>
      <c r="S394" s="3"/>
    </row>
    <row r="395" spans="1:19">
      <c r="A395" s="3"/>
      <c r="B395" s="3"/>
      <c r="C395" s="10">
        <v>2008.786885</v>
      </c>
      <c r="D395" s="10">
        <v>383.66500000000002</v>
      </c>
      <c r="E395" s="4">
        <f t="shared" si="33"/>
        <v>2139</v>
      </c>
      <c r="F395" s="5">
        <f>F394*SUM(economy!Z185:AB185)/SUM(economy!Z184:AB184)</f>
        <v>31259.645907126356</v>
      </c>
      <c r="G395" s="13">
        <f t="shared" si="32"/>
        <v>193.64286595404869</v>
      </c>
      <c r="H395" s="13">
        <f t="shared" si="32"/>
        <v>251.24659763432697</v>
      </c>
      <c r="I395" s="13">
        <f t="shared" si="32"/>
        <v>236.66747142869434</v>
      </c>
      <c r="J395" s="13">
        <f t="shared" si="32"/>
        <v>60.521590170704627</v>
      </c>
      <c r="K395" s="13">
        <f t="shared" si="32"/>
        <v>3.7053278858665069</v>
      </c>
      <c r="L395" s="13">
        <f t="shared" si="34"/>
        <v>1020.783853073641</v>
      </c>
      <c r="M395" s="3"/>
      <c r="N395" s="3"/>
      <c r="O395" s="3"/>
      <c r="P395" s="3"/>
      <c r="Q395" s="3"/>
      <c r="R395" s="3"/>
      <c r="S395" s="3"/>
    </row>
    <row r="396" spans="1:19">
      <c r="A396" s="3"/>
      <c r="B396" s="3"/>
      <c r="C396" s="10">
        <v>2008.8715850000001</v>
      </c>
      <c r="D396" s="10">
        <v>383.51100000000002</v>
      </c>
      <c r="E396" s="4">
        <f t="shared" si="33"/>
        <v>2140</v>
      </c>
      <c r="F396" s="5">
        <f>F395*SUM(economy!Z186:AB186)/SUM(economy!Z185:AB185)</f>
        <v>31337.35464308193</v>
      </c>
      <c r="G396" s="13">
        <f t="shared" si="32"/>
        <v>195.55073166669021</v>
      </c>
      <c r="H396" s="13">
        <f t="shared" si="32"/>
        <v>253.49058875154802</v>
      </c>
      <c r="I396" s="13">
        <f t="shared" si="32"/>
        <v>238.18705969499865</v>
      </c>
      <c r="J396" s="13">
        <f t="shared" si="32"/>
        <v>60.733154519659173</v>
      </c>
      <c r="K396" s="13">
        <f t="shared" si="32"/>
        <v>3.7149839767904718</v>
      </c>
      <c r="L396" s="13">
        <f t="shared" si="34"/>
        <v>1026.6765186096864</v>
      </c>
      <c r="M396" s="3"/>
      <c r="N396" s="3"/>
      <c r="O396" s="3"/>
      <c r="P396" s="3"/>
      <c r="Q396" s="3"/>
      <c r="R396" s="3"/>
      <c r="S396" s="3"/>
    </row>
    <row r="397" spans="1:19">
      <c r="A397" s="3"/>
      <c r="B397" s="3"/>
      <c r="C397" s="10">
        <v>2008.9535519999999</v>
      </c>
      <c r="D397" s="10">
        <v>383.55200000000002</v>
      </c>
      <c r="E397" s="4">
        <f t="shared" si="33"/>
        <v>2141</v>
      </c>
      <c r="F397" s="5">
        <f>F396*SUM(economy!Z187:AB187)/SUM(economy!Z186:AB186)</f>
        <v>31413.836328000518</v>
      </c>
      <c r="G397" s="13">
        <f t="shared" si="32"/>
        <v>197.46334016603325</v>
      </c>
      <c r="H397" s="13">
        <f t="shared" si="32"/>
        <v>255.7357031770369</v>
      </c>
      <c r="I397" s="13">
        <f t="shared" si="32"/>
        <v>239.69792566356014</v>
      </c>
      <c r="J397" s="13">
        <f t="shared" si="32"/>
        <v>60.941753606142314</v>
      </c>
      <c r="K397" s="13">
        <f t="shared" si="32"/>
        <v>3.7244889894515323</v>
      </c>
      <c r="L397" s="13">
        <f t="shared" si="34"/>
        <v>1032.5632116022241</v>
      </c>
      <c r="M397" s="3"/>
      <c r="N397" s="3"/>
      <c r="O397" s="3"/>
      <c r="P397" s="3"/>
      <c r="Q397" s="3"/>
      <c r="R397" s="3"/>
      <c r="S397" s="3"/>
    </row>
    <row r="398" spans="1:19">
      <c r="A398" s="3"/>
      <c r="B398" s="3"/>
      <c r="C398" s="10">
        <v>2009.038356</v>
      </c>
      <c r="D398" s="10">
        <v>383.79500000000002</v>
      </c>
      <c r="E398" s="4">
        <f t="shared" si="33"/>
        <v>2142</v>
      </c>
      <c r="F398" s="5">
        <f>F397*SUM(economy!Z188:AB188)/SUM(economy!Z187:AB187)</f>
        <v>31489.106406890987</v>
      </c>
      <c r="G398" s="13">
        <f t="shared" si="32"/>
        <v>199.3806165616389</v>
      </c>
      <c r="H398" s="13">
        <f t="shared" si="32"/>
        <v>257.98182260447919</v>
      </c>
      <c r="I398" s="13">
        <f t="shared" si="32"/>
        <v>241.20000206473549</v>
      </c>
      <c r="J398" s="13">
        <f t="shared" si="32"/>
        <v>61.147412806201928</v>
      </c>
      <c r="K398" s="13">
        <f t="shared" si="32"/>
        <v>3.73384476048422</v>
      </c>
      <c r="L398" s="13">
        <f t="shared" si="34"/>
        <v>1038.4436987975396</v>
      </c>
      <c r="M398" s="3"/>
      <c r="N398" s="3"/>
      <c r="O398" s="3"/>
      <c r="P398" s="3"/>
      <c r="Q398" s="3"/>
      <c r="R398" s="3"/>
      <c r="S398" s="3"/>
    </row>
    <row r="399" spans="1:19">
      <c r="A399" s="3"/>
      <c r="B399" s="3"/>
      <c r="C399" s="10">
        <v>2009.123288</v>
      </c>
      <c r="D399" s="10">
        <v>383.80099999999999</v>
      </c>
      <c r="E399" s="4">
        <f t="shared" si="33"/>
        <v>2143</v>
      </c>
      <c r="F399" s="5">
        <f>F398*SUM(economy!Z189:AB189)/SUM(economy!Z188:AB188)</f>
        <v>31563.180326290189</v>
      </c>
      <c r="G399" s="13">
        <f t="shared" si="32"/>
        <v>201.30248690572145</v>
      </c>
      <c r="H399" s="13">
        <f t="shared" si="32"/>
        <v>260.22883050326021</v>
      </c>
      <c r="I399" s="13">
        <f t="shared" si="32"/>
        <v>242.6932248521928</v>
      </c>
      <c r="J399" s="13">
        <f t="shared" si="32"/>
        <v>61.35015785902651</v>
      </c>
      <c r="K399" s="13">
        <f t="shared" si="32"/>
        <v>3.7430531289814759</v>
      </c>
      <c r="L399" s="13">
        <f t="shared" si="34"/>
        <v>1044.3177532491823</v>
      </c>
      <c r="M399" s="3"/>
      <c r="N399" s="3"/>
      <c r="O399" s="3"/>
      <c r="P399" s="3"/>
      <c r="Q399" s="3"/>
      <c r="R399" s="3"/>
      <c r="S399" s="3"/>
    </row>
    <row r="400" spans="1:19">
      <c r="A400" s="3"/>
      <c r="B400" s="3"/>
      <c r="C400" s="10">
        <v>2009.2</v>
      </c>
      <c r="D400" s="10">
        <v>383.471</v>
      </c>
      <c r="E400" s="4">
        <f t="shared" si="33"/>
        <v>2144</v>
      </c>
      <c r="F400" s="5">
        <f>F399*SUM(economy!Z190:AB190)/SUM(economy!Z189:AB189)</f>
        <v>31636.073527240889</v>
      </c>
      <c r="G400" s="13">
        <f t="shared" si="32"/>
        <v>203.22887819324151</v>
      </c>
      <c r="H400" s="13">
        <f t="shared" si="32"/>
        <v>262.47661211372355</v>
      </c>
      <c r="I400" s="13">
        <f t="shared" si="32"/>
        <v>244.17753315987611</v>
      </c>
      <c r="J400" s="13">
        <f t="shared" si="32"/>
        <v>61.550014846379455</v>
      </c>
      <c r="K400" s="13">
        <f t="shared" si="32"/>
        <v>3.7521159355990781</v>
      </c>
      <c r="L400" s="13">
        <f t="shared" si="34"/>
        <v>1050.1851542488198</v>
      </c>
      <c r="M400" s="3"/>
      <c r="N400" s="3"/>
      <c r="O400" s="3"/>
      <c r="P400" s="3"/>
      <c r="Q400" s="3"/>
      <c r="R400" s="3"/>
      <c r="S400" s="3"/>
    </row>
    <row r="401" spans="1:19">
      <c r="A401" s="3"/>
      <c r="B401" s="3"/>
      <c r="C401" s="10">
        <v>2009.284932</v>
      </c>
      <c r="D401" s="10">
        <v>383.363</v>
      </c>
      <c r="E401" s="4">
        <f t="shared" si="33"/>
        <v>2145</v>
      </c>
      <c r="F401" s="5">
        <f>F400*SUM(economy!Z191:AB191)/SUM(economy!Z190:AB190)</f>
        <v>31707.801438461109</v>
      </c>
      <c r="G401" s="13">
        <f t="shared" si="32"/>
        <v>205.15971836157078</v>
      </c>
      <c r="H401" s="13">
        <f t="shared" si="32"/>
        <v>264.72505444178324</v>
      </c>
      <c r="I401" s="13">
        <f t="shared" si="32"/>
        <v>245.65286925849207</v>
      </c>
      <c r="J401" s="13">
        <f t="shared" si="32"/>
        <v>61.74701017238398</v>
      </c>
      <c r="K401" s="13">
        <f t="shared" si="32"/>
        <v>3.7610350216827757</v>
      </c>
      <c r="L401" s="13">
        <f t="shared" si="34"/>
        <v>1056.045687255913</v>
      </c>
      <c r="M401" s="3"/>
      <c r="N401" s="3"/>
      <c r="O401" s="3"/>
      <c r="P401" s="3"/>
      <c r="Q401" s="3"/>
      <c r="R401" s="3"/>
      <c r="S401" s="3"/>
    </row>
    <row r="402" spans="1:19">
      <c r="A402" s="3"/>
      <c r="B402" s="3"/>
      <c r="C402" s="10">
        <v>2009.367123</v>
      </c>
      <c r="D402" s="10">
        <v>383.59899999999999</v>
      </c>
      <c r="E402" s="4">
        <f t="shared" si="33"/>
        <v>2146</v>
      </c>
      <c r="F402" s="5">
        <f>F401*SUM(economy!Z192:AB192)/SUM(economy!Z191:AB191)</f>
        <v>31778.379469704309</v>
      </c>
      <c r="G402" s="13">
        <f t="shared" si="32"/>
        <v>207.09493628973976</v>
      </c>
      <c r="H402" s="13">
        <f t="shared" si="32"/>
        <v>266.97404625290926</v>
      </c>
      <c r="I402" s="13">
        <f t="shared" si="32"/>
        <v>247.11917851155505</v>
      </c>
      <c r="J402" s="13">
        <f t="shared" si="32"/>
        <v>61.941170543661144</v>
      </c>
      <c r="K402" s="13">
        <f t="shared" si="32"/>
        <v>3.7698122284181785</v>
      </c>
      <c r="L402" s="13">
        <f t="shared" si="34"/>
        <v>1061.8991438262835</v>
      </c>
      <c r="M402" s="3"/>
      <c r="N402" s="3"/>
      <c r="O402" s="3"/>
      <c r="P402" s="3"/>
      <c r="Q402" s="3"/>
      <c r="R402" s="3"/>
      <c r="S402" s="3"/>
    </row>
    <row r="403" spans="1:19">
      <c r="A403" s="3"/>
      <c r="B403" s="3"/>
      <c r="C403" s="10">
        <v>2009.452055</v>
      </c>
      <c r="D403" s="10">
        <v>383.88799999999998</v>
      </c>
      <c r="E403" s="4">
        <f t="shared" si="33"/>
        <v>2147</v>
      </c>
      <c r="F403" s="5">
        <f>F402*SUM(economy!Z193:AB193)/SUM(economy!Z192:AB192)</f>
        <v>31847.823005310431</v>
      </c>
      <c r="G403" s="13">
        <f t="shared" si="32"/>
        <v>209.03446179728041</v>
      </c>
      <c r="H403" s="13">
        <f t="shared" si="32"/>
        <v>269.22347806550641</v>
      </c>
      <c r="I403" s="13">
        <f t="shared" si="32"/>
        <v>248.57640933102419</v>
      </c>
      <c r="J403" s="13">
        <f t="shared" si="32"/>
        <v>62.132522949823219</v>
      </c>
      <c r="K403" s="13">
        <f t="shared" si="32"/>
        <v>3.7784493960034142</v>
      </c>
      <c r="L403" s="13">
        <f t="shared" si="34"/>
        <v>1067.7453215396376</v>
      </c>
      <c r="M403" s="3"/>
      <c r="N403" s="3"/>
      <c r="O403" s="3"/>
      <c r="P403" s="3"/>
      <c r="Q403" s="3"/>
      <c r="R403" s="3"/>
      <c r="S403" s="3"/>
    </row>
    <row r="404" spans="1:19">
      <c r="A404" s="3"/>
      <c r="B404" s="3"/>
      <c r="C404" s="10">
        <v>2009.5342470000001</v>
      </c>
      <c r="D404" s="10">
        <v>384.27800000000002</v>
      </c>
      <c r="E404" s="4">
        <f t="shared" si="33"/>
        <v>2148</v>
      </c>
      <c r="F404" s="5">
        <f>F403*SUM(economy!Z194:AB194)/SUM(economy!Z193:AB193)</f>
        <v>31916.147397947312</v>
      </c>
      <c r="G404" s="13">
        <f t="shared" si="32"/>
        <v>210.97822564267494</v>
      </c>
      <c r="H404" s="13">
        <f t="shared" si="32"/>
        <v>271.47324214370553</v>
      </c>
      <c r="I404" s="13">
        <f t="shared" si="32"/>
        <v>250.02451313256753</v>
      </c>
      <c r="J404" s="13">
        <f t="shared" si="32"/>
        <v>62.321094644324475</v>
      </c>
      <c r="K404" s="13">
        <f t="shared" si="32"/>
        <v>3.7869483628445471</v>
      </c>
      <c r="L404" s="13">
        <f t="shared" si="34"/>
        <v>1073.584023926117</v>
      </c>
      <c r="M404" s="3"/>
      <c r="N404" s="3"/>
      <c r="O404" s="3"/>
      <c r="P404" s="3"/>
      <c r="Q404" s="3"/>
      <c r="R404" s="3"/>
      <c r="S404" s="3"/>
    </row>
    <row r="405" spans="1:19">
      <c r="A405" s="3"/>
      <c r="B405" s="3"/>
      <c r="C405" s="10">
        <v>2009.6191779999999</v>
      </c>
      <c r="D405" s="10">
        <v>384.74900000000002</v>
      </c>
      <c r="E405" s="4">
        <f t="shared" si="33"/>
        <v>2149</v>
      </c>
      <c r="F405" s="5">
        <f>F404*SUM(economy!Z195:AB195)/SUM(economy!Z194:AB194)</f>
        <v>31983.367962541299</v>
      </c>
      <c r="G405" s="13">
        <f t="shared" si="32"/>
        <v>212.9261595214229</v>
      </c>
      <c r="H405" s="13">
        <f t="shared" si="32"/>
        <v>273.72323248958719</v>
      </c>
      <c r="I405" s="13">
        <f t="shared" si="32"/>
        <v>251.463444290486</v>
      </c>
      <c r="J405" s="13">
        <f t="shared" si="32"/>
        <v>62.506913125671353</v>
      </c>
      <c r="K405" s="13">
        <f t="shared" si="32"/>
        <v>3.7953109647737482</v>
      </c>
      <c r="L405" s="13">
        <f t="shared" si="34"/>
        <v>1079.4150603919411</v>
      </c>
      <c r="M405" s="3"/>
      <c r="N405" s="3"/>
      <c r="O405" s="3"/>
      <c r="P405" s="3"/>
      <c r="Q405" s="3"/>
      <c r="R405" s="3"/>
      <c r="S405" s="3"/>
    </row>
    <row r="406" spans="1:19">
      <c r="A406" s="3"/>
      <c r="B406" s="3"/>
      <c r="C406" s="10">
        <v>2009.7041099999999</v>
      </c>
      <c r="D406" s="10">
        <v>384.98500000000001</v>
      </c>
      <c r="E406" s="4">
        <f t="shared" si="33"/>
        <v>2150</v>
      </c>
      <c r="F406" s="5">
        <f>F405*SUM(economy!Z196:AB196)/SUM(economy!Z195:AB195)</f>
        <v>32049.499970396741</v>
      </c>
      <c r="G406" s="13">
        <f t="shared" si="32"/>
        <v>214.87819606373762</v>
      </c>
      <c r="H406" s="13">
        <f t="shared" si="32"/>
        <v>275.97334483485656</v>
      </c>
      <c r="I406" s="13">
        <f t="shared" si="32"/>
        <v>252.89316009233073</v>
      </c>
      <c r="J406" s="13">
        <f t="shared" si="32"/>
        <v>62.690006118993622</v>
      </c>
      <c r="K406" s="13">
        <f t="shared" si="32"/>
        <v>3.8035390342901416</v>
      </c>
      <c r="L406" s="13">
        <f t="shared" si="34"/>
        <v>1085.2382461442087</v>
      </c>
      <c r="M406" s="3"/>
      <c r="N406" s="3"/>
      <c r="O406" s="3"/>
      <c r="P406" s="3"/>
      <c r="Q406" s="3"/>
      <c r="R406" s="3"/>
      <c r="S406" s="3"/>
    </row>
    <row r="407" spans="1:19">
      <c r="A407" s="3"/>
      <c r="B407" s="3"/>
      <c r="C407" s="10">
        <v>2009.7863010000001</v>
      </c>
      <c r="D407" s="10">
        <v>385.11200000000002</v>
      </c>
      <c r="E407" s="4">
        <f t="shared" si="33"/>
        <v>2151</v>
      </c>
      <c r="F407" s="5">
        <f>F406*SUM(economy!Z197:AB197)/SUM(economy!Z196:AB196)</f>
        <v>32114.558643503282</v>
      </c>
      <c r="G407" s="13">
        <f t="shared" ref="G407:K422" si="35">G406*(1-G$5)+G$4*$F406*$L$4/1000</f>
        <v>216.83426883188389</v>
      </c>
      <c r="H407" s="13">
        <f t="shared" si="35"/>
        <v>278.22347663198934</v>
      </c>
      <c r="I407" s="13">
        <f t="shared" si="35"/>
        <v>254.31362069324618</v>
      </c>
      <c r="J407" s="13">
        <f t="shared" si="35"/>
        <v>62.87040155797817</v>
      </c>
      <c r="K407" s="13">
        <f t="shared" si="35"/>
        <v>3.8116343998232756</v>
      </c>
      <c r="L407" s="13">
        <f t="shared" si="34"/>
        <v>1091.0534021149208</v>
      </c>
      <c r="M407" s="3"/>
      <c r="N407" s="3"/>
      <c r="O407" s="3"/>
      <c r="P407" s="3"/>
      <c r="Q407" s="3"/>
      <c r="R407" s="3"/>
      <c r="S407" s="3"/>
    </row>
    <row r="408" spans="1:19">
      <c r="A408" s="3"/>
      <c r="B408" s="3"/>
      <c r="C408" s="10">
        <v>2009.8712330000001</v>
      </c>
      <c r="D408" s="10">
        <v>385.09300000000002</v>
      </c>
      <c r="E408" s="4">
        <f t="shared" si="33"/>
        <v>2152</v>
      </c>
      <c r="F408" s="5">
        <f>F407*SUM(economy!Z198:AB198)/SUM(economy!Z197:AB197)</f>
        <v>32178.559149029341</v>
      </c>
      <c r="G408" s="13">
        <f t="shared" si="35"/>
        <v>218.79431231716813</v>
      </c>
      <c r="H408" s="13">
        <f t="shared" si="35"/>
        <v>280.47352704486735</v>
      </c>
      <c r="I408" s="13">
        <f t="shared" si="35"/>
        <v>255.72478907007064</v>
      </c>
      <c r="J408" s="13">
        <f t="shared" si="35"/>
        <v>63.048127567166688</v>
      </c>
      <c r="K408" s="13">
        <f t="shared" si="35"/>
        <v>3.8195988850191314</v>
      </c>
      <c r="L408" s="13">
        <f t="shared" si="34"/>
        <v>1096.8603548842921</v>
      </c>
      <c r="M408" s="3"/>
      <c r="N408" s="3"/>
      <c r="O408" s="3"/>
      <c r="P408" s="3"/>
      <c r="Q408" s="3"/>
      <c r="R408" s="3"/>
      <c r="S408" s="3"/>
    </row>
    <row r="409" spans="1:19">
      <c r="A409" s="3"/>
      <c r="B409" s="3"/>
      <c r="C409" s="10">
        <v>2009.9534249999999</v>
      </c>
      <c r="D409" s="10">
        <v>385.00799999999998</v>
      </c>
      <c r="E409" s="4">
        <f t="shared" si="33"/>
        <v>2153</v>
      </c>
      <c r="F409" s="5">
        <f>F408*SUM(economy!Z199:AB199)/SUM(economy!Z198:AB198)</f>
        <v>32241.516594001201</v>
      </c>
      <c r="G409" s="13">
        <f t="shared" si="35"/>
        <v>220.75826193659245</v>
      </c>
      <c r="H409" s="13">
        <f t="shared" si="35"/>
        <v>282.72339693892292</v>
      </c>
      <c r="I409" s="13">
        <f t="shared" si="35"/>
        <v>257.12663097522568</v>
      </c>
      <c r="J409" s="13">
        <f t="shared" si="35"/>
        <v>63.223212444618291</v>
      </c>
      <c r="K409" s="13">
        <f t="shared" si="35"/>
        <v>3.8274343080485438</v>
      </c>
      <c r="L409" s="13">
        <f t="shared" si="34"/>
        <v>1102.6589366034077</v>
      </c>
      <c r="M409" s="3"/>
      <c r="N409" s="3"/>
      <c r="O409" s="3"/>
      <c r="P409" s="3"/>
      <c r="Q409" s="3"/>
      <c r="R409" s="3"/>
      <c r="S409" s="3"/>
    </row>
    <row r="410" spans="1:19">
      <c r="A410" s="3"/>
      <c r="B410" s="3"/>
      <c r="C410" s="10">
        <v>2010.038356</v>
      </c>
      <c r="D410" s="10">
        <v>384.97199999999998</v>
      </c>
      <c r="E410" s="4">
        <f t="shared" si="33"/>
        <v>2154</v>
      </c>
      <c r="F410" s="5">
        <f>F409*SUM(economy!Z200:AB200)/SUM(economy!Z199:AB199)</f>
        <v>32303.446020165473</v>
      </c>
      <c r="G410" s="13">
        <f t="shared" si="35"/>
        <v>222.72605402918407</v>
      </c>
      <c r="H410" s="13">
        <f t="shared" si="35"/>
        <v>284.97298887081047</v>
      </c>
      <c r="I410" s="13">
        <f t="shared" si="35"/>
        <v>258.51911489042521</v>
      </c>
      <c r="J410" s="13">
        <f t="shared" si="35"/>
        <v>63.3956846449381</v>
      </c>
      <c r="K410" s="13">
        <f t="shared" si="35"/>
        <v>3.8351424809379289</v>
      </c>
      <c r="L410" s="13">
        <f t="shared" si="34"/>
        <v>1108.448984916296</v>
      </c>
      <c r="M410" s="3"/>
      <c r="N410" s="3"/>
      <c r="O410" s="3"/>
      <c r="P410" s="3"/>
      <c r="Q410" s="3"/>
      <c r="R410" s="3"/>
      <c r="S410" s="3"/>
    </row>
    <row r="411" spans="1:19">
      <c r="A411" s="3"/>
      <c r="B411" s="3"/>
      <c r="C411" s="10">
        <v>2010.123288</v>
      </c>
      <c r="D411" s="10">
        <v>384.72399999999999</v>
      </c>
      <c r="E411" s="4">
        <f t="shared" si="33"/>
        <v>2155</v>
      </c>
      <c r="F411" s="5">
        <f>F410*SUM(economy!Z201:AB201)/SUM(economy!Z200:AB200)</f>
        <v>32364.362399034057</v>
      </c>
      <c r="G411" s="13">
        <f t="shared" si="35"/>
        <v>224.69762585201107</v>
      </c>
      <c r="H411" s="13">
        <f t="shared" si="35"/>
        <v>287.22220707762472</v>
      </c>
      <c r="I411" s="13">
        <f t="shared" si="35"/>
        <v>259.90221198023386</v>
      </c>
      <c r="J411" s="13">
        <f t="shared" si="35"/>
        <v>63.565572762672325</v>
      </c>
      <c r="K411" s="13">
        <f t="shared" si="35"/>
        <v>3.8427252089221513</v>
      </c>
      <c r="L411" s="13">
        <f t="shared" si="34"/>
        <v>1114.2303428814641</v>
      </c>
      <c r="M411" s="3"/>
      <c r="N411" s="3"/>
      <c r="O411" s="3"/>
      <c r="P411" s="3"/>
      <c r="Q411" s="3"/>
      <c r="R411" s="3"/>
      <c r="S411" s="3"/>
    </row>
    <row r="412" spans="1:19">
      <c r="A412" s="3"/>
      <c r="B412" s="3"/>
      <c r="C412" s="10">
        <v>2010.2</v>
      </c>
      <c r="D412" s="10">
        <v>384.62200000000001</v>
      </c>
      <c r="E412" s="4">
        <f t="shared" si="33"/>
        <v>2156</v>
      </c>
      <c r="F412" s="5">
        <f>F411*SUM(economy!Z202:AB202)/SUM(economy!Z201:AB201)</f>
        <v>32424.280627109398</v>
      </c>
      <c r="G412" s="13">
        <f t="shared" si="35"/>
        <v>226.67291557589579</v>
      </c>
      <c r="H412" s="13">
        <f t="shared" si="35"/>
        <v>289.47095746568277</v>
      </c>
      <c r="I412" s="13">
        <f t="shared" si="35"/>
        <v>261.27589604550451</v>
      </c>
      <c r="J412" s="13">
        <f t="shared" si="35"/>
        <v>63.732905516070332</v>
      </c>
      <c r="K412" s="13">
        <f t="shared" si="35"/>
        <v>3.8501842898193868</v>
      </c>
      <c r="L412" s="13">
        <f t="shared" si="34"/>
        <v>1120.0028588929727</v>
      </c>
      <c r="M412" s="3"/>
      <c r="N412" s="3"/>
      <c r="O412" s="3"/>
      <c r="P412" s="3"/>
      <c r="Q412" s="3"/>
      <c r="R412" s="3"/>
      <c r="S412" s="3"/>
    </row>
    <row r="413" spans="1:19">
      <c r="A413" s="3"/>
      <c r="B413" s="3"/>
      <c r="C413" s="10">
        <v>2010.284932</v>
      </c>
      <c r="D413" s="10">
        <v>384.90800000000002</v>
      </c>
      <c r="E413" s="4">
        <f t="shared" si="33"/>
        <v>2157</v>
      </c>
      <c r="F413" s="5">
        <f>F412*SUM(economy!Z203:AB203)/SUM(economy!Z202:AB202)</f>
        <v>32483.215521288592</v>
      </c>
      <c r="G413" s="13">
        <f t="shared" si="35"/>
        <v>228.65186228083672</v>
      </c>
      <c r="H413" s="13">
        <f t="shared" si="35"/>
        <v>291.71914759888875</v>
      </c>
      <c r="I413" s="13">
        <f t="shared" si="35"/>
        <v>262.64014347672327</v>
      </c>
      <c r="J413" s="13">
        <f t="shared" si="35"/>
        <v>63.897711731213995</v>
      </c>
      <c r="K413" s="13">
        <f t="shared" si="35"/>
        <v>3.857521513427792</v>
      </c>
      <c r="L413" s="13">
        <f t="shared" si="34"/>
        <v>1125.7663866010907</v>
      </c>
      <c r="M413" s="3"/>
      <c r="N413" s="3"/>
      <c r="O413" s="3"/>
      <c r="P413" s="3"/>
      <c r="Q413" s="3"/>
      <c r="R413" s="3"/>
      <c r="S413" s="3"/>
    </row>
    <row r="414" spans="1:19">
      <c r="A414" s="3"/>
      <c r="B414" s="3"/>
      <c r="C414" s="10">
        <v>2010.367123</v>
      </c>
      <c r="D414" s="10">
        <v>385.30099999999999</v>
      </c>
      <c r="E414" s="4">
        <f t="shared" si="33"/>
        <v>2158</v>
      </c>
      <c r="F414" s="5">
        <f>F413*SUM(economy!Z204:AB204)/SUM(economy!Z203:AB203)</f>
        <v>32541.181814444088</v>
      </c>
      <c r="G414" s="13">
        <f t="shared" si="35"/>
        <v>230.63440595115011</v>
      </c>
      <c r="H414" s="13">
        <f t="shared" si="35"/>
        <v>293.96668668669935</v>
      </c>
      <c r="I414" s="13">
        <f t="shared" si="35"/>
        <v>263.99493320729044</v>
      </c>
      <c r="J414" s="13">
        <f t="shared" si="35"/>
        <v>64.060020326514163</v>
      </c>
      <c r="K414" s="13">
        <f t="shared" si="35"/>
        <v>3.8647386609437948</v>
      </c>
      <c r="L414" s="13">
        <f t="shared" si="34"/>
        <v>1131.5207848325977</v>
      </c>
      <c r="M414" s="3"/>
      <c r="N414" s="3"/>
      <c r="O414" s="3"/>
      <c r="P414" s="3"/>
      <c r="Q414" s="3"/>
      <c r="R414" s="3"/>
      <c r="S414" s="3"/>
    </row>
    <row r="415" spans="1:19">
      <c r="A415" s="3"/>
      <c r="B415" s="3"/>
      <c r="C415" s="10">
        <v>2010.452055</v>
      </c>
      <c r="D415" s="10">
        <v>385.803</v>
      </c>
      <c r="E415" s="4">
        <f t="shared" si="33"/>
        <v>2159</v>
      </c>
      <c r="F415" s="5">
        <f>F414*SUM(economy!Z205:AB205)/SUM(economy!Z204:AB204)</f>
        <v>32598.194151179134</v>
      </c>
      <c r="G415" s="13">
        <f t="shared" si="35"/>
        <v>232.62048747034154</v>
      </c>
      <c r="H415" s="13">
        <f t="shared" si="35"/>
        <v>296.21348557170694</v>
      </c>
      <c r="I415" s="13">
        <f t="shared" si="35"/>
        <v>265.34024666676447</v>
      </c>
      <c r="J415" s="13">
        <f t="shared" si="35"/>
        <v>64.219860297574186</v>
      </c>
      <c r="K415" s="13">
        <f t="shared" si="35"/>
        <v>3.8718375044017925</v>
      </c>
      <c r="L415" s="13">
        <f t="shared" si="34"/>
        <v>1137.2659175107888</v>
      </c>
      <c r="M415" s="3"/>
      <c r="N415" s="3"/>
      <c r="O415" s="3"/>
      <c r="P415" s="3"/>
      <c r="Q415" s="3"/>
      <c r="R415" s="3"/>
      <c r="S415" s="3"/>
    </row>
    <row r="416" spans="1:19">
      <c r="A416" s="3"/>
      <c r="B416" s="3"/>
      <c r="C416" s="10">
        <v>2010.5342470000001</v>
      </c>
      <c r="D416" s="10">
        <v>386.45299999999997</v>
      </c>
      <c r="E416" s="4">
        <f t="shared" si="33"/>
        <v>2160</v>
      </c>
      <c r="F416" s="5">
        <f>F415*SUM(economy!Z206:AB206)/SUM(economy!Z205:AB205)</f>
        <v>32654.267083755833</v>
      </c>
      <c r="G416" s="13">
        <f t="shared" si="35"/>
        <v>234.61004861571868</v>
      </c>
      <c r="H416" s="13">
        <f t="shared" si="35"/>
        <v>298.45945671685871</v>
      </c>
      <c r="I416" s="13">
        <f t="shared" si="35"/>
        <v>266.67606773409591</v>
      </c>
      <c r="J416" s="13">
        <f t="shared" si="35"/>
        <v>64.377260702419889</v>
      </c>
      <c r="K416" s="13">
        <f t="shared" si="35"/>
        <v>3.8788198061350361</v>
      </c>
      <c r="L416" s="13">
        <f t="shared" si="34"/>
        <v>1143.0016535752284</v>
      </c>
      <c r="M416" s="3"/>
      <c r="N416" s="3"/>
      <c r="O416" s="3"/>
      <c r="P416" s="3"/>
      <c r="Q416" s="3"/>
      <c r="R416" s="3"/>
      <c r="S416" s="3"/>
    </row>
    <row r="417" spans="1:19">
      <c r="A417" s="3"/>
      <c r="B417" s="3"/>
      <c r="C417" s="10">
        <v>2010.6191779999999</v>
      </c>
      <c r="D417" s="10">
        <v>387.10199999999998</v>
      </c>
      <c r="E417" s="4">
        <f t="shared" si="33"/>
        <v>2161</v>
      </c>
      <c r="F417" s="5">
        <f>F416*SUM(economy!Z207:AB207)/SUM(economy!Z206:AB206)</f>
        <v>32709.415068193499</v>
      </c>
      <c r="G417" s="13">
        <f t="shared" si="35"/>
        <v>236.60303205275542</v>
      </c>
      <c r="H417" s="13">
        <f t="shared" si="35"/>
        <v>300.70451419232859</v>
      </c>
      <c r="I417" s="13">
        <f t="shared" si="35"/>
        <v>268.00238269087731</v>
      </c>
      <c r="J417" s="13">
        <f t="shared" si="35"/>
        <v>64.532250647095424</v>
      </c>
      <c r="K417" s="13">
        <f t="shared" si="35"/>
        <v>3.8856873182574669</v>
      </c>
      <c r="L417" s="13">
        <f t="shared" si="34"/>
        <v>1148.7278669013144</v>
      </c>
      <c r="M417" s="3"/>
      <c r="N417" s="3"/>
      <c r="O417" s="3"/>
      <c r="P417" s="3"/>
      <c r="Q417" s="3"/>
      <c r="R417" s="3"/>
      <c r="S417" s="3"/>
    </row>
    <row r="418" spans="1:19">
      <c r="A418" s="3"/>
      <c r="B418" s="3"/>
      <c r="C418" s="10">
        <v>2010.7041099999999</v>
      </c>
      <c r="D418" s="10">
        <v>387.44600000000003</v>
      </c>
      <c r="E418" s="4">
        <f t="shared" si="33"/>
        <v>2162</v>
      </c>
      <c r="F418" s="5">
        <f>F417*SUM(economy!Z208:AB208)/SUM(economy!Z207:AB207)</f>
        <v>32763.65246053493</v>
      </c>
      <c r="G418" s="13">
        <f t="shared" si="35"/>
        <v>238.59938132921795</v>
      </c>
      <c r="H418" s="13">
        <f t="shared" si="35"/>
        <v>302.94857366205866</v>
      </c>
      <c r="I418" s="13">
        <f t="shared" si="35"/>
        <v>269.31918017463443</v>
      </c>
      <c r="J418" s="13">
        <f t="shared" si="35"/>
        <v>64.68485927162402</v>
      </c>
      <c r="K418" s="13">
        <f t="shared" si="35"/>
        <v>3.892441782166264</v>
      </c>
      <c r="L418" s="13">
        <f t="shared" si="34"/>
        <v>1154.4444362197014</v>
      </c>
      <c r="M418" s="3"/>
      <c r="N418" s="3"/>
      <c r="O418" s="3"/>
      <c r="P418" s="3"/>
      <c r="Q418" s="3"/>
      <c r="R418" s="3"/>
      <c r="S418" s="3"/>
    </row>
    <row r="419" spans="1:19">
      <c r="A419" s="3"/>
      <c r="B419" s="3"/>
      <c r="C419" s="10">
        <v>2010.7863010000001</v>
      </c>
      <c r="D419" s="10">
        <v>387.43099999999998</v>
      </c>
      <c r="E419" s="4">
        <f t="shared" si="33"/>
        <v>2163</v>
      </c>
      <c r="F419" s="5">
        <f>F418*SUM(economy!Z209:AB209)/SUM(economy!Z208:AB208)</f>
        <v>32816.993513278598</v>
      </c>
      <c r="G419" s="13">
        <f t="shared" si="35"/>
        <v>240.5990408690628</v>
      </c>
      <c r="H419" s="13">
        <f t="shared" si="35"/>
        <v>305.19155236998728</v>
      </c>
      <c r="I419" s="13">
        <f t="shared" si="35"/>
        <v>270.62645113218349</v>
      </c>
      <c r="J419" s="13">
        <f t="shared" si="35"/>
        <v>64.835115736332554</v>
      </c>
      <c r="K419" s="13">
        <f t="shared" si="35"/>
        <v>3.8990849280648265</v>
      </c>
      <c r="L419" s="13">
        <f t="shared" si="34"/>
        <v>1160.1512450356308</v>
      </c>
      <c r="M419" s="3"/>
      <c r="N419" s="3"/>
      <c r="O419" s="3"/>
      <c r="P419" s="3"/>
      <c r="Q419" s="3"/>
      <c r="R419" s="3"/>
      <c r="S419" s="3"/>
    </row>
    <row r="420" spans="1:19">
      <c r="A420" s="3"/>
      <c r="B420" s="3"/>
      <c r="C420" s="10">
        <v>2010.8712330000001</v>
      </c>
      <c r="D420" s="10">
        <v>387.28699999999998</v>
      </c>
      <c r="E420" s="4">
        <f t="shared" si="33"/>
        <v>2164</v>
      </c>
      <c r="F420" s="5">
        <f>F419*SUM(economy!Z210:AB210)/SUM(economy!Z209:AB209)</f>
        <v>32869.452371973559</v>
      </c>
      <c r="G420" s="13">
        <f t="shared" si="35"/>
        <v>242.60195596611737</v>
      </c>
      <c r="H420" s="13">
        <f t="shared" si="35"/>
        <v>307.43336912597994</v>
      </c>
      <c r="I420" s="13">
        <f t="shared" si="35"/>
        <v>271.9241887730787</v>
      </c>
      <c r="J420" s="13">
        <f t="shared" si="35"/>
        <v>64.98304920853856</v>
      </c>
      <c r="K420" s="13">
        <f t="shared" si="35"/>
        <v>3.905618474505947</v>
      </c>
      <c r="L420" s="13">
        <f t="shared" si="34"/>
        <v>1165.8481815482205</v>
      </c>
      <c r="M420" s="3"/>
      <c r="N420" s="3"/>
      <c r="O420" s="3"/>
      <c r="P420" s="3"/>
      <c r="Q420" s="3"/>
      <c r="R420" s="3"/>
      <c r="S420" s="3"/>
    </row>
    <row r="421" spans="1:19">
      <c r="A421" s="3"/>
      <c r="B421" s="3"/>
      <c r="C421" s="10">
        <v>2010.9534249999999</v>
      </c>
      <c r="D421" s="10">
        <v>387.04399999999998</v>
      </c>
      <c r="E421" s="4">
        <f t="shared" si="33"/>
        <v>2165</v>
      </c>
      <c r="F421" s="5">
        <f>F420*SUM(economy!Z211:AB211)/SUM(economy!Z210:AB210)</f>
        <v>32921.043071975255</v>
      </c>
      <c r="G421" s="13">
        <f t="shared" si="35"/>
        <v>244.60807277755237</v>
      </c>
      <c r="H421" s="13">
        <f t="shared" si="35"/>
        <v>309.67394429147919</v>
      </c>
      <c r="I421" s="13">
        <f t="shared" si="35"/>
        <v>273.21238852317265</v>
      </c>
      <c r="J421" s="13">
        <f t="shared" si="35"/>
        <v>65.12868884959812</v>
      </c>
      <c r="K421" s="13">
        <f t="shared" si="35"/>
        <v>3.9120441279548688</v>
      </c>
      <c r="L421" s="13">
        <f t="shared" si="34"/>
        <v>1171.5351385697572</v>
      </c>
      <c r="M421" s="3"/>
      <c r="N421" s="3"/>
      <c r="O421" s="3"/>
      <c r="P421" s="3"/>
      <c r="Q421" s="3"/>
      <c r="R421" s="3"/>
      <c r="S421" s="3"/>
    </row>
    <row r="422" spans="1:19">
      <c r="A422" s="3"/>
      <c r="B422" s="3"/>
      <c r="C422" s="10">
        <v>2011.038356</v>
      </c>
      <c r="D422" s="10">
        <v>386.892</v>
      </c>
      <c r="E422" s="4">
        <f t="shared" si="33"/>
        <v>2166</v>
      </c>
      <c r="F422" s="5">
        <f>F421*SUM(economy!Z212:AB212)/SUM(economy!Z211:AB211)</f>
        <v>32971.77953535923</v>
      </c>
      <c r="G422" s="13">
        <f t="shared" si="35"/>
        <v>246.61733831715648</v>
      </c>
      <c r="H422" s="13">
        <f t="shared" si="35"/>
        <v>311.91319976488944</v>
      </c>
      <c r="I422" s="13">
        <f t="shared" si="35"/>
        <v>274.49104797831285</v>
      </c>
      <c r="J422" s="13">
        <f t="shared" si="35"/>
        <v>65.272063802312914</v>
      </c>
      <c r="K422" s="13">
        <f t="shared" si="35"/>
        <v>3.9183635823719567</v>
      </c>
      <c r="L422" s="13">
        <f t="shared" si="34"/>
        <v>1177.2120134450438</v>
      </c>
      <c r="M422" s="3"/>
      <c r="N422" s="3"/>
      <c r="O422" s="3"/>
      <c r="P422" s="3"/>
      <c r="Q422" s="3"/>
      <c r="R422" s="3"/>
      <c r="S422" s="3"/>
    </row>
    <row r="423" spans="1:19">
      <c r="A423" s="3"/>
      <c r="B423" s="3"/>
      <c r="C423" s="10">
        <v>2011.123288</v>
      </c>
      <c r="D423" s="10">
        <v>386.97300000000001</v>
      </c>
      <c r="E423" s="4">
        <f t="shared" si="33"/>
        <v>2167</v>
      </c>
      <c r="F423" s="5">
        <f>F422*SUM(economy!Z213:AB213)/SUM(economy!Z212:AB212)</f>
        <v>33021.675567990111</v>
      </c>
      <c r="G423" s="13">
        <f t="shared" ref="G423:K438" si="36">G422*(1-G$5)+G$4*$F422*$L$4/1000</f>
        <v>248.62970044842254</v>
      </c>
      <c r="H423" s="13">
        <f t="shared" si="36"/>
        <v>314.15105896671207</v>
      </c>
      <c r="I423" s="13">
        <f t="shared" si="36"/>
        <v>275.76016685819644</v>
      </c>
      <c r="J423" s="13">
        <f t="shared" si="36"/>
        <v>65.413203178694403</v>
      </c>
      <c r="K423" s="13">
        <f t="shared" si="36"/>
        <v>3.9245785188146796</v>
      </c>
      <c r="L423" s="13">
        <f t="shared" si="34"/>
        <v>1182.87870797084</v>
      </c>
      <c r="M423" s="3"/>
      <c r="N423" s="3"/>
      <c r="O423" s="3"/>
      <c r="P423" s="3"/>
      <c r="Q423" s="3"/>
      <c r="R423" s="3"/>
      <c r="S423" s="3"/>
    </row>
    <row r="424" spans="1:19">
      <c r="A424" s="3"/>
      <c r="B424" s="3"/>
      <c r="C424" s="10">
        <v>2011.2</v>
      </c>
      <c r="D424" s="10">
        <v>387.01499999999999</v>
      </c>
      <c r="E424" s="4">
        <f t="shared" si="33"/>
        <v>2168</v>
      </c>
      <c r="F424" s="5">
        <f>F423*SUM(economy!Z214:AB214)/SUM(economy!Z213:AB213)</f>
        <v>33070.744856743149</v>
      </c>
      <c r="G424" s="13">
        <f t="shared" si="36"/>
        <v>250.64510787745479</v>
      </c>
      <c r="H424" s="13">
        <f t="shared" si="36"/>
        <v>316.38744682444616</v>
      </c>
      <c r="I424" s="13">
        <f t="shared" si="36"/>
        <v>277.01974696040332</v>
      </c>
      <c r="J424" s="13">
        <f t="shared" si="36"/>
        <v>65.552136048083028</v>
      </c>
      <c r="K424" s="13">
        <f t="shared" si="36"/>
        <v>3.9306906050585901</v>
      </c>
      <c r="L424" s="13">
        <f t="shared" si="34"/>
        <v>1188.5351283154459</v>
      </c>
      <c r="M424" s="3"/>
      <c r="N424" s="3"/>
      <c r="O424" s="3"/>
      <c r="P424" s="3"/>
      <c r="Q424" s="3"/>
      <c r="R424" s="3"/>
      <c r="S424" s="3"/>
    </row>
    <row r="425" spans="1:19">
      <c r="A425" s="3"/>
      <c r="B425" s="3"/>
      <c r="C425" s="10">
        <v>2011.284932</v>
      </c>
      <c r="D425" s="10">
        <v>387.01</v>
      </c>
      <c r="E425" s="4">
        <f t="shared" si="33"/>
        <v>2169</v>
      </c>
      <c r="F425" s="5">
        <f>F424*SUM(economy!Z215:AB215)/SUM(economy!Z214:AB214)</f>
        <v>33119.000966875661</v>
      </c>
      <c r="G425" s="13">
        <f t="shared" si="36"/>
        <v>252.66351014570671</v>
      </c>
      <c r="H425" s="13">
        <f t="shared" si="36"/>
        <v>318.62228975727021</v>
      </c>
      <c r="I425" s="13">
        <f t="shared" si="36"/>
        <v>278.26979211462941</v>
      </c>
      <c r="J425" s="13">
        <f t="shared" si="36"/>
        <v>65.688891425619929</v>
      </c>
      <c r="K425" s="13">
        <f t="shared" si="36"/>
        <v>3.9367014952369979</v>
      </c>
      <c r="L425" s="13">
        <f t="shared" si="34"/>
        <v>1194.1811849384633</v>
      </c>
      <c r="M425" s="3"/>
      <c r="N425" s="3"/>
      <c r="O425" s="3"/>
      <c r="P425" s="3"/>
      <c r="Q425" s="3"/>
      <c r="R425" s="3"/>
      <c r="S425" s="3"/>
    </row>
    <row r="426" spans="1:19">
      <c r="A426" s="3"/>
      <c r="B426" s="3"/>
      <c r="C426" s="10">
        <v>2011.367123</v>
      </c>
      <c r="D426" s="10">
        <v>387.279</v>
      </c>
      <c r="E426" s="4">
        <f t="shared" si="33"/>
        <v>2170</v>
      </c>
      <c r="F426" s="5">
        <f>F425*SUM(economy!Z216:AB216)/SUM(economy!Z215:AB215)</f>
        <v>33166.457339545486</v>
      </c>
      <c r="G426" s="13">
        <f t="shared" si="36"/>
        <v>254.68485762255827</v>
      </c>
      <c r="H426" s="13">
        <f t="shared" si="36"/>
        <v>320.85551566051879</v>
      </c>
      <c r="I426" s="13">
        <f t="shared" si="36"/>
        <v>279.51030813713896</v>
      </c>
      <c r="J426" s="13">
        <f t="shared" si="36"/>
        <v>65.823498261068821</v>
      </c>
      <c r="K426" s="13">
        <f t="shared" si="36"/>
        <v>3.9426128294990122</v>
      </c>
      <c r="L426" s="13">
        <f t="shared" si="34"/>
        <v>1199.8167925107839</v>
      </c>
      <c r="M426" s="3"/>
      <c r="N426" s="3"/>
      <c r="O426" s="3"/>
      <c r="P426" s="3"/>
      <c r="Q426" s="3"/>
      <c r="R426" s="3"/>
      <c r="S426" s="3"/>
    </row>
    <row r="427" spans="1:19">
      <c r="A427" s="3"/>
      <c r="B427" s="3"/>
      <c r="C427" s="10">
        <v>2011.452055</v>
      </c>
      <c r="D427" s="10">
        <v>387.709</v>
      </c>
      <c r="E427" s="4">
        <f t="shared" si="33"/>
        <v>2171</v>
      </c>
      <c r="F427" s="5">
        <f>F426*SUM(economy!Z217:AB217)/SUM(economy!Z216:AB216)</f>
        <v>33213.127289473385</v>
      </c>
      <c r="G427" s="13">
        <f t="shared" si="36"/>
        <v>256.70910149774181</v>
      </c>
      <c r="H427" s="13">
        <f t="shared" si="36"/>
        <v>323.08705388996907</v>
      </c>
      <c r="I427" s="13">
        <f t="shared" si="36"/>
        <v>280.74130278545567</v>
      </c>
      <c r="J427" s="13">
        <f t="shared" si="36"/>
        <v>65.955985427985098</v>
      </c>
      <c r="K427" s="13">
        <f t="shared" si="36"/>
        <v>3.948426233685626</v>
      </c>
      <c r="L427" s="13">
        <f t="shared" si="34"/>
        <v>1205.4418698348372</v>
      </c>
      <c r="M427" s="3"/>
      <c r="N427" s="3"/>
      <c r="O427" s="3"/>
      <c r="P427" s="3"/>
      <c r="Q427" s="3"/>
      <c r="R427" s="3"/>
      <c r="S427" s="3"/>
    </row>
    <row r="428" spans="1:19">
      <c r="A428" s="3"/>
      <c r="B428" s="3"/>
      <c r="C428" s="10">
        <v>2011.5342470000001</v>
      </c>
      <c r="D428" s="10">
        <v>388.05500000000001</v>
      </c>
      <c r="E428" s="4">
        <f t="shared" si="33"/>
        <v>2172</v>
      </c>
      <c r="F428" s="5">
        <f>F427*SUM(economy!Z218:AB218)/SUM(economy!Z217:AB217)</f>
        <v>33259.024002746977</v>
      </c>
      <c r="G428" s="13">
        <f t="shared" si="36"/>
        <v>258.73619377362519</v>
      </c>
      <c r="H428" s="13">
        <f t="shared" si="36"/>
        <v>325.31683524595121</v>
      </c>
      <c r="I428" s="13">
        <f t="shared" si="36"/>
        <v>281.96278571331061</v>
      </c>
      <c r="J428" s="13">
        <f t="shared" si="36"/>
        <v>66.086381713229386</v>
      </c>
      <c r="K428" s="13">
        <f t="shared" si="36"/>
        <v>3.9541433190235131</v>
      </c>
      <c r="L428" s="13">
        <f t="shared" si="34"/>
        <v>1211.0563397651399</v>
      </c>
      <c r="M428" s="3"/>
      <c r="N428" s="3"/>
      <c r="O428" s="3"/>
      <c r="P428" s="3"/>
      <c r="Q428" s="3"/>
      <c r="R428" s="3"/>
      <c r="S428" s="3"/>
    </row>
    <row r="429" spans="1:19">
      <c r="A429" s="3"/>
      <c r="B429" s="3"/>
      <c r="C429" s="10">
        <v>2011.6191779999999</v>
      </c>
      <c r="D429" s="10">
        <v>388.49599999999998</v>
      </c>
      <c r="E429" s="4">
        <f t="shared" si="33"/>
        <v>2173</v>
      </c>
      <c r="F429" s="5">
        <f>F428*SUM(economy!Z219:AB219)/SUM(economy!Z218:AB218)</f>
        <v>33304.160534762777</v>
      </c>
      <c r="G429" s="13">
        <f t="shared" si="36"/>
        <v>260.76608725736094</v>
      </c>
      <c r="H429" s="13">
        <f t="shared" si="36"/>
        <v>327.5447919572959</v>
      </c>
      <c r="I429" s="13">
        <f t="shared" si="36"/>
        <v>283.1747684258649</v>
      </c>
      <c r="J429" s="13">
        <f t="shared" si="36"/>
        <v>66.214715806822312</v>
      </c>
      <c r="K429" s="13">
        <f t="shared" si="36"/>
        <v>3.9597656818361959</v>
      </c>
      <c r="L429" s="13">
        <f t="shared" si="34"/>
        <v>1216.6601291291802</v>
      </c>
      <c r="M429" s="3"/>
      <c r="N429" s="3"/>
      <c r="O429" s="3"/>
      <c r="P429" s="3"/>
      <c r="Q429" s="3"/>
      <c r="R429" s="3"/>
      <c r="S429" s="3"/>
    </row>
    <row r="430" spans="1:19">
      <c r="A430" s="3"/>
      <c r="B430" s="3"/>
      <c r="C430" s="10">
        <v>2011.7041099999999</v>
      </c>
      <c r="D430" s="10">
        <v>388.99200000000002</v>
      </c>
      <c r="E430" s="4">
        <f t="shared" si="33"/>
        <v>2174</v>
      </c>
      <c r="F430" s="5">
        <f>F429*SUM(economy!Z220:AB220)/SUM(economy!Z219:AB219)</f>
        <v>33348.549808303942</v>
      </c>
      <c r="G430" s="13">
        <f t="shared" si="36"/>
        <v>262.79873555290982</v>
      </c>
      <c r="H430" s="13">
        <f t="shared" si="36"/>
        <v>329.77085766513324</v>
      </c>
      <c r="I430" s="13">
        <f t="shared" si="36"/>
        <v>284.37726423522457</v>
      </c>
      <c r="J430" s="13">
        <f t="shared" si="36"/>
        <v>66.341016292137368</v>
      </c>
      <c r="K430" s="13">
        <f t="shared" si="36"/>
        <v>3.9652949032722473</v>
      </c>
      <c r="L430" s="13">
        <f t="shared" si="34"/>
        <v>1222.2531686486773</v>
      </c>
      <c r="M430" s="3"/>
      <c r="N430" s="3"/>
      <c r="O430" s="3"/>
      <c r="P430" s="3"/>
      <c r="Q430" s="3"/>
      <c r="R430" s="3"/>
      <c r="S430" s="3"/>
    </row>
    <row r="431" spans="1:19">
      <c r="A431" s="3"/>
      <c r="B431" s="3"/>
      <c r="C431" s="10">
        <v>2011.7863010000001</v>
      </c>
      <c r="D431" s="10">
        <v>389.11599999999999</v>
      </c>
      <c r="E431" s="4">
        <f t="shared" si="33"/>
        <v>2175</v>
      </c>
      <c r="F431" s="5">
        <f>F430*SUM(economy!Z221:AB221)/SUM(economy!Z220:AB220)</f>
        <v>33392.204611749912</v>
      </c>
      <c r="G431" s="13">
        <f t="shared" si="36"/>
        <v>264.83409305294714</v>
      </c>
      <c r="H431" s="13">
        <f t="shared" si="36"/>
        <v>331.99496740655542</v>
      </c>
      <c r="I431" s="13">
        <f t="shared" si="36"/>
        <v>285.57028821626329</v>
      </c>
      <c r="J431" s="13">
        <f t="shared" si="36"/>
        <v>66.465311636428368</v>
      </c>
      <c r="K431" s="13">
        <f t="shared" si="36"/>
        <v>3.9707325490501897</v>
      </c>
      <c r="L431" s="13">
        <f t="shared" si="34"/>
        <v>1227.8353928612446</v>
      </c>
      <c r="M431" s="3"/>
      <c r="N431" s="3"/>
      <c r="O431" s="3"/>
      <c r="P431" s="3"/>
      <c r="Q431" s="3"/>
      <c r="R431" s="3"/>
      <c r="S431" s="3"/>
    </row>
    <row r="432" spans="1:19">
      <c r="A432" s="3"/>
      <c r="B432" s="3"/>
      <c r="C432" s="10">
        <v>2011.8712330000001</v>
      </c>
      <c r="D432" s="10">
        <v>388.92899999999997</v>
      </c>
      <c r="E432" s="4">
        <f t="shared" si="33"/>
        <v>2176</v>
      </c>
      <c r="F432" s="5">
        <f>F431*SUM(economy!Z222:AB222)/SUM(economy!Z221:AB221)</f>
        <v>33435.137597416237</v>
      </c>
      <c r="G432" s="13">
        <f t="shared" si="36"/>
        <v>266.87211493065956</v>
      </c>
      <c r="H432" s="13">
        <f t="shared" si="36"/>
        <v>334.21705759815637</v>
      </c>
      <c r="I432" s="13">
        <f t="shared" si="36"/>
        <v>286.75385716276946</v>
      </c>
      <c r="J432" s="13">
        <f t="shared" si="36"/>
        <v>66.587630181687913</v>
      </c>
      <c r="K432" s="13">
        <f t="shared" si="36"/>
        <v>3.9760801692197116</v>
      </c>
      <c r="L432" s="13">
        <f t="shared" si="34"/>
        <v>1233.4067400424929</v>
      </c>
      <c r="M432" s="3"/>
      <c r="N432" s="3"/>
      <c r="O432" s="3"/>
      <c r="P432" s="3"/>
      <c r="Q432" s="3"/>
      <c r="R432" s="3"/>
      <c r="S432" s="3"/>
    </row>
    <row r="433" spans="1:19">
      <c r="A433" s="3"/>
      <c r="B433" s="3"/>
      <c r="C433" s="10">
        <v>2011.9534249999999</v>
      </c>
      <c r="D433" s="10">
        <v>388.79700000000003</v>
      </c>
      <c r="E433" s="4">
        <f t="shared" si="33"/>
        <v>2177</v>
      </c>
      <c r="F433" s="5">
        <f>F432*SUM(economy!Z223:AB223)/SUM(economy!Z222:AB222)</f>
        <v>33477.361280020246</v>
      </c>
      <c r="G433" s="13">
        <f t="shared" si="36"/>
        <v>268.91275713144086</v>
      </c>
      <c r="H433" s="13">
        <f t="shared" si="36"/>
        <v>336.4370660194607</v>
      </c>
      <c r="I433" s="13">
        <f t="shared" si="36"/>
        <v>287.92798954393203</v>
      </c>
      <c r="J433" s="13">
        <f t="shared" si="36"/>
        <v>66.708000135833217</v>
      </c>
      <c r="K433" s="13">
        <f t="shared" si="36"/>
        <v>3.9813392979388995</v>
      </c>
      <c r="L433" s="13">
        <f t="shared" si="34"/>
        <v>1238.9671521286057</v>
      </c>
      <c r="M433" s="3"/>
      <c r="N433" s="3"/>
      <c r="O433" s="3"/>
      <c r="P433" s="3"/>
      <c r="Q433" s="3"/>
      <c r="R433" s="3"/>
      <c r="S433" s="3"/>
    </row>
    <row r="434" spans="1:19">
      <c r="A434" s="3"/>
      <c r="B434" s="3"/>
      <c r="C434" s="10">
        <v>2012.0382509999999</v>
      </c>
      <c r="D434" s="10">
        <v>388.66699999999997</v>
      </c>
      <c r="E434" s="4">
        <f t="shared" si="33"/>
        <v>2178</v>
      </c>
      <c r="F434" s="5">
        <f>F433*SUM(economy!Z224:AB224)/SUM(economy!Z223:AB223)</f>
        <v>33518.888035270604</v>
      </c>
      <c r="G434" s="13">
        <f t="shared" si="36"/>
        <v>270.95597636449372</v>
      </c>
      <c r="H434" s="13">
        <f t="shared" si="36"/>
        <v>338.65493179625429</v>
      </c>
      <c r="I434" s="13">
        <f t="shared" si="36"/>
        <v>289.09270546118069</v>
      </c>
      <c r="J434" s="13">
        <f t="shared" si="36"/>
        <v>66.826449564215409</v>
      </c>
      <c r="K434" s="13">
        <f t="shared" si="36"/>
        <v>3.9865114532670818</v>
      </c>
      <c r="L434" s="13">
        <f t="shared" si="34"/>
        <v>1244.5165746394114</v>
      </c>
      <c r="M434" s="3"/>
      <c r="N434" s="3"/>
      <c r="O434" s="3"/>
      <c r="P434" s="3"/>
      <c r="Q434" s="3"/>
      <c r="R434" s="3"/>
      <c r="S434" s="3"/>
    </row>
    <row r="435" spans="1:19">
      <c r="A435" s="3"/>
      <c r="B435" s="3"/>
      <c r="C435" s="10">
        <v>2012.1229510000001</v>
      </c>
      <c r="D435" s="10">
        <v>388.64600000000002</v>
      </c>
      <c r="E435" s="4">
        <f t="shared" si="33"/>
        <v>2179</v>
      </c>
      <c r="F435" s="5">
        <f>F434*SUM(economy!Z225:AB225)/SUM(economy!Z224:AB224)</f>
        <v>33559.730098576991</v>
      </c>
      <c r="G435" s="13">
        <f t="shared" si="36"/>
        <v>273.00173009434593</v>
      </c>
      <c r="H435" s="13">
        <f t="shared" si="36"/>
        <v>340.870595383828</v>
      </c>
      <c r="I435" s="13">
        <f t="shared" si="36"/>
        <v>290.24802660539262</v>
      </c>
      <c r="J435" s="13">
        <f t="shared" si="36"/>
        <v>66.943006381448328</v>
      </c>
      <c r="K435" s="13">
        <f t="shared" si="36"/>
        <v>3.9915981369729732</v>
      </c>
      <c r="L435" s="13">
        <f t="shared" si="34"/>
        <v>1250.0549566019877</v>
      </c>
      <c r="M435" s="3"/>
      <c r="N435" s="3"/>
      <c r="O435" s="3"/>
      <c r="P435" s="3"/>
      <c r="Q435" s="3"/>
      <c r="R435" s="3"/>
      <c r="S435" s="3"/>
    </row>
    <row r="436" spans="1:19">
      <c r="A436" s="3"/>
      <c r="B436" s="3"/>
      <c r="C436" s="10">
        <v>2012.202186</v>
      </c>
      <c r="D436" s="10">
        <v>388.67200000000003</v>
      </c>
      <c r="E436" s="4">
        <f t="shared" si="33"/>
        <v>2180</v>
      </c>
      <c r="F436" s="5">
        <f>F435*SUM(economy!Z226:AB226)/SUM(economy!Z225:AB225)</f>
        <v>33599.899563877625</v>
      </c>
      <c r="G436" s="13">
        <f t="shared" si="36"/>
        <v>275.04997653228725</v>
      </c>
      <c r="H436" s="13">
        <f t="shared" si="36"/>
        <v>343.08399855014693</v>
      </c>
      <c r="I436" s="13">
        <f t="shared" si="36"/>
        <v>291.3939762144804</v>
      </c>
      <c r="J436" s="13">
        <f t="shared" si="36"/>
        <v>67.057698343552602</v>
      </c>
      <c r="K436" s="13">
        <f t="shared" si="36"/>
        <v>3.9966008343577193</v>
      </c>
      <c r="L436" s="13">
        <f t="shared" si="34"/>
        <v>1255.5822504748248</v>
      </c>
      <c r="M436" s="3"/>
      <c r="N436" s="3"/>
      <c r="O436" s="3"/>
      <c r="P436" s="3"/>
      <c r="Q436" s="3"/>
      <c r="R436" s="3"/>
      <c r="S436" s="3"/>
    </row>
    <row r="437" spans="1:19">
      <c r="A437" s="3"/>
      <c r="B437" s="3"/>
      <c r="C437" s="10">
        <v>2012.286885</v>
      </c>
      <c r="D437" s="10">
        <v>388.83199999999999</v>
      </c>
      <c r="E437" s="4">
        <f t="shared" si="33"/>
        <v>2181</v>
      </c>
      <c r="F437" s="5">
        <f>F436*SUM(economy!Z227:AB227)/SUM(economy!Z226:AB226)</f>
        <v>33639.408382581038</v>
      </c>
      <c r="G437" s="13">
        <f t="shared" si="36"/>
        <v>277.1006746277352</v>
      </c>
      <c r="H437" s="13">
        <f t="shared" si="36"/>
        <v>345.29508435895519</v>
      </c>
      <c r="I437" s="13">
        <f t="shared" si="36"/>
        <v>292.53057903137261</v>
      </c>
      <c r="J437" s="13">
        <f t="shared" si="36"/>
        <v>67.170553040410994</v>
      </c>
      <c r="K437" s="13">
        <f t="shared" si="36"/>
        <v>4.0015210140925337</v>
      </c>
      <c r="L437" s="13">
        <f t="shared" si="34"/>
        <v>1261.0984120725666</v>
      </c>
      <c r="M437" s="3"/>
      <c r="N437" s="3"/>
      <c r="O437" s="3"/>
      <c r="P437" s="3"/>
      <c r="Q437" s="3"/>
      <c r="R437" s="3"/>
      <c r="S437" s="3"/>
    </row>
    <row r="438" spans="1:19">
      <c r="A438" s="3"/>
      <c r="B438" s="3"/>
      <c r="C438" s="10">
        <v>2012.3688520000001</v>
      </c>
      <c r="D438" s="10">
        <v>389.13200000000001</v>
      </c>
      <c r="E438" s="4">
        <f t="shared" si="33"/>
        <v>2182</v>
      </c>
      <c r="F438" s="5">
        <f>F437*SUM(economy!Z228:AB228)/SUM(economy!Z227:AB227)</f>
        <v>33678.268362619165</v>
      </c>
      <c r="G438" s="13">
        <f t="shared" si="36"/>
        <v>279.15378405953595</v>
      </c>
      <c r="H438" s="13">
        <f t="shared" si="36"/>
        <v>347.50379715282821</v>
      </c>
      <c r="I438" s="13">
        <f t="shared" si="36"/>
        <v>293.65786126239993</v>
      </c>
      <c r="J438" s="13">
        <f t="shared" si="36"/>
        <v>67.281597888530484</v>
      </c>
      <c r="K438" s="13">
        <f t="shared" si="36"/>
        <v>4.0063601280705265</v>
      </c>
      <c r="L438" s="13">
        <f t="shared" si="34"/>
        <v>1266.6034004913652</v>
      </c>
      <c r="M438" s="3"/>
      <c r="N438" s="3"/>
      <c r="O438" s="3"/>
      <c r="P438" s="3"/>
      <c r="Q438" s="3"/>
      <c r="R438" s="3"/>
      <c r="S438" s="3"/>
    </row>
    <row r="439" spans="1:19">
      <c r="A439" s="3"/>
      <c r="B439" s="3"/>
      <c r="C439" s="10">
        <v>2012.4535519999999</v>
      </c>
      <c r="D439" s="10">
        <v>389.55700000000002</v>
      </c>
      <c r="E439" s="4">
        <f t="shared" si="33"/>
        <v>2183</v>
      </c>
      <c r="F439" s="5">
        <f>F438*SUM(economy!Z229:AB229)/SUM(economy!Z228:AB228)</f>
        <v>33716.491167609405</v>
      </c>
      <c r="G439" s="13">
        <f t="shared" ref="G439:K454" si="37">G438*(1-G$5)+G$4*$F438*$L$4/1000</f>
        <v>281.20926522720754</v>
      </c>
      <c r="H439" s="13">
        <f t="shared" si="37"/>
        <v>349.71008253618271</v>
      </c>
      <c r="I439" s="13">
        <f t="shared" si="37"/>
        <v>294.77585053609698</v>
      </c>
      <c r="J439" s="13">
        <f t="shared" si="37"/>
        <v>67.390860124106695</v>
      </c>
      <c r="K439" s="13">
        <f t="shared" si="37"/>
        <v>4.0111196112723855</v>
      </c>
      <c r="L439" s="13">
        <f t="shared" si="34"/>
        <v>1272.0971780348664</v>
      </c>
      <c r="M439" s="3"/>
      <c r="N439" s="3"/>
      <c r="O439" s="3"/>
      <c r="P439" s="3"/>
      <c r="Q439" s="3"/>
      <c r="R439" s="3"/>
      <c r="S439" s="3"/>
    </row>
    <row r="440" spans="1:19">
      <c r="A440" s="3"/>
      <c r="B440" s="3"/>
      <c r="C440" s="10">
        <v>2012.535519</v>
      </c>
      <c r="D440" s="10">
        <v>390.20600000000002</v>
      </c>
      <c r="E440" s="4">
        <f t="shared" si="33"/>
        <v>2184</v>
      </c>
      <c r="F440" s="5">
        <f>F439*SUM(economy!Z230:AB230)/SUM(economy!Z229:AB229)</f>
        <v>33754.088316121648</v>
      </c>
      <c r="G440" s="13">
        <f t="shared" si="37"/>
        <v>283.26707924213207</v>
      </c>
      <c r="H440" s="13">
        <f t="shared" si="37"/>
        <v>351.91388735825461</v>
      </c>
      <c r="I440" s="13">
        <f t="shared" si="37"/>
        <v>295.8845758624318</v>
      </c>
      <c r="J440" s="13">
        <f t="shared" si="37"/>
        <v>67.498366796386222</v>
      </c>
      <c r="K440" s="13">
        <f t="shared" si="37"/>
        <v>4.0158008816455659</v>
      </c>
      <c r="L440" s="13">
        <f t="shared" si="34"/>
        <v>1277.5797101408502</v>
      </c>
      <c r="M440" s="3"/>
      <c r="N440" s="3"/>
      <c r="O440" s="3"/>
      <c r="P440" s="3"/>
      <c r="Q440" s="3"/>
      <c r="R440" s="3"/>
      <c r="S440" s="3"/>
    </row>
    <row r="441" spans="1:19">
      <c r="A441" s="3"/>
      <c r="B441" s="3"/>
      <c r="C441" s="10">
        <v>2012.6202189999999</v>
      </c>
      <c r="D441" s="10">
        <v>390.88200000000001</v>
      </c>
      <c r="E441" s="4">
        <f t="shared" si="33"/>
        <v>2185</v>
      </c>
      <c r="F441" s="5">
        <f>F440*SUM(economy!Z231:AB231)/SUM(economy!Z230:AB230)</f>
        <v>33791.071181048173</v>
      </c>
      <c r="G441" s="13">
        <f t="shared" si="37"/>
        <v>285.32718791870286</v>
      </c>
      <c r="H441" s="13">
        <f t="shared" si="37"/>
        <v>354.11515969605506</v>
      </c>
      <c r="I441" s="13">
        <f t="shared" si="37"/>
        <v>296.98406759247206</v>
      </c>
      <c r="J441" s="13">
        <f t="shared" si="37"/>
        <v>67.604144761322047</v>
      </c>
      <c r="K441" s="13">
        <f t="shared" si="37"/>
        <v>4.0204053399966018</v>
      </c>
      <c r="L441" s="13">
        <f t="shared" si="34"/>
        <v>1283.0509653085485</v>
      </c>
      <c r="M441" s="3"/>
      <c r="N441" s="3"/>
      <c r="O441" s="3"/>
      <c r="P441" s="3"/>
      <c r="Q441" s="3"/>
      <c r="R441" s="3"/>
      <c r="S441" s="3"/>
    </row>
    <row r="442" spans="1:19">
      <c r="A442" s="3"/>
      <c r="B442" s="3"/>
      <c r="C442" s="10">
        <v>2012.7049179999999</v>
      </c>
      <c r="D442" s="10">
        <v>391.31200000000001</v>
      </c>
      <c r="E442" s="4">
        <f t="shared" si="33"/>
        <v>2186</v>
      </c>
      <c r="F442" s="5">
        <f>F441*SUM(economy!Z232:AB232)/SUM(economy!Z231:AB231)</f>
        <v>33827.450989073062</v>
      </c>
      <c r="G442" s="13">
        <f t="shared" si="37"/>
        <v>287.3895537654335</v>
      </c>
      <c r="H442" s="13">
        <f t="shared" si="37"/>
        <v>356.31384883731403</v>
      </c>
      <c r="I442" s="13">
        <f t="shared" si="37"/>
        <v>298.07435737849835</v>
      </c>
      <c r="J442" s="13">
        <f t="shared" si="37"/>
        <v>67.708220675517481</v>
      </c>
      <c r="K442" s="13">
        <f t="shared" si="37"/>
        <v>4.0249343698962097</v>
      </c>
      <c r="L442" s="13">
        <f t="shared" si="34"/>
        <v>1288.5109150266594</v>
      </c>
      <c r="M442" s="3"/>
      <c r="N442" s="3"/>
      <c r="O442" s="3"/>
      <c r="P442" s="3"/>
      <c r="Q442" s="3"/>
      <c r="R442" s="3"/>
      <c r="S442" s="3"/>
    </row>
    <row r="443" spans="1:19">
      <c r="A443" s="3"/>
      <c r="B443" s="3"/>
      <c r="C443" s="10">
        <v>2012.786885</v>
      </c>
      <c r="D443" s="10">
        <v>391.32299999999998</v>
      </c>
      <c r="E443" s="4">
        <f t="shared" si="33"/>
        <v>2187</v>
      </c>
      <c r="F443" s="5">
        <f>F442*SUM(economy!Z233:AB233)/SUM(economy!Z232:AB232)</f>
        <v>33863.238820238243</v>
      </c>
      <c r="G443" s="13">
        <f t="shared" si="37"/>
        <v>289.45413997603418</v>
      </c>
      <c r="H443" s="13">
        <f t="shared" si="37"/>
        <v>358.50990526342127</v>
      </c>
      <c r="I443" s="13">
        <f t="shared" si="37"/>
        <v>299.15547813457277</v>
      </c>
      <c r="J443" s="13">
        <f t="shared" si="37"/>
        <v>67.810620990453856</v>
      </c>
      <c r="K443" s="13">
        <f t="shared" si="37"/>
        <v>4.0293893375968182</v>
      </c>
      <c r="L443" s="13">
        <f t="shared" si="34"/>
        <v>1293.9595337020787</v>
      </c>
      <c r="M443" s="3"/>
      <c r="N443" s="3"/>
      <c r="O443" s="3"/>
      <c r="P443" s="3"/>
      <c r="Q443" s="3"/>
      <c r="R443" s="3"/>
      <c r="S443" s="3"/>
    </row>
    <row r="444" spans="1:19">
      <c r="A444" s="3"/>
      <c r="B444" s="3"/>
      <c r="C444" s="10">
        <v>2012.8715850000001</v>
      </c>
      <c r="D444" s="10">
        <v>391.15600000000001</v>
      </c>
      <c r="E444" s="4">
        <f t="shared" si="33"/>
        <v>2188</v>
      </c>
      <c r="F444" s="5">
        <f>F443*SUM(economy!Z234:AB234)/SUM(economy!Z233:AB233)</f>
        <v>33898.445607603433</v>
      </c>
      <c r="G444" s="13">
        <f t="shared" si="37"/>
        <v>291.52091042046186</v>
      </c>
      <c r="H444" s="13">
        <f t="shared" si="37"/>
        <v>360.70328063237326</v>
      </c>
      <c r="I444" s="13">
        <f t="shared" si="37"/>
        <v>300.22746399757199</v>
      </c>
      <c r="J444" s="13">
        <f t="shared" si="37"/>
        <v>67.911371946996923</v>
      </c>
      <c r="K444" s="13">
        <f t="shared" si="37"/>
        <v>4.0337715919621768</v>
      </c>
      <c r="L444" s="13">
        <f t="shared" si="34"/>
        <v>1299.3967985893662</v>
      </c>
      <c r="M444" s="3"/>
      <c r="N444" s="3"/>
      <c r="O444" s="3"/>
      <c r="P444" s="3"/>
      <c r="Q444" s="3"/>
      <c r="R444" s="3"/>
      <c r="S444" s="3"/>
    </row>
    <row r="445" spans="1:19">
      <c r="E445" s="4">
        <f t="shared" si="33"/>
        <v>2189</v>
      </c>
      <c r="F445" s="5">
        <f>F444*SUM(economy!Z235:AB235)/SUM(economy!Z234:AB234)</f>
        <v>33933.08213699676</v>
      </c>
      <c r="G445" s="13">
        <f t="shared" si="37"/>
        <v>293.5898296359494</v>
      </c>
      <c r="H445" s="13">
        <f t="shared" si="37"/>
        <v>362.89392776173503</v>
      </c>
      <c r="I445" s="13">
        <f t="shared" si="37"/>
        <v>301.29035028869163</v>
      </c>
      <c r="J445" s="13">
        <f t="shared" si="37"/>
        <v>68.010499570177231</v>
      </c>
      <c r="K445" s="13">
        <f t="shared" si="37"/>
        <v>4.0380824644086939</v>
      </c>
      <c r="L445" s="13">
        <f t="shared" si="34"/>
        <v>1304.822689720962</v>
      </c>
      <c r="M445" s="3"/>
      <c r="N445" s="3"/>
      <c r="O445" s="3"/>
      <c r="P445" s="3"/>
      <c r="Q445" s="3"/>
      <c r="R445" s="3"/>
      <c r="S445" s="3"/>
    </row>
    <row r="446" spans="1:19">
      <c r="E446" s="4">
        <f t="shared" si="33"/>
        <v>2190</v>
      </c>
      <c r="F446" s="5">
        <f>F445*SUM(economy!Z236:AB236)/SUM(economy!Z235:AB235)</f>
        <v>33967.159046853601</v>
      </c>
      <c r="G446" s="13">
        <f t="shared" si="37"/>
        <v>295.66086281801961</v>
      </c>
      <c r="H446" s="13">
        <f t="shared" si="37"/>
        <v>365.08180061162585</v>
      </c>
      <c r="I446" s="13">
        <f t="shared" si="37"/>
        <v>302.34417347543081</v>
      </c>
      <c r="J446" s="13">
        <f t="shared" si="37"/>
        <v>68.108029664239453</v>
      </c>
      <c r="K446" s="13">
        <f t="shared" si="37"/>
        <v>4.0423232688581487</v>
      </c>
      <c r="L446" s="13">
        <f t="shared" si="34"/>
        <v>1310.2371898381739</v>
      </c>
      <c r="M446" s="3"/>
      <c r="N446" s="3"/>
      <c r="O446" s="3"/>
      <c r="P446" s="3"/>
      <c r="Q446" s="3"/>
      <c r="R446" s="3"/>
      <c r="S446" s="3"/>
    </row>
    <row r="447" spans="1:19">
      <c r="E447" s="4">
        <f t="shared" si="33"/>
        <v>2191</v>
      </c>
      <c r="F447" s="5">
        <f>F446*SUM(economy!Z237:AB237)/SUM(economy!Z236:AB236)</f>
        <v>34000.686828140555</v>
      </c>
      <c r="G447" s="13">
        <f t="shared" si="37"/>
        <v>297.73397581148953</v>
      </c>
      <c r="H447" s="13">
        <f t="shared" si="37"/>
        <v>367.26685426773616</v>
      </c>
      <c r="I447" s="13">
        <f t="shared" si="37"/>
        <v>303.38897113406193</v>
      </c>
      <c r="J447" s="13">
        <f t="shared" si="37"/>
        <v>68.2039878079555</v>
      </c>
      <c r="K447" s="13">
        <f t="shared" si="37"/>
        <v>4.0464953017014453</v>
      </c>
      <c r="L447" s="13">
        <f t="shared" si="34"/>
        <v>1315.6402843229446</v>
      </c>
      <c r="M447" s="3"/>
      <c r="N447" s="3"/>
      <c r="O447" s="3"/>
      <c r="P447" s="3"/>
      <c r="Q447" s="3"/>
      <c r="R447" s="3"/>
      <c r="S447" s="3"/>
    </row>
    <row r="448" spans="1:19">
      <c r="E448" s="4">
        <f t="shared" si="33"/>
        <v>2192</v>
      </c>
      <c r="F448" s="5">
        <f>F447*SUM(economy!Z238:AB238)/SUM(economy!Z237:AB237)</f>
        <v>34033.675824361941</v>
      </c>
      <c r="G448" s="13">
        <f t="shared" si="37"/>
        <v>299.80913510146996</v>
      </c>
      <c r="H448" s="13">
        <f t="shared" si="37"/>
        <v>369.44904492438428</v>
      </c>
      <c r="I448" s="13">
        <f t="shared" si="37"/>
        <v>304.42478191259312</v>
      </c>
      <c r="J448" s="13">
        <f t="shared" si="37"/>
        <v>68.29839935019659</v>
      </c>
      <c r="K448" s="13">
        <f t="shared" si="37"/>
        <v>4.0505998417730567</v>
      </c>
      <c r="L448" s="13">
        <f t="shared" si="34"/>
        <v>1321.0319611304169</v>
      </c>
      <c r="M448" s="3"/>
      <c r="N448" s="3"/>
      <c r="O448" s="3"/>
      <c r="P448" s="3"/>
      <c r="Q448" s="3"/>
      <c r="R448" s="3"/>
      <c r="S448" s="3"/>
    </row>
    <row r="449" spans="5:19">
      <c r="E449" s="4">
        <f t="shared" si="33"/>
        <v>2193</v>
      </c>
      <c r="F449" s="5">
        <f>F448*SUM(economy!Z239:AB239)/SUM(economy!Z238:AB238)</f>
        <v>34066.136231645578</v>
      </c>
      <c r="G449" s="13">
        <f t="shared" si="37"/>
        <v>301.88630780436529</v>
      </c>
      <c r="H449" s="13">
        <f t="shared" si="37"/>
        <v>371.62832986762027</v>
      </c>
      <c r="I449" s="13">
        <f t="shared" si="37"/>
        <v>305.4516454942289</v>
      </c>
      <c r="J449" s="13">
        <f t="shared" si="37"/>
        <v>68.39128940575894</v>
      </c>
      <c r="K449" s="13">
        <f t="shared" si="37"/>
        <v>4.0546381503358315</v>
      </c>
      <c r="L449" s="13">
        <f t="shared" si="34"/>
        <v>1326.4122107223093</v>
      </c>
      <c r="M449" s="3"/>
      <c r="N449" s="3"/>
      <c r="O449" s="3"/>
      <c r="P449" s="3"/>
      <c r="Q449" s="3"/>
      <c r="R449" s="3"/>
      <c r="S449" s="3"/>
    </row>
    <row r="450" spans="5:19">
      <c r="E450" s="4">
        <f t="shared" si="33"/>
        <v>2194</v>
      </c>
      <c r="F450" s="5">
        <f>F449*SUM(economy!Z240:AB240)/SUM(economy!Z239:AB239)</f>
        <v>34098.078098906102</v>
      </c>
      <c r="G450" s="13">
        <f t="shared" si="37"/>
        <v>303.96546165887889</v>
      </c>
      <c r="H450" s="13">
        <f t="shared" si="37"/>
        <v>373.80466745838453</v>
      </c>
      <c r="I450" s="13">
        <f t="shared" si="37"/>
        <v>306.469602561334</v>
      </c>
      <c r="J450" s="13">
        <f t="shared" si="37"/>
        <v>68.482682851438028</v>
      </c>
      <c r="K450" s="13">
        <f t="shared" si="37"/>
        <v>4.0586114710758032</v>
      </c>
      <c r="L450" s="13">
        <f t="shared" si="34"/>
        <v>1331.7810260011113</v>
      </c>
      <c r="M450" s="3"/>
      <c r="N450" s="3"/>
      <c r="O450" s="3"/>
      <c r="P450" s="3"/>
      <c r="Q450" s="3"/>
      <c r="R450" s="3"/>
      <c r="S450" s="3"/>
    </row>
    <row r="451" spans="5:19">
      <c r="E451" s="4">
        <f t="shared" si="33"/>
        <v>2195</v>
      </c>
      <c r="F451" s="5">
        <f>F450*SUM(economy!Z241:AB241)/SUM(economy!Z240:AB240)</f>
        <v>34129.511328081855</v>
      </c>
      <c r="G451" s="13">
        <f t="shared" si="37"/>
        <v>306.04656501702812</v>
      </c>
      <c r="H451" s="13">
        <f t="shared" si="37"/>
        <v>375.97801711572777</v>
      </c>
      <c r="I451" s="13">
        <f t="shared" si="37"/>
        <v>307.47869475990552</v>
      </c>
      <c r="J451" s="13">
        <f t="shared" si="37"/>
        <v>68.572604322346322</v>
      </c>
      <c r="K451" s="13">
        <f t="shared" si="37"/>
        <v>4.0625210301067138</v>
      </c>
      <c r="L451" s="13">
        <f t="shared" si="34"/>
        <v>1337.1384022451143</v>
      </c>
      <c r="M451" s="3"/>
      <c r="N451" s="3"/>
      <c r="O451" s="3"/>
      <c r="P451" s="3"/>
      <c r="Q451" s="3"/>
      <c r="R451" s="3"/>
      <c r="S451" s="3"/>
    </row>
    <row r="452" spans="5:19">
      <c r="E452" s="4">
        <f t="shared" si="33"/>
        <v>2196</v>
      </c>
      <c r="F452" s="5">
        <f>F451*SUM(economy!Z242:AB242)/SUM(economy!Z241:AB241)</f>
        <v>34160.445674443872</v>
      </c>
      <c r="G452" s="13">
        <f t="shared" si="37"/>
        <v>308.12958683517394</v>
      </c>
      <c r="H452" s="13">
        <f t="shared" si="37"/>
        <v>378.14833930009962</v>
      </c>
      <c r="I452" s="13">
        <f t="shared" si="37"/>
        <v>308.4789646645574</v>
      </c>
      <c r="J452" s="13">
        <f t="shared" si="37"/>
        <v>68.661078208469064</v>
      </c>
      <c r="K452" s="13">
        <f t="shared" si="37"/>
        <v>4.0663680359838725</v>
      </c>
      <c r="L452" s="13">
        <f t="shared" si="34"/>
        <v>1342.4843370442838</v>
      </c>
      <c r="M452" s="3"/>
      <c r="N452" s="3"/>
      <c r="O452" s="3"/>
      <c r="P452" s="3"/>
      <c r="Q452" s="3"/>
      <c r="R452" s="3"/>
      <c r="S452" s="3"/>
    </row>
    <row r="453" spans="5:19">
      <c r="E453" s="4">
        <f t="shared" si="33"/>
        <v>2197</v>
      </c>
      <c r="F453" s="5">
        <f>F452*SUM(economy!Z243:AB243)/SUM(economy!Z242:AB242)</f>
        <v>34190.89074697344</v>
      </c>
      <c r="G453" s="13">
        <f t="shared" si="37"/>
        <v>310.21449666506959</v>
      </c>
      <c r="H453" s="13">
        <f t="shared" si="37"/>
        <v>380.31559549671209</v>
      </c>
      <c r="I453" s="13">
        <f t="shared" si="37"/>
        <v>309.47045574402159</v>
      </c>
      <c r="J453" s="13">
        <f t="shared" si="37"/>
        <v>68.7481286514532</v>
      </c>
      <c r="K453" s="13">
        <f t="shared" si="37"/>
        <v>4.0701536797270759</v>
      </c>
      <c r="L453" s="13">
        <f t="shared" si="34"/>
        <v>1347.8188302369836</v>
      </c>
      <c r="M453" s="3"/>
      <c r="N453" s="3"/>
      <c r="O453" s="3"/>
      <c r="P453" s="3"/>
      <c r="Q453" s="3"/>
      <c r="R453" s="3"/>
      <c r="S453" s="3"/>
    </row>
    <row r="454" spans="5:19">
      <c r="E454" s="4">
        <f t="shared" si="33"/>
        <v>2198</v>
      </c>
      <c r="F454" s="5">
        <f>F453*SUM(economy!Z244:AB244)/SUM(economy!Z243:AB243)</f>
        <v>34220.856008806113</v>
      </c>
      <c r="G454" s="13">
        <f t="shared" si="37"/>
        <v>312.30126464493179</v>
      </c>
      <c r="H454" s="13">
        <f t="shared" si="37"/>
        <v>382.47974819898417</v>
      </c>
      <c r="I454" s="13">
        <f t="shared" si="37"/>
        <v>310.45321232716879</v>
      </c>
      <c r="J454" s="13">
        <f t="shared" si="37"/>
        <v>68.833779541623983</v>
      </c>
      <c r="K454" s="13">
        <f t="shared" si="37"/>
        <v>4.073879134852227</v>
      </c>
      <c r="L454" s="13">
        <f t="shared" si="34"/>
        <v>1353.1418838475608</v>
      </c>
      <c r="M454" s="3"/>
      <c r="N454" s="3"/>
      <c r="O454" s="3"/>
      <c r="P454" s="3"/>
      <c r="Q454" s="3"/>
      <c r="R454" s="3"/>
      <c r="S454" s="3"/>
    </row>
    <row r="455" spans="5:19">
      <c r="E455" s="4">
        <f t="shared" si="33"/>
        <v>2199</v>
      </c>
      <c r="F455" s="5">
        <f>F454*SUM(economy!Z245:AB245)/SUM(economy!Z244:AB244)</f>
        <v>34250.350777739674</v>
      </c>
      <c r="G455" s="13">
        <f t="shared" ref="G455:K470" si="38">G454*(1-G$5)+G$4*$F454*$L$4/1000</f>
        <v>314.38986149053966</v>
      </c>
      <c r="H455" s="13">
        <f t="shared" si="38"/>
        <v>384.64076089207401</v>
      </c>
      <c r="I455" s="13">
        <f t="shared" si="38"/>
        <v>311.42727956955196</v>
      </c>
      <c r="J455" s="13">
        <f t="shared" si="38"/>
        <v>68.918054515224156</v>
      </c>
      <c r="K455" s="13">
        <f t="shared" si="38"/>
        <v>4.0775455574113648</v>
      </c>
      <c r="L455" s="13">
        <f t="shared" si="34"/>
        <v>1358.4535020248013</v>
      </c>
      <c r="M455" s="3"/>
      <c r="N455" s="3"/>
      <c r="O455" s="3"/>
      <c r="P455" s="3"/>
      <c r="Q455" s="3"/>
      <c r="R455" s="3"/>
      <c r="S455" s="3"/>
    </row>
    <row r="456" spans="5:19">
      <c r="E456" s="4">
        <f t="shared" si="33"/>
        <v>2200</v>
      </c>
      <c r="F456" s="5">
        <f>F455*SUM(economy!Z246:AB246)/SUM(economy!Z245:AB245)</f>
        <v>34279.384226803311</v>
      </c>
      <c r="G456" s="13">
        <f t="shared" si="38"/>
        <v>316.48025848636416</v>
      </c>
      <c r="H456" s="13">
        <f t="shared" si="38"/>
        <v>386.79859803650379</v>
      </c>
      <c r="I456" s="13">
        <f t="shared" si="38"/>
        <v>312.39270342047541</v>
      </c>
      <c r="J456" s="13">
        <f t="shared" si="38"/>
        <v>69.000976951870456</v>
      </c>
      <c r="K456" s="13">
        <f t="shared" si="38"/>
        <v>4.081154086040792</v>
      </c>
      <c r="L456" s="13">
        <f t="shared" si="34"/>
        <v>1363.7536909812547</v>
      </c>
      <c r="M456" s="3"/>
      <c r="N456" s="3"/>
      <c r="O456" s="3"/>
      <c r="P456" s="3"/>
      <c r="Q456" s="3"/>
      <c r="R456" s="3"/>
      <c r="S456" s="3"/>
    </row>
    <row r="457" spans="5:19">
      <c r="E457" s="4">
        <f t="shared" si="33"/>
        <v>2201</v>
      </c>
      <c r="F457" s="5">
        <f>F456*SUM(economy!Z247:AB247)/SUM(economy!Z246:AB246)</f>
        <v>34307.965384885531</v>
      </c>
      <c r="G457" s="13">
        <f t="shared" si="38"/>
        <v>318.57242747673246</v>
      </c>
      <c r="H457" s="13">
        <f t="shared" si="38"/>
        <v>388.95322505188307</v>
      </c>
      <c r="I457" s="13">
        <f t="shared" si="38"/>
        <v>313.34953059059114</v>
      </c>
      <c r="J457" s="13">
        <f t="shared" si="38"/>
        <v>69.082569972222245</v>
      </c>
      <c r="K457" s="13">
        <f t="shared" si="38"/>
        <v>4.0847058420169828</v>
      </c>
      <c r="L457" s="13">
        <f t="shared" si="34"/>
        <v>1369.0424589334459</v>
      </c>
      <c r="M457" s="3"/>
      <c r="N457" s="3"/>
      <c r="O457" s="3"/>
      <c r="P457" s="3"/>
      <c r="Q457" s="3"/>
      <c r="R457" s="3"/>
      <c r="S457" s="3"/>
    </row>
    <row r="458" spans="5:19">
      <c r="E458" s="4">
        <f t="shared" ref="E458:E521" si="39">1+E457</f>
        <v>2202</v>
      </c>
      <c r="F458" s="5">
        <f>F457*SUM(economy!Z248:AB248)/SUM(economy!Z247:AB247)</f>
        <v>34336.103137418613</v>
      </c>
      <c r="G458" s="13">
        <f t="shared" si="38"/>
        <v>320.66634085703066</v>
      </c>
      <c r="H458" s="13">
        <f t="shared" si="38"/>
        <v>391.10460830073606</v>
      </c>
      <c r="I458" s="13">
        <f t="shared" si="38"/>
        <v>314.29780852002494</v>
      </c>
      <c r="J458" s="13">
        <f t="shared" si="38"/>
        <v>69.16285643585698</v>
      </c>
      <c r="K458" s="13">
        <f t="shared" si="38"/>
        <v>4.0882019293199763</v>
      </c>
      <c r="L458" s="13">
        <f t="shared" ref="L458:L521" si="40">SUM(G458:K458,L$5)</f>
        <v>1374.3198160429686</v>
      </c>
      <c r="M458" s="3"/>
      <c r="N458" s="3"/>
      <c r="O458" s="3"/>
      <c r="P458" s="3"/>
      <c r="Q458" s="3"/>
      <c r="R458" s="3"/>
      <c r="S458" s="3"/>
    </row>
    <row r="459" spans="5:19">
      <c r="E459" s="4">
        <f t="shared" si="39"/>
        <v>2203</v>
      </c>
      <c r="F459" s="5">
        <f>F458*SUM(economy!Z249:AB249)/SUM(economy!Z248:AB248)</f>
        <v>34363.806227117289</v>
      </c>
      <c r="G459" s="13">
        <f t="shared" si="38"/>
        <v>322.76197156494823</v>
      </c>
      <c r="H459" s="13">
        <f t="shared" si="38"/>
        <v>393.2527150724377</v>
      </c>
      <c r="I459" s="13">
        <f t="shared" si="38"/>
        <v>315.23758534703251</v>
      </c>
      <c r="J459" s="13">
        <f t="shared" si="38"/>
        <v>69.24185893934748</v>
      </c>
      <c r="K459" s="13">
        <f t="shared" si="38"/>
        <v>4.0916434347039585</v>
      </c>
      <c r="L459" s="13">
        <f t="shared" si="40"/>
        <v>1379.58577435847</v>
      </c>
      <c r="M459" s="3"/>
      <c r="N459" s="3"/>
      <c r="O459" s="3"/>
      <c r="P459" s="3"/>
      <c r="Q459" s="3"/>
      <c r="R459" s="3"/>
      <c r="S459" s="3"/>
    </row>
    <row r="460" spans="5:19">
      <c r="E460" s="4">
        <f t="shared" si="39"/>
        <v>2204</v>
      </c>
      <c r="F460" s="5">
        <f>F459*SUM(economy!Z250:AB250)/SUM(economy!Z249:AB249)</f>
        <v>34391.083254768724</v>
      </c>
      <c r="G460" s="13">
        <f t="shared" si="38"/>
        <v>324.85929307176758</v>
      </c>
      <c r="H460" s="13">
        <f t="shared" si="38"/>
        <v>395.39751356726288</v>
      </c>
      <c r="I460" s="13">
        <f t="shared" si="38"/>
        <v>316.16890987718767</v>
      </c>
      <c r="J460" s="13">
        <f t="shared" si="38"/>
        <v>69.319599814535579</v>
      </c>
      <c r="K460" s="13">
        <f t="shared" si="38"/>
        <v>4.0950314277747539</v>
      </c>
      <c r="L460" s="13">
        <f t="shared" si="40"/>
        <v>1384.8403477585284</v>
      </c>
      <c r="M460" s="3"/>
      <c r="N460" s="3"/>
      <c r="O460" s="3"/>
      <c r="P460" s="3"/>
      <c r="Q460" s="3"/>
      <c r="R460" s="3"/>
      <c r="S460" s="3"/>
    </row>
    <row r="461" spans="5:19">
      <c r="E461" s="4">
        <f t="shared" si="39"/>
        <v>2205</v>
      </c>
      <c r="F461" s="5">
        <f>F460*SUM(economy!Z251:AB251)/SUM(economy!Z250:AB250)</f>
        <v>34417.94268007236</v>
      </c>
      <c r="G461" s="13">
        <f t="shared" si="38"/>
        <v>326.95827937370183</v>
      </c>
      <c r="H461" s="13">
        <f t="shared" si="38"/>
        <v>397.53897288055413</v>
      </c>
      <c r="I461" s="13">
        <f t="shared" si="38"/>
        <v>317.09183155310291</v>
      </c>
      <c r="J461" s="13">
        <f t="shared" si="38"/>
        <v>69.39610112699728</v>
      </c>
      <c r="K461" s="13">
        <f t="shared" si="38"/>
        <v>4.0983669610739124</v>
      </c>
      <c r="L461" s="13">
        <f t="shared" si="40"/>
        <v>1390.08355189543</v>
      </c>
      <c r="M461" s="3"/>
      <c r="N461" s="3"/>
      <c r="O461" s="3"/>
      <c r="P461" s="3"/>
      <c r="Q461" s="3"/>
      <c r="R461" s="3"/>
      <c r="S461" s="3"/>
    </row>
    <row r="462" spans="5:19">
      <c r="E462" s="4">
        <f t="shared" si="39"/>
        <v>2206</v>
      </c>
      <c r="F462" s="5">
        <f>F461*SUM(economy!Z252:AB252)/SUM(economy!Z251:AB251)</f>
        <v>34444.392822526548</v>
      </c>
      <c r="G462" s="13">
        <f t="shared" si="38"/>
        <v>329.0589049832837</v>
      </c>
      <c r="H462" s="13">
        <f t="shared" si="38"/>
        <v>399.67706298701165</v>
      </c>
      <c r="I462" s="13">
        <f t="shared" si="38"/>
        <v>318.00640042468234</v>
      </c>
      <c r="J462" s="13">
        <f t="shared" si="38"/>
        <v>69.471384674694065</v>
      </c>
      <c r="K462" s="13">
        <f t="shared" si="38"/>
        <v>4.1016510701691447</v>
      </c>
      <c r="L462" s="13">
        <f t="shared" si="40"/>
        <v>1395.3154041398409</v>
      </c>
      <c r="M462" s="3"/>
      <c r="N462" s="3"/>
      <c r="O462" s="3"/>
      <c r="P462" s="3"/>
      <c r="Q462" s="3"/>
      <c r="R462" s="3"/>
      <c r="S462" s="3"/>
    </row>
    <row r="463" spans="5:19">
      <c r="E463" s="4">
        <f t="shared" si="39"/>
        <v>2207</v>
      </c>
      <c r="F463" s="5">
        <f>F462*SUM(economy!Z253:AB253)/SUM(economy!Z252:AB252)</f>
        <v>34470.441862360654</v>
      </c>
      <c r="G463" s="13">
        <f t="shared" si="38"/>
        <v>331.16114492080879</v>
      </c>
      <c r="H463" s="13">
        <f t="shared" si="38"/>
        <v>401.81175472510967</v>
      </c>
      <c r="I463" s="13">
        <f t="shared" si="38"/>
        <v>318.91266711990698</v>
      </c>
      <c r="J463" s="13">
        <f t="shared" si="38"/>
        <v>69.545471986805367</v>
      </c>
      <c r="K463" s="13">
        <f t="shared" si="38"/>
        <v>4.1048847737507934</v>
      </c>
      <c r="L463" s="13">
        <f t="shared" si="40"/>
        <v>1400.5359235263816</v>
      </c>
      <c r="M463" s="3"/>
      <c r="N463" s="3"/>
      <c r="O463" s="3"/>
      <c r="P463" s="3"/>
      <c r="Q463" s="3"/>
      <c r="R463" s="3"/>
      <c r="S463" s="3"/>
    </row>
    <row r="464" spans="5:19">
      <c r="E464" s="4">
        <f t="shared" si="39"/>
        <v>2208</v>
      </c>
      <c r="F464" s="5">
        <f>F463*SUM(economy!Z254:AB254)/SUM(economy!Z253:AB253)</f>
        <v>34496.097841509436</v>
      </c>
      <c r="G464" s="13">
        <f t="shared" si="38"/>
        <v>333.26497470583553</v>
      </c>
      <c r="H464" s="13">
        <f t="shared" si="38"/>
        <v>403.94301978164333</v>
      </c>
      <c r="I464" s="13">
        <f t="shared" si="38"/>
        <v>319.81068281615262</v>
      </c>
      <c r="J464" s="13">
        <f t="shared" si="38"/>
        <v>69.618384322737057</v>
      </c>
      <c r="K464" s="13">
        <f t="shared" si="38"/>
        <v>4.1080690737341099</v>
      </c>
      <c r="L464" s="13">
        <f t="shared" si="40"/>
        <v>1405.7451307001027</v>
      </c>
      <c r="M464" s="3"/>
      <c r="N464" s="3"/>
      <c r="O464" s="3"/>
      <c r="P464" s="3"/>
      <c r="Q464" s="3"/>
      <c r="R464" s="3"/>
      <c r="S464" s="3"/>
    </row>
    <row r="465" spans="5:19">
      <c r="E465" s="4">
        <f t="shared" si="39"/>
        <v>2209</v>
      </c>
      <c r="F465" s="5">
        <f>F464*SUM(economy!Z255:AB255)/SUM(economy!Z254:AB254)</f>
        <v>34521.368664628724</v>
      </c>
      <c r="G465" s="13">
        <f t="shared" si="38"/>
        <v>335.37037034874453</v>
      </c>
      <c r="H465" s="13">
        <f t="shared" si="38"/>
        <v>406.07083067640946</v>
      </c>
      <c r="I465" s="13">
        <f t="shared" si="38"/>
        <v>320.70049921203872</v>
      </c>
      <c r="J465" s="13">
        <f t="shared" si="38"/>
        <v>69.690142671301075</v>
      </c>
      <c r="K465" s="13">
        <f t="shared" si="38"/>
        <v>4.1112049553670378</v>
      </c>
      <c r="L465" s="13">
        <f t="shared" si="40"/>
        <v>1410.9430478638608</v>
      </c>
      <c r="M465" s="3"/>
      <c r="N465" s="3"/>
      <c r="O465" s="3"/>
      <c r="P465" s="3"/>
      <c r="Q465" s="3"/>
      <c r="R465" s="3"/>
      <c r="S465" s="3"/>
    </row>
    <row r="466" spans="5:19">
      <c r="E466" s="4">
        <f t="shared" si="39"/>
        <v>2210</v>
      </c>
      <c r="F466" s="5">
        <f>F465*SUM(economy!Z256:AB256)/SUM(economy!Z255:AB255)</f>
        <v>34546.262100149339</v>
      </c>
      <c r="G466" s="13">
        <f t="shared" si="38"/>
        <v>337.47730834236035</v>
      </c>
      <c r="H466" s="13">
        <f t="shared" si="38"/>
        <v>408.19516074702494</v>
      </c>
      <c r="I466" s="13">
        <f t="shared" si="38"/>
        <v>321.58216849980806</v>
      </c>
      <c r="J466" s="13">
        <f t="shared" si="38"/>
        <v>69.760767750061021</v>
      </c>
      <c r="K466" s="13">
        <f t="shared" si="38"/>
        <v>4.1142933873432614</v>
      </c>
      <c r="L466" s="13">
        <f t="shared" si="40"/>
        <v>1416.1296987265976</v>
      </c>
      <c r="M466" s="3"/>
      <c r="N466" s="3"/>
      <c r="O466" s="3"/>
      <c r="P466" s="3"/>
      <c r="Q466" s="3"/>
      <c r="R466" s="3"/>
      <c r="S466" s="3"/>
    </row>
    <row r="467" spans="5:19">
      <c r="E467" s="4">
        <f t="shared" si="39"/>
        <v>2211</v>
      </c>
      <c r="F467" s="5">
        <f>F466*SUM(economy!Z257:AB257)/SUM(economy!Z256:AB256)</f>
        <v>34570.785781367842</v>
      </c>
      <c r="G467" s="13">
        <f t="shared" si="38"/>
        <v>339.58576565363705</v>
      </c>
      <c r="H467" s="13">
        <f t="shared" si="38"/>
        <v>410.31598413388588</v>
      </c>
      <c r="I467" s="13">
        <f t="shared" si="38"/>
        <v>322.45574333823515</v>
      </c>
      <c r="J467" s="13">
        <f t="shared" si="38"/>
        <v>69.830280004838883</v>
      </c>
      <c r="K467" s="13">
        <f t="shared" si="38"/>
        <v>4.1173353219202653</v>
      </c>
      <c r="L467" s="13">
        <f t="shared" si="40"/>
        <v>1421.3051084525173</v>
      </c>
      <c r="M467" s="3"/>
      <c r="N467" s="3"/>
      <c r="O467" s="3"/>
      <c r="P467" s="3"/>
      <c r="Q467" s="3"/>
      <c r="R467" s="3"/>
      <c r="S467" s="3"/>
    </row>
    <row r="468" spans="5:19">
      <c r="E468" s="4">
        <f t="shared" si="39"/>
        <v>2212</v>
      </c>
      <c r="F468" s="5">
        <f>F467*SUM(economy!Z258:AB258)/SUM(economy!Z257:AB257)</f>
        <v>34594.947207571968</v>
      </c>
      <c r="G468" s="13">
        <f t="shared" si="38"/>
        <v>341.69571971541069</v>
      </c>
      <c r="H468" s="13">
        <f t="shared" si="38"/>
        <v>412.43327576527025</v>
      </c>
      <c r="I468" s="13">
        <f t="shared" si="38"/>
        <v>323.32127682606233</v>
      </c>
      <c r="J468" s="13">
        <f t="shared" si="38"/>
        <v>69.898699609377928</v>
      </c>
      <c r="K468" s="13">
        <f t="shared" si="38"/>
        <v>4.1203316950421378</v>
      </c>
      <c r="L468" s="13">
        <f t="shared" si="40"/>
        <v>1426.4693036111632</v>
      </c>
      <c r="M468" s="3"/>
      <c r="N468" s="3"/>
      <c r="O468" s="3"/>
      <c r="P468" s="3"/>
      <c r="Q468" s="3"/>
      <c r="R468" s="3"/>
      <c r="S468" s="3"/>
    </row>
    <row r="469" spans="5:19">
      <c r="E469" s="4">
        <f t="shared" si="39"/>
        <v>2213</v>
      </c>
      <c r="F469" s="5">
        <f>F468*SUM(economy!Z259:AB259)/SUM(economy!Z258:AB258)</f>
        <v>34618.753745198948</v>
      </c>
      <c r="G469" s="13">
        <f t="shared" si="38"/>
        <v>343.80714841822027</v>
      </c>
      <c r="H469" s="13">
        <f t="shared" si="38"/>
        <v>414.54701134258761</v>
      </c>
      <c r="I469" s="13">
        <f t="shared" si="38"/>
        <v>324.17882247596151</v>
      </c>
      <c r="J469" s="13">
        <f t="shared" si="38"/>
        <v>69.966046465156992</v>
      </c>
      <c r="K469" s="13">
        <f t="shared" si="38"/>
        <v>4.1232834264669016</v>
      </c>
      <c r="L469" s="13">
        <f t="shared" si="40"/>
        <v>1431.6223121283933</v>
      </c>
      <c r="M469" s="3"/>
      <c r="N469" s="3"/>
      <c r="O469" s="3"/>
      <c r="P469" s="3"/>
      <c r="Q469" s="3"/>
      <c r="R469" s="3"/>
      <c r="S469" s="3"/>
    </row>
    <row r="470" spans="5:19">
      <c r="E470" s="4">
        <f t="shared" si="39"/>
        <v>2214</v>
      </c>
      <c r="F470" s="5">
        <f>F469*SUM(economy!Z260:AB260)/SUM(economy!Z259:AB259)</f>
        <v>34642.212629024427</v>
      </c>
      <c r="G470" s="13">
        <f t="shared" si="38"/>
        <v>345.92003010219952</v>
      </c>
      <c r="H470" s="13">
        <f t="shared" si="38"/>
        <v>416.657167325778</v>
      </c>
      <c r="I470" s="13">
        <f t="shared" si="38"/>
        <v>325.02843418901926</v>
      </c>
      <c r="J470" s="13">
        <f t="shared" si="38"/>
        <v>70.032340201351289</v>
      </c>
      <c r="K470" s="13">
        <f t="shared" si="38"/>
        <v>4.1261914198981211</v>
      </c>
      <c r="L470" s="13">
        <f t="shared" si="40"/>
        <v>1436.7641632382461</v>
      </c>
      <c r="M470" s="3"/>
      <c r="N470" s="3"/>
      <c r="O470" s="3"/>
      <c r="P470" s="3"/>
      <c r="Q470" s="3"/>
      <c r="R470" s="3"/>
      <c r="S470" s="3"/>
    </row>
    <row r="471" spans="5:19">
      <c r="E471" s="4">
        <f t="shared" si="39"/>
        <v>2215</v>
      </c>
      <c r="F471" s="5">
        <f>F470*SUM(economy!Z261:AB261)/SUM(economy!Z260:AB260)</f>
        <v>34665.330963380678</v>
      </c>
      <c r="G471" s="13">
        <f t="shared" ref="G471:K486" si="41">G470*(1-G$5)+G$4*$F470*$L$4/1000</f>
        <v>348.03434354904141</v>
      </c>
      <c r="H471" s="13">
        <f t="shared" si="41"/>
        <v>418.76372091886242</v>
      </c>
      <c r="I471" s="13">
        <f t="shared" si="41"/>
        <v>325.87016622974323</v>
      </c>
      <c r="J471" s="13">
        <f t="shared" si="41"/>
        <v>70.097600174935053</v>
      </c>
      <c r="K471" s="13">
        <f t="shared" si="41"/>
        <v>4.1290565631205434</v>
      </c>
      <c r="L471" s="13">
        <f t="shared" si="40"/>
        <v>1441.8948874357025</v>
      </c>
      <c r="M471" s="3"/>
      <c r="N471" s="3"/>
      <c r="O471" s="3"/>
      <c r="P471" s="3"/>
      <c r="Q471" s="3"/>
      <c r="R471" s="3"/>
      <c r="S471" s="3"/>
    </row>
    <row r="472" spans="5:19">
      <c r="E472" s="4">
        <f t="shared" si="39"/>
        <v>2216</v>
      </c>
      <c r="F472" s="5">
        <f>F471*SUM(economy!Z262:AB262)/SUM(economy!Z261:AB261)</f>
        <v>34688.115723402057</v>
      </c>
      <c r="G472" s="13">
        <f t="shared" si="41"/>
        <v>350.15006797403646</v>
      </c>
      <c r="H472" s="13">
        <f t="shared" si="41"/>
        <v>420.86665005564777</v>
      </c>
      <c r="I472" s="13">
        <f t="shared" si="41"/>
        <v>326.70407320158705</v>
      </c>
      <c r="J472" s="13">
        <f t="shared" si="41"/>
        <v>70.16184547092125</v>
      </c>
      <c r="K472" s="13">
        <f t="shared" si="41"/>
        <v>4.1318797281395625</v>
      </c>
      <c r="L472" s="13">
        <f t="shared" si="40"/>
        <v>1447.0145164303322</v>
      </c>
      <c r="M472" s="3"/>
      <c r="N472" s="3"/>
      <c r="O472" s="3"/>
      <c r="P472" s="3"/>
      <c r="Q472" s="3"/>
      <c r="R472" s="3"/>
      <c r="S472" s="3"/>
    </row>
    <row r="473" spans="5:19">
      <c r="E473" s="4">
        <f t="shared" si="39"/>
        <v>2217</v>
      </c>
      <c r="F473" s="5">
        <f>F472*SUM(economy!Z263:AB263)/SUM(economy!Z262:AB262)</f>
        <v>34710.573756296028</v>
      </c>
      <c r="G473" s="13">
        <f t="shared" si="41"/>
        <v>352.26718301818778</v>
      </c>
      <c r="H473" s="13">
        <f t="shared" si="41"/>
        <v>422.9659333855879</v>
      </c>
      <c r="I473" s="13">
        <f t="shared" si="41"/>
        <v>327.53021002299062</v>
      </c>
      <c r="J473" s="13">
        <f t="shared" si="41"/>
        <v>70.225094902733787</v>
      </c>
      <c r="K473" s="13">
        <f t="shared" si="41"/>
        <v>4.134661771324283</v>
      </c>
      <c r="L473" s="13">
        <f t="shared" si="40"/>
        <v>1452.1230831008245</v>
      </c>
      <c r="M473" s="3"/>
      <c r="N473" s="3"/>
      <c r="O473" s="3"/>
      <c r="P473" s="3"/>
      <c r="Q473" s="3"/>
      <c r="R473" s="3"/>
      <c r="S473" s="3"/>
    </row>
    <row r="474" spans="5:19">
      <c r="E474" s="4">
        <f t="shared" si="39"/>
        <v>2218</v>
      </c>
      <c r="F474" s="5">
        <f>F473*SUM(economy!Z264:AB264)/SUM(economy!Z263:AB263)</f>
        <v>34732.711782637809</v>
      </c>
      <c r="G474" s="13">
        <f t="shared" si="41"/>
        <v>354.38566874040305</v>
      </c>
      <c r="H474" s="13">
        <f t="shared" si="41"/>
        <v>425.06155025980291</v>
      </c>
      <c r="I474" s="13">
        <f t="shared" si="41"/>
        <v>328.3486319039331</v>
      </c>
      <c r="J474" s="13">
        <f t="shared" si="41"/>
        <v>70.287367012707662</v>
      </c>
      <c r="K474" s="13">
        <f t="shared" si="41"/>
        <v>4.1374035335539618</v>
      </c>
      <c r="L474" s="13">
        <f t="shared" si="40"/>
        <v>1457.2206214504006</v>
      </c>
      <c r="M474" s="3"/>
      <c r="N474" s="3"/>
      <c r="O474" s="3"/>
      <c r="P474" s="3"/>
      <c r="Q474" s="3"/>
      <c r="R474" s="3"/>
      <c r="S474" s="3"/>
    </row>
    <row r="475" spans="5:19">
      <c r="E475" s="4">
        <f t="shared" si="39"/>
        <v>2219</v>
      </c>
      <c r="F475" s="5">
        <f>F474*SUM(economy!Z265:AB265)/SUM(economy!Z264:AB264)</f>
        <v>34754.536397687581</v>
      </c>
      <c r="G475" s="13">
        <f t="shared" si="41"/>
        <v>356.50550560976592</v>
      </c>
      <c r="H475" s="13">
        <f t="shared" si="41"/>
        <v>427.15348071725862</v>
      </c>
      <c r="I475" s="13">
        <f t="shared" si="41"/>
        <v>329.1593943229953</v>
      </c>
      <c r="J475" s="13">
        <f t="shared" si="41"/>
        <v>70.348680072712469</v>
      </c>
      <c r="K475" s="13">
        <f t="shared" si="41"/>
        <v>4.1401058403676121</v>
      </c>
      <c r="L475" s="13">
        <f t="shared" si="40"/>
        <v>1462.3071665631001</v>
      </c>
      <c r="M475" s="3"/>
      <c r="N475" s="3"/>
      <c r="O475" s="3"/>
      <c r="P475" s="3"/>
      <c r="Q475" s="3"/>
      <c r="R475" s="3"/>
      <c r="S475" s="3"/>
    </row>
    <row r="476" spans="5:19">
      <c r="E476" s="4">
        <f t="shared" si="39"/>
        <v>2220</v>
      </c>
      <c r="F476" s="5">
        <f>F475*SUM(economy!Z266:AB266)/SUM(economy!Z265:AB265)</f>
        <v>34776.054072728068</v>
      </c>
      <c r="G476" s="13">
        <f t="shared" si="41"/>
        <v>358.62667449788768</v>
      </c>
      <c r="H476" s="13">
        <f t="shared" si="41"/>
        <v>429.24170547110737</v>
      </c>
      <c r="I476" s="13">
        <f t="shared" si="41"/>
        <v>329.96255300492749</v>
      </c>
      <c r="J476" s="13">
        <f t="shared" si="41"/>
        <v>70.409052084894924</v>
      </c>
      <c r="K476" s="13">
        <f t="shared" si="41"/>
        <v>4.1427695021165851</v>
      </c>
      <c r="L476" s="13">
        <f t="shared" si="40"/>
        <v>1467.382754560934</v>
      </c>
      <c r="M476" s="3"/>
      <c r="N476" s="3"/>
      <c r="O476" s="3"/>
      <c r="P476" s="3"/>
      <c r="Q476" s="3"/>
      <c r="R476" s="3"/>
      <c r="S476" s="3"/>
    </row>
    <row r="477" spans="5:19">
      <c r="E477" s="4">
        <f t="shared" si="39"/>
        <v>2221</v>
      </c>
      <c r="F477" s="5">
        <f>F476*SUM(economy!Z267:AB267)/SUM(economy!Z266:AB266)</f>
        <v>34797.271156421062</v>
      </c>
      <c r="G477" s="13">
        <f t="shared" si="41"/>
        <v>360.74915667134059</v>
      </c>
      <c r="H477" s="13">
        <f t="shared" si="41"/>
        <v>431.3262058951924</v>
      </c>
      <c r="I477" s="13">
        <f t="shared" si="41"/>
        <v>330.75816389871949</v>
      </c>
      <c r="J477" s="13">
        <f t="shared" si="41"/>
        <v>70.468500782535912</v>
      </c>
      <c r="K477" s="13">
        <f t="shared" si="41"/>
        <v>4.1453953141199094</v>
      </c>
      <c r="L477" s="13">
        <f t="shared" si="40"/>
        <v>1472.4474225619083</v>
      </c>
      <c r="M477" s="3"/>
      <c r="N477" s="3"/>
      <c r="O477" s="3"/>
      <c r="P477" s="3"/>
      <c r="Q477" s="3"/>
      <c r="R477" s="3"/>
      <c r="S477" s="3"/>
    </row>
    <row r="478" spans="5:19">
      <c r="E478" s="4">
        <f t="shared" si="39"/>
        <v>2222</v>
      </c>
      <c r="F478" s="5">
        <f>F477*SUM(economy!Z268:AB268)/SUM(economy!Z267:AB267)</f>
        <v>34818.193876181831</v>
      </c>
      <c r="G478" s="13">
        <f t="shared" si="41"/>
        <v>362.87293378417382</v>
      </c>
      <c r="H478" s="13">
        <f t="shared" si="41"/>
        <v>433.40696401071671</v>
      </c>
      <c r="I478" s="13">
        <f t="shared" si="41"/>
        <v>331.54628315616895</v>
      </c>
      <c r="J478" s="13">
        <f t="shared" si="41"/>
        <v>70.527043631017833</v>
      </c>
      <c r="K478" s="13">
        <f t="shared" si="41"/>
        <v>4.1479840568222013</v>
      </c>
      <c r="L478" s="13">
        <f t="shared" si="40"/>
        <v>1477.5012086388997</v>
      </c>
      <c r="M478" s="3"/>
      <c r="N478" s="3"/>
      <c r="O478" s="3"/>
      <c r="P478" s="3"/>
      <c r="Q478" s="3"/>
      <c r="R478" s="3"/>
      <c r="S478" s="3"/>
    </row>
    <row r="479" spans="5:19">
      <c r="E479" s="4">
        <f t="shared" si="39"/>
        <v>2223</v>
      </c>
      <c r="F479" s="5">
        <f>F478*SUM(economy!Z269:AB269)/SUM(economy!Z268:AB268)</f>
        <v>34838.828339569198</v>
      </c>
      <c r="G479" s="13">
        <f t="shared" si="41"/>
        <v>364.99798787051355</v>
      </c>
      <c r="H479" s="13">
        <f t="shared" si="41"/>
        <v>435.48396247307704</v>
      </c>
      <c r="I479" s="13">
        <f t="shared" si="41"/>
        <v>332.32696711094366</v>
      </c>
      <c r="J479" s="13">
        <f t="shared" si="41"/>
        <v>70.584697828897987</v>
      </c>
      <c r="K479" s="13">
        <f t="shared" si="41"/>
        <v>4.1505364959539595</v>
      </c>
      <c r="L479" s="13">
        <f t="shared" si="40"/>
        <v>1482.5441517793863</v>
      </c>
      <c r="M479" s="3"/>
      <c r="N479" s="3"/>
      <c r="O479" s="3"/>
      <c r="P479" s="3"/>
      <c r="Q479" s="3"/>
      <c r="R479" s="3"/>
      <c r="S479" s="3"/>
    </row>
    <row r="480" spans="5:19">
      <c r="E480" s="4">
        <f t="shared" si="39"/>
        <v>2224</v>
      </c>
      <c r="F480" s="5">
        <f>F479*SUM(economy!Z270:AB270)/SUM(economy!Z269:AB269)</f>
        <v>34859.180535690415</v>
      </c>
      <c r="G480" s="13">
        <f t="shared" si="41"/>
        <v>367.1243013372478</v>
      </c>
      <c r="H480" s="13">
        <f t="shared" si="41"/>
        <v>437.55718455886563</v>
      </c>
      <c r="I480" s="13">
        <f t="shared" si="41"/>
        <v>333.1002722581336</v>
      </c>
      <c r="J480" s="13">
        <f t="shared" si="41"/>
        <v>70.641480309083789</v>
      </c>
      <c r="K480" s="13">
        <f t="shared" si="41"/>
        <v>4.153053382694063</v>
      </c>
      <c r="L480" s="13">
        <f t="shared" si="40"/>
        <v>1487.5762918460248</v>
      </c>
      <c r="M480" s="3"/>
      <c r="N480" s="3"/>
      <c r="O480" s="3"/>
      <c r="P480" s="3"/>
      <c r="Q480" s="3"/>
      <c r="R480" s="3"/>
      <c r="S480" s="3"/>
    </row>
    <row r="481" spans="5:19">
      <c r="E481" s="4">
        <f t="shared" si="39"/>
        <v>2225</v>
      </c>
      <c r="F481" s="5">
        <f>F480*SUM(economy!Z271:AB271)/SUM(economy!Z270:AB270)</f>
        <v>34879.256336619372</v>
      </c>
      <c r="G481" s="13">
        <f t="shared" si="41"/>
        <v>369.25185695679698</v>
      </c>
      <c r="H481" s="13">
        <f t="shared" si="41"/>
        <v>439.62661415303864</v>
      </c>
      <c r="I481" s="13">
        <f t="shared" si="41"/>
        <v>333.86625523428904</v>
      </c>
      <c r="J481" s="13">
        <f t="shared" si="41"/>
        <v>70.697407740105731</v>
      </c>
      <c r="K481" s="13">
        <f t="shared" si="41"/>
        <v>4.1555354538342755</v>
      </c>
      <c r="L481" s="13">
        <f t="shared" si="40"/>
        <v>1492.5976695380646</v>
      </c>
      <c r="M481" s="3"/>
      <c r="N481" s="3"/>
      <c r="O481" s="3"/>
      <c r="P481" s="3"/>
      <c r="Q481" s="3"/>
      <c r="R481" s="3"/>
      <c r="S481" s="3"/>
    </row>
    <row r="482" spans="5:19">
      <c r="E482" s="4">
        <f t="shared" si="39"/>
        <v>2226</v>
      </c>
      <c r="F482" s="5">
        <f>F481*SUM(economy!Z272:AB272)/SUM(economy!Z271:AB271)</f>
        <v>34899.061498826617</v>
      </c>
      <c r="G482" s="13">
        <f t="shared" si="41"/>
        <v>371.38063785997093</v>
      </c>
      <c r="H482" s="13">
        <f t="shared" si="41"/>
        <v>441.69223573625368</v>
      </c>
      <c r="I482" s="13">
        <f t="shared" si="41"/>
        <v>334.62497279793888</v>
      </c>
      <c r="J482" s="13">
        <f t="shared" si="41"/>
        <v>70.752496527484141</v>
      </c>
      <c r="K482" s="13">
        <f t="shared" si="41"/>
        <v>4.1579834319456115</v>
      </c>
      <c r="L482" s="13">
        <f t="shared" si="40"/>
        <v>1497.6083263535932</v>
      </c>
      <c r="M482" s="3"/>
      <c r="N482" s="3"/>
      <c r="O482" s="3"/>
      <c r="P482" s="3"/>
      <c r="Q482" s="3"/>
      <c r="R482" s="3"/>
      <c r="S482" s="3"/>
    </row>
    <row r="483" spans="5:19">
      <c r="E483" s="4">
        <f t="shared" si="39"/>
        <v>2227</v>
      </c>
      <c r="F483" s="5">
        <f>F482*SUM(economy!Z273:AB273)/SUM(economy!Z272:AB272)</f>
        <v>34918.60166461992</v>
      </c>
      <c r="G483" s="13">
        <f t="shared" si="41"/>
        <v>373.5106275289134</v>
      </c>
      <c r="H483" s="13">
        <f t="shared" si="41"/>
        <v>443.75403437237617</v>
      </c>
      <c r="I483" s="13">
        <f t="shared" si="41"/>
        <v>335.37648181058614</v>
      </c>
      <c r="J483" s="13">
        <f t="shared" si="41"/>
        <v>70.806762815185621</v>
      </c>
      <c r="K483" s="13">
        <f t="shared" si="41"/>
        <v>4.1603980255463791</v>
      </c>
      <c r="L483" s="13">
        <f t="shared" si="40"/>
        <v>1502.6083045526079</v>
      </c>
      <c r="M483" s="3"/>
      <c r="N483" s="3"/>
      <c r="O483" s="3"/>
      <c r="P483" s="3"/>
      <c r="Q483" s="3"/>
      <c r="R483" s="3"/>
      <c r="S483" s="3"/>
    </row>
    <row r="484" spans="5:19">
      <c r="E484" s="4">
        <f t="shared" si="39"/>
        <v>2228</v>
      </c>
      <c r="F484" s="5">
        <f>F483*SUM(economy!Z274:AB274)/SUM(economy!Z273:AB273)</f>
        <v>34937.882363594203</v>
      </c>
      <c r="G484" s="13">
        <f t="shared" si="41"/>
        <v>375.64180979013435</v>
      </c>
      <c r="H484" s="13">
        <f t="shared" si="41"/>
        <v>445.81199569615558</v>
      </c>
      <c r="I484" s="13">
        <f t="shared" si="41"/>
        <v>336.12083921817418</v>
      </c>
      <c r="J484" s="13">
        <f t="shared" si="41"/>
        <v>70.860222487165402</v>
      </c>
      <c r="K484" s="13">
        <f t="shared" si="41"/>
        <v>4.162779929271732</v>
      </c>
      <c r="L484" s="13">
        <f t="shared" si="40"/>
        <v>1507.597647120901</v>
      </c>
      <c r="M484" s="3"/>
      <c r="N484" s="3"/>
      <c r="O484" s="3"/>
      <c r="P484" s="3"/>
      <c r="Q484" s="3"/>
      <c r="R484" s="3"/>
      <c r="S484" s="3"/>
    </row>
    <row r="485" spans="5:19">
      <c r="E485" s="4">
        <f t="shared" si="39"/>
        <v>2229</v>
      </c>
      <c r="F485" s="5">
        <f>F484*SUM(economy!Z275:AB275)/SUM(economy!Z274:AB274)</f>
        <v>34956.909014089782</v>
      </c>
      <c r="G485" s="13">
        <f t="shared" si="41"/>
        <v>377.7741688076307</v>
      </c>
      <c r="H485" s="13">
        <f t="shared" si="41"/>
        <v>447.86610590107125</v>
      </c>
      <c r="I485" s="13">
        <f t="shared" si="41"/>
        <v>336.85810203302032</v>
      </c>
      <c r="J485" s="13">
        <f t="shared" si="41"/>
        <v>70.912891168991777</v>
      </c>
      <c r="K485" s="13">
        <f t="shared" si="41"/>
        <v>4.1651298240445858</v>
      </c>
      <c r="L485" s="13">
        <f t="shared" si="40"/>
        <v>1512.5763977347588</v>
      </c>
      <c r="M485" s="3"/>
      <c r="N485" s="3"/>
      <c r="O485" s="3"/>
      <c r="P485" s="3"/>
      <c r="Q485" s="3"/>
      <c r="R485" s="3"/>
      <c r="S485" s="3"/>
    </row>
    <row r="486" spans="5:19">
      <c r="E486" s="4">
        <f t="shared" si="39"/>
        <v>2230</v>
      </c>
      <c r="F486" s="5">
        <f>F485*SUM(economy!Z276:AB276)/SUM(economy!Z275:AB275)</f>
        <v>34975.686924657384</v>
      </c>
      <c r="G486" s="13">
        <f t="shared" si="41"/>
        <v>379.90768907609629</v>
      </c>
      <c r="H486" s="13">
        <f t="shared" si="41"/>
        <v>449.91635172734902</v>
      </c>
      <c r="I486" s="13">
        <f t="shared" si="41"/>
        <v>337.58832731621027</v>
      </c>
      <c r="J486" s="13">
        <f t="shared" si="41"/>
        <v>70.964784229548911</v>
      </c>
      <c r="K486" s="13">
        <f t="shared" si="41"/>
        <v>4.1674483772477373</v>
      </c>
      <c r="L486" s="13">
        <f t="shared" si="40"/>
        <v>1517.5446007264522</v>
      </c>
      <c r="M486" s="3"/>
      <c r="N486" s="3"/>
      <c r="O486" s="3"/>
      <c r="P486" s="3"/>
      <c r="Q486" s="3"/>
      <c r="R486" s="3"/>
      <c r="S486" s="3"/>
    </row>
    <row r="487" spans="5:19">
      <c r="E487" s="4">
        <f t="shared" si="39"/>
        <v>2231</v>
      </c>
      <c r="F487" s="5">
        <f>F486*SUM(economy!Z277:AB277)/SUM(economy!Z276:AB276)</f>
        <v>34994.221295528732</v>
      </c>
      <c r="G487" s="13">
        <f t="shared" ref="G487:K502" si="42">G486*(1-G$5)+G$4*$F486*$L$4/1000</f>
        <v>382.04235541422094</v>
      </c>
      <c r="H487" s="13">
        <f t="shared" si="42"/>
        <v>451.96272045014837</v>
      </c>
      <c r="I487" s="13">
        <f t="shared" si="42"/>
        <v>338.31157216044949</v>
      </c>
      <c r="J487" s="13">
        <f t="shared" si="42"/>
        <v>71.01591678281423</v>
      </c>
      <c r="K487" s="13">
        <f t="shared" si="42"/>
        <v>4.1697362428970512</v>
      </c>
      <c r="L487" s="13">
        <f t="shared" si="40"/>
        <v>1522.5023010505299</v>
      </c>
      <c r="M487" s="3"/>
      <c r="N487" s="3"/>
      <c r="O487" s="3"/>
      <c r="P487" s="3"/>
      <c r="Q487" s="3"/>
      <c r="R487" s="3"/>
      <c r="S487" s="3"/>
    </row>
    <row r="488" spans="5:19">
      <c r="E488" s="4">
        <f t="shared" si="39"/>
        <v>2232</v>
      </c>
      <c r="F488" s="5">
        <f>F487*SUM(economy!Z278:AB278)/SUM(economy!Z277:AB277)</f>
        <v>35012.517220092668</v>
      </c>
      <c r="G488" s="13">
        <f t="shared" si="42"/>
        <v>384.17815295807952</v>
      </c>
      <c r="H488" s="13">
        <f t="shared" si="42"/>
        <v>454.00519986791971</v>
      </c>
      <c r="I488" s="13">
        <f t="shared" si="42"/>
        <v>339.02789367336538</v>
      </c>
      <c r="J488" s="13">
        <f t="shared" si="42"/>
        <v>71.066303689707013</v>
      </c>
      <c r="K488" s="13">
        <f t="shared" si="42"/>
        <v>4.1719940618155347</v>
      </c>
      <c r="L488" s="13">
        <f t="shared" si="40"/>
        <v>1527.4495442508871</v>
      </c>
      <c r="M488" s="3"/>
      <c r="N488" s="3"/>
      <c r="O488" s="3"/>
      <c r="P488" s="3"/>
      <c r="Q488" s="3"/>
      <c r="R488" s="3"/>
      <c r="S488" s="3"/>
    </row>
    <row r="489" spans="5:19">
      <c r="E489" s="4">
        <f t="shared" si="39"/>
        <v>2233</v>
      </c>
      <c r="F489" s="5">
        <f>F488*SUM(economy!Z279:AB279)/SUM(economy!Z278:AB278)</f>
        <v>35030.579686373858</v>
      </c>
      <c r="G489" s="13">
        <f t="shared" si="42"/>
        <v>386.31506715461097</v>
      </c>
      <c r="H489" s="13">
        <f t="shared" si="42"/>
        <v>456.04377829093283</v>
      </c>
      <c r="I489" s="13">
        <f t="shared" si="42"/>
        <v>339.73734896125569</v>
      </c>
      <c r="J489" s="13">
        <f t="shared" si="42"/>
        <v>71.115959560004498</v>
      </c>
      <c r="K489" s="13">
        <f t="shared" si="42"/>
        <v>4.1742224618082249</v>
      </c>
      <c r="L489" s="13">
        <f t="shared" si="40"/>
        <v>1532.3863764286123</v>
      </c>
      <c r="M489" s="3"/>
      <c r="N489" s="3"/>
      <c r="O489" s="3"/>
      <c r="P489" s="3"/>
      <c r="Q489" s="3"/>
      <c r="R489" s="3"/>
      <c r="S489" s="3"/>
    </row>
    <row r="490" spans="5:19">
      <c r="E490" s="4">
        <f t="shared" si="39"/>
        <v>2234</v>
      </c>
      <c r="F490" s="5">
        <f>F489*SUM(economy!Z280:AB280)/SUM(economy!Z279:AB279)</f>
        <v>35048.413578514897</v>
      </c>
      <c r="G490" s="13">
        <f t="shared" si="42"/>
        <v>388.45308375518778</v>
      </c>
      <c r="H490" s="13">
        <f t="shared" si="42"/>
        <v>458.07844452997546</v>
      </c>
      <c r="I490" s="13">
        <f t="shared" si="42"/>
        <v>340.43999511327672</v>
      </c>
      <c r="J490" s="13">
        <f t="shared" si="42"/>
        <v>71.164898754322223</v>
      </c>
      <c r="K490" s="13">
        <f t="shared" si="42"/>
        <v>4.1764220578376881</v>
      </c>
      <c r="L490" s="13">
        <f t="shared" si="40"/>
        <v>1537.3128442105997</v>
      </c>
      <c r="M490" s="3"/>
      <c r="N490" s="3"/>
      <c r="O490" s="3"/>
      <c r="P490" s="3"/>
      <c r="Q490" s="3"/>
      <c r="R490" s="3"/>
      <c r="S490" s="3"/>
    </row>
    <row r="491" spans="5:19">
      <c r="E491" s="4">
        <f t="shared" si="39"/>
        <v>2235</v>
      </c>
      <c r="F491" s="5">
        <f>F490*SUM(economy!Z281:AB281)/SUM(economy!Z280:AB280)</f>
        <v>35066.023678259815</v>
      </c>
      <c r="G491" s="13">
        <f t="shared" si="42"/>
        <v>390.59218880927551</v>
      </c>
      <c r="H491" s="13">
        <f t="shared" si="42"/>
        <v>460.10918788522213</v>
      </c>
      <c r="I491" s="13">
        <f t="shared" si="42"/>
        <v>341.13588918606695</v>
      </c>
      <c r="J491" s="13">
        <f t="shared" si="42"/>
        <v>71.213135386155059</v>
      </c>
      <c r="K491" s="13">
        <f t="shared" si="42"/>
        <v>4.1785934522000439</v>
      </c>
      <c r="L491" s="13">
        <f t="shared" si="40"/>
        <v>1542.2289947189197</v>
      </c>
      <c r="M491" s="3"/>
      <c r="N491" s="3"/>
      <c r="O491" s="3"/>
      <c r="P491" s="3"/>
      <c r="Q491" s="3"/>
      <c r="R491" s="3"/>
      <c r="S491" s="3"/>
    </row>
    <row r="492" spans="5:19">
      <c r="E492" s="4">
        <f t="shared" si="39"/>
        <v>2236</v>
      </c>
      <c r="F492" s="5">
        <f>F491*SUM(economy!Z282:AB282)/SUM(economy!Z281:AB281)</f>
        <v>35083.414666438061</v>
      </c>
      <c r="G492" s="13">
        <f t="shared" si="42"/>
        <v>392.73236865818336</v>
      </c>
      <c r="H492" s="13">
        <f t="shared" si="42"/>
        <v>462.13599813527287</v>
      </c>
      <c r="I492" s="13">
        <f t="shared" si="42"/>
        <v>341.82508818879961</v>
      </c>
      <c r="J492" s="13">
        <f t="shared" si="42"/>
        <v>71.260683323975854</v>
      </c>
      <c r="K492" s="13">
        <f t="shared" si="42"/>
        <v>4.1807372347013807</v>
      </c>
      <c r="L492" s="13">
        <f t="shared" si="40"/>
        <v>1547.1348755409331</v>
      </c>
      <c r="M492" s="3"/>
      <c r="N492" s="3"/>
      <c r="O492" s="3"/>
      <c r="P492" s="3"/>
      <c r="Q492" s="3"/>
      <c r="R492" s="3"/>
      <c r="S492" s="3"/>
    </row>
    <row r="493" spans="5:19">
      <c r="E493" s="4">
        <f t="shared" si="39"/>
        <v>2237</v>
      </c>
      <c r="F493" s="5">
        <f>F492*SUM(economy!Z283:AB283)/SUM(economy!Z282:AB282)</f>
        <v>35100.591124448874</v>
      </c>
      <c r="G493" s="13">
        <f t="shared" si="42"/>
        <v>394.87360992890495</v>
      </c>
      <c r="H493" s="13">
        <f t="shared" si="42"/>
        <v>464.15886552636169</v>
      </c>
      <c r="I493" s="13">
        <f t="shared" si="42"/>
        <v>342.50764906865885</v>
      </c>
      <c r="J493" s="13">
        <f t="shared" si="42"/>
        <v>71.307556193388336</v>
      </c>
      <c r="K493" s="13">
        <f t="shared" si="42"/>
        <v>4.1828539828344242</v>
      </c>
      <c r="L493" s="13">
        <f t="shared" si="40"/>
        <v>1552.0305347001481</v>
      </c>
      <c r="M493" s="3"/>
      <c r="N493" s="3"/>
      <c r="O493" s="3"/>
      <c r="P493" s="3"/>
      <c r="Q493" s="3"/>
      <c r="R493" s="3"/>
      <c r="S493" s="3"/>
    </row>
    <row r="494" spans="5:19">
      <c r="E494" s="4">
        <f t="shared" si="39"/>
        <v>2238</v>
      </c>
      <c r="F494" s="5">
        <f>F493*SUM(economy!Z284:AB284)/SUM(economy!Z283:AB283)</f>
        <v>35117.557535743603</v>
      </c>
      <c r="G494" s="13">
        <f t="shared" si="42"/>
        <v>397.01589952804972</v>
      </c>
      <c r="H494" s="13">
        <f t="shared" si="42"/>
        <v>466.17778076173374</v>
      </c>
      <c r="I494" s="13">
        <f t="shared" si="42"/>
        <v>343.18362869673399</v>
      </c>
      <c r="J494" s="13">
        <f t="shared" si="42"/>
        <v>71.353767379331245</v>
      </c>
      <c r="K494" s="13">
        <f t="shared" si="42"/>
        <v>4.1849442619553852</v>
      </c>
      <c r="L494" s="13">
        <f t="shared" si="40"/>
        <v>1556.9160206278043</v>
      </c>
      <c r="M494" s="3"/>
      <c r="N494" s="3"/>
      <c r="O494" s="3"/>
      <c r="P494" s="3"/>
      <c r="Q494" s="3"/>
      <c r="R494" s="3"/>
      <c r="S494" s="3"/>
    </row>
    <row r="495" spans="5:19">
      <c r="E495" s="4">
        <f t="shared" si="39"/>
        <v>2239</v>
      </c>
      <c r="F495" s="5">
        <f>F494*SUM(economy!Z285:AB285)/SUM(economy!Z284:AB284)</f>
        <v>35134.318287307091</v>
      </c>
      <c r="G495" s="13">
        <f t="shared" si="42"/>
        <v>399.15922463586503</v>
      </c>
      <c r="H495" s="13">
        <f t="shared" si="42"/>
        <v>468.19273499119123</v>
      </c>
      <c r="I495" s="13">
        <f t="shared" si="42"/>
        <v>343.85308385432569</v>
      </c>
      <c r="J495" s="13">
        <f t="shared" si="42"/>
        <v>71.39933002833051</v>
      </c>
      <c r="K495" s="13">
        <f t="shared" si="42"/>
        <v>4.1870086254608125</v>
      </c>
      <c r="L495" s="13">
        <f t="shared" si="40"/>
        <v>1561.7913821351731</v>
      </c>
      <c r="M495" s="3"/>
      <c r="N495" s="3"/>
      <c r="O495" s="3"/>
      <c r="P495" s="3"/>
      <c r="Q495" s="3"/>
      <c r="R495" s="3"/>
      <c r="S495" s="3"/>
    </row>
    <row r="496" spans="5:19">
      <c r="E496" s="4">
        <f t="shared" si="39"/>
        <v>2240</v>
      </c>
      <c r="F496" s="5">
        <f>F495*SUM(economy!Z286:AB286)/SUM(economy!Z285:AB285)</f>
        <v>35150.877671135589</v>
      </c>
      <c r="G496" s="13">
        <f t="shared" si="42"/>
        <v>401.30357270034858</v>
      </c>
      <c r="H496" s="13">
        <f t="shared" si="42"/>
        <v>470.20371980080699</v>
      </c>
      <c r="I496" s="13">
        <f t="shared" si="42"/>
        <v>344.5160712196585</v>
      </c>
      <c r="J496" s="13">
        <f t="shared" si="42"/>
        <v>71.444257050796708</v>
      </c>
      <c r="K496" s="13">
        <f t="shared" si="42"/>
        <v>4.1890476149644114</v>
      </c>
      <c r="L496" s="13">
        <f t="shared" si="40"/>
        <v>1566.6566683865753</v>
      </c>
      <c r="M496" s="3"/>
      <c r="N496" s="3"/>
      <c r="O496" s="3"/>
      <c r="P496" s="3"/>
      <c r="Q496" s="3"/>
      <c r="R496" s="3"/>
      <c r="S496" s="3"/>
    </row>
    <row r="497" spans="5:19">
      <c r="E497" s="4">
        <f t="shared" si="39"/>
        <v>2241</v>
      </c>
      <c r="F497" s="5">
        <f>F496*SUM(economy!Z287:AB287)/SUM(economy!Z286:AB286)</f>
        <v>35167.239885711511</v>
      </c>
      <c r="G497" s="13">
        <f t="shared" si="42"/>
        <v>403.44893143145077</v>
      </c>
      <c r="H497" s="13">
        <f t="shared" si="42"/>
        <v>472.21072720280512</v>
      </c>
      <c r="I497" s="13">
        <f t="shared" si="42"/>
        <v>345.17264735499401</v>
      </c>
      <c r="J497" s="13">
        <f t="shared" si="42"/>
        <v>71.48856112336469</v>
      </c>
      <c r="K497" s="13">
        <f t="shared" si="42"/>
        <v>4.1910617604736684</v>
      </c>
      <c r="L497" s="13">
        <f t="shared" si="40"/>
        <v>1571.5119288730884</v>
      </c>
      <c r="M497" s="3"/>
      <c r="N497" s="3"/>
      <c r="O497" s="3"/>
      <c r="P497" s="3"/>
      <c r="Q497" s="3"/>
      <c r="R497" s="3"/>
      <c r="S497" s="3"/>
    </row>
    <row r="498" spans="5:19">
      <c r="E498" s="4">
        <f t="shared" si="39"/>
        <v>2242</v>
      </c>
      <c r="F498" s="5">
        <f>F497*SUM(economy!Z288:AB288)/SUM(economy!Z287:AB287)</f>
        <v>35183.409037473619</v>
      </c>
      <c r="G498" s="13">
        <f t="shared" si="42"/>
        <v>405.59528879536742</v>
      </c>
      <c r="H498" s="13">
        <f t="shared" si="42"/>
        <v>474.2137496256081</v>
      </c>
      <c r="I498" s="13">
        <f t="shared" si="42"/>
        <v>345.82286869413821</v>
      </c>
      <c r="J498" s="13">
        <f t="shared" si="42"/>
        <v>71.532254691272612</v>
      </c>
      <c r="K498" s="13">
        <f t="shared" si="42"/>
        <v>4.1930515805662276</v>
      </c>
      <c r="L498" s="13">
        <f t="shared" si="40"/>
        <v>1576.3572133869525</v>
      </c>
      <c r="M498" s="3"/>
      <c r="N498" s="3"/>
      <c r="O498" s="3"/>
      <c r="P498" s="3"/>
      <c r="Q498" s="3"/>
      <c r="R498" s="3"/>
      <c r="S498" s="3"/>
    </row>
    <row r="499" spans="5:19">
      <c r="E499" s="4">
        <f t="shared" si="39"/>
        <v>2243</v>
      </c>
      <c r="F499" s="5">
        <f>F498*SUM(economy!Z289:AB289)/SUM(economy!Z288:AB288)</f>
        <v>35199.389142282445</v>
      </c>
      <c r="G499" s="13">
        <f t="shared" si="42"/>
        <v>407.74263300892216</v>
      </c>
      <c r="H499" s="13">
        <f t="shared" si="42"/>
        <v>476.21277990404911</v>
      </c>
      <c r="I499" s="13">
        <f t="shared" si="42"/>
        <v>346.4667915303375</v>
      </c>
      <c r="J499" s="13">
        <f t="shared" si="42"/>
        <v>71.575349970777694</v>
      </c>
      <c r="K499" s="13">
        <f t="shared" si="42"/>
        <v>4.1950175825658791</v>
      </c>
      <c r="L499" s="13">
        <f t="shared" si="40"/>
        <v>1581.1925719966525</v>
      </c>
      <c r="M499" s="3"/>
      <c r="N499" s="3"/>
      <c r="O499" s="3"/>
      <c r="P499" s="3"/>
      <c r="Q499" s="3"/>
      <c r="R499" s="3"/>
      <c r="S499" s="3"/>
    </row>
    <row r="500" spans="5:19">
      <c r="E500" s="4">
        <f t="shared" si="39"/>
        <v>2244</v>
      </c>
      <c r="F500" s="5">
        <f>F499*SUM(economy!Z290:AB290)/SUM(economy!Z289:AB289)</f>
        <v>35215.184126880034</v>
      </c>
      <c r="G500" s="13">
        <f t="shared" si="42"/>
        <v>409.89095253403798</v>
      </c>
      <c r="H500" s="13">
        <f t="shared" si="42"/>
        <v>478.20781126974896</v>
      </c>
      <c r="I500" s="13">
        <f t="shared" si="42"/>
        <v>347.10447200455741</v>
      </c>
      <c r="J500" s="13">
        <f t="shared" si="42"/>
        <v>71.617858951605925</v>
      </c>
      <c r="K500" s="13">
        <f t="shared" si="42"/>
        <v>4.1969602627181102</v>
      </c>
      <c r="L500" s="13">
        <f t="shared" si="40"/>
        <v>1586.0180550226685</v>
      </c>
      <c r="M500" s="3"/>
      <c r="N500" s="3"/>
      <c r="O500" s="3"/>
      <c r="P500" s="3"/>
      <c r="Q500" s="3"/>
      <c r="R500" s="3"/>
      <c r="S500" s="3"/>
    </row>
    <row r="501" spans="5:19">
      <c r="E501" s="4">
        <f t="shared" si="39"/>
        <v>2245</v>
      </c>
      <c r="F501" s="5">
        <f>F500*SUM(economy!Z291:AB291)/SUM(economy!Z290:AB290)</f>
        <v>35230.797830343137</v>
      </c>
      <c r="G501" s="13">
        <f t="shared" si="42"/>
        <v>412.04023607229828</v>
      </c>
      <c r="H501" s="13">
        <f t="shared" si="42"/>
        <v>480.19883734165671</v>
      </c>
      <c r="I501" s="13">
        <f t="shared" si="42"/>
        <v>347.73596609413801</v>
      </c>
      <c r="J501" s="13">
        <f t="shared" si="42"/>
        <v>71.659793399433156</v>
      </c>
      <c r="K501" s="13">
        <f t="shared" si="42"/>
        <v>4.1988801063651104</v>
      </c>
      <c r="L501" s="13">
        <f t="shared" si="40"/>
        <v>1590.8337130138912</v>
      </c>
      <c r="M501" s="3"/>
      <c r="N501" s="3"/>
      <c r="O501" s="3"/>
      <c r="P501" s="3"/>
      <c r="Q501" s="3"/>
      <c r="R501" s="3"/>
      <c r="S501" s="3"/>
    </row>
    <row r="502" spans="5:19">
      <c r="E502" s="4">
        <f t="shared" si="39"/>
        <v>2246</v>
      </c>
      <c r="F502" s="5">
        <f>F501*SUM(economy!Z292:AB292)/SUM(economy!Z291:AB291)</f>
        <v>35246.234005529594</v>
      </c>
      <c r="G502" s="13">
        <f t="shared" si="42"/>
        <v>414.19047255959623</v>
      </c>
      <c r="H502" s="13">
        <f t="shared" si="42"/>
        <v>482.18585211675264</v>
      </c>
      <c r="I502" s="13">
        <f t="shared" si="42"/>
        <v>348.36132960181965</v>
      </c>
      <c r="J502" s="13">
        <f t="shared" si="42"/>
        <v>71.701164858395018</v>
      </c>
      <c r="K502" s="13">
        <f t="shared" si="42"/>
        <v>4.2007775881201432</v>
      </c>
      <c r="L502" s="13">
        <f t="shared" si="40"/>
        <v>1595.6395967246838</v>
      </c>
      <c r="M502" s="3"/>
      <c r="N502" s="3"/>
      <c r="O502" s="3"/>
      <c r="P502" s="3"/>
      <c r="Q502" s="3"/>
      <c r="R502" s="3"/>
      <c r="S502" s="3"/>
    </row>
    <row r="503" spans="5:19">
      <c r="E503" s="4">
        <f t="shared" si="39"/>
        <v>2247</v>
      </c>
      <c r="F503" s="5">
        <f>F502*SUM(economy!Z293:AB293)/SUM(economy!Z292:AB292)</f>
        <v>35261.496320517203</v>
      </c>
      <c r="G503" s="13">
        <f t="shared" ref="G503:K518" si="43">G502*(1-G$5)+G$4*$F502*$L$4/1000</f>
        <v>416.34165116087269</v>
      </c>
      <c r="H503" s="13">
        <f t="shared" si="43"/>
        <v>484.16884996091244</v>
      </c>
      <c r="I503" s="13">
        <f t="shared" si="43"/>
        <v>348.98061814513358</v>
      </c>
      <c r="J503" s="13">
        <f t="shared" si="43"/>
        <v>71.741984653623234</v>
      </c>
      <c r="K503" s="13">
        <f t="shared" si="43"/>
        <v>4.202653172041213</v>
      </c>
      <c r="L503" s="13">
        <f t="shared" si="40"/>
        <v>1600.4357570925831</v>
      </c>
      <c r="M503" s="3"/>
      <c r="N503" s="3"/>
      <c r="O503" s="3"/>
      <c r="P503" s="3"/>
      <c r="Q503" s="3"/>
      <c r="R503" s="3"/>
      <c r="S503" s="3"/>
    </row>
    <row r="504" spans="5:19">
      <c r="E504" s="4">
        <f t="shared" si="39"/>
        <v>2248</v>
      </c>
      <c r="F504" s="5">
        <f>F503*SUM(economy!Z294:AB294)/SUM(economy!Z293:AB293)</f>
        <v>35276.588360034417</v>
      </c>
      <c r="G504" s="13">
        <f t="shared" si="43"/>
        <v>418.49376126494184</v>
      </c>
      <c r="H504" s="13">
        <f t="shared" si="43"/>
        <v>486.14782559993188</v>
      </c>
      <c r="I504" s="13">
        <f t="shared" si="43"/>
        <v>349.59388714615102</v>
      </c>
      <c r="J504" s="13">
        <f t="shared" si="43"/>
        <v>71.782263893805947</v>
      </c>
      <c r="K504" s="13">
        <f t="shared" si="43"/>
        <v>4.2045073118039529</v>
      </c>
      <c r="L504" s="13">
        <f t="shared" si="40"/>
        <v>1605.2222452166347</v>
      </c>
      <c r="M504" s="3"/>
      <c r="N504" s="3"/>
      <c r="O504" s="3"/>
      <c r="P504" s="3"/>
      <c r="Q504" s="3"/>
      <c r="R504" s="3"/>
      <c r="S504" s="3"/>
    </row>
    <row r="505" spans="5:19">
      <c r="E505" s="4">
        <f t="shared" si="39"/>
        <v>2249</v>
      </c>
      <c r="F505" s="5">
        <f>F504*SUM(economy!Z295:AB295)/SUM(economy!Z294:AB294)</f>
        <v>35291.51362688221</v>
      </c>
      <c r="G505" s="13">
        <f t="shared" si="43"/>
        <v>420.64679247940404</v>
      </c>
      <c r="H505" s="13">
        <f t="shared" si="43"/>
        <v>488.12277411071051</v>
      </c>
      <c r="I505" s="13">
        <f t="shared" si="43"/>
        <v>350.20119182158481</v>
      </c>
      <c r="J505" s="13">
        <f t="shared" si="43"/>
        <v>71.82201347376963</v>
      </c>
      <c r="K505" s="13">
        <f t="shared" si="43"/>
        <v>4.2063404508736539</v>
      </c>
      <c r="L505" s="13">
        <f t="shared" si="40"/>
        <v>1609.9991123363425</v>
      </c>
      <c r="M505" s="3"/>
      <c r="N505" s="3"/>
      <c r="O505" s="3"/>
      <c r="P505" s="3"/>
      <c r="Q505" s="3"/>
      <c r="R505" s="3"/>
      <c r="S505" s="3"/>
    </row>
    <row r="506" spans="5:19">
      <c r="E506" s="4">
        <f t="shared" si="39"/>
        <v>2250</v>
      </c>
      <c r="F506" s="5">
        <f>F505*SUM(economy!Z296:AB296)/SUM(economy!Z295:AB295)</f>
        <v>35306.275543347227</v>
      </c>
      <c r="G506" s="13">
        <f t="shared" si="43"/>
        <v>422.8007346256457</v>
      </c>
      <c r="H506" s="13">
        <f t="shared" si="43"/>
        <v>490.09369091259293</v>
      </c>
      <c r="I506" s="13">
        <f t="shared" si="43"/>
        <v>350.80258717323744</v>
      </c>
      <c r="J506" s="13">
        <f t="shared" si="43"/>
        <v>71.861244077080428</v>
      </c>
      <c r="K506" s="13">
        <f t="shared" si="43"/>
        <v>4.2081530226763615</v>
      </c>
      <c r="L506" s="13">
        <f t="shared" si="40"/>
        <v>1614.7664098112332</v>
      </c>
      <c r="M506" s="3"/>
      <c r="N506" s="3"/>
      <c r="O506" s="3"/>
      <c r="P506" s="3"/>
      <c r="Q506" s="3"/>
      <c r="R506" s="3"/>
      <c r="S506" s="3"/>
    </row>
    <row r="507" spans="5:19">
      <c r="E507" s="4">
        <f t="shared" si="39"/>
        <v>2251</v>
      </c>
      <c r="F507" s="5">
        <f>F506*SUM(economy!Z297:AB297)/SUM(economy!Z296:AB296)</f>
        <v>35320.877452604567</v>
      </c>
      <c r="G507" s="13">
        <f t="shared" si="43"/>
        <v>424.95557773392511</v>
      </c>
      <c r="H507" s="13">
        <f t="shared" si="43"/>
        <v>492.06057175886679</v>
      </c>
      <c r="I507" s="13">
        <f t="shared" si="43"/>
        <v>351.39812797878966</v>
      </c>
      <c r="J507" s="13">
        <f t="shared" si="43"/>
        <v>71.899966178662808</v>
      </c>
      <c r="K507" s="13">
        <f t="shared" si="43"/>
        <v>4.2099454507689975</v>
      </c>
      <c r="L507" s="13">
        <f t="shared" si="40"/>
        <v>1619.5241891010135</v>
      </c>
      <c r="M507" s="3"/>
      <c r="N507" s="3"/>
      <c r="O507" s="3"/>
      <c r="P507" s="3"/>
      <c r="Q507" s="3"/>
      <c r="R507" s="3"/>
      <c r="S507" s="3"/>
    </row>
    <row r="508" spans="5:19">
      <c r="E508" s="4">
        <f t="shared" si="39"/>
        <v>2252</v>
      </c>
      <c r="F508" s="5">
        <f>F507*SUM(economy!Z298:AB298)/SUM(economy!Z297:AB297)</f>
        <v>35335.322620111176</v>
      </c>
      <c r="G508" s="13">
        <f t="shared" si="43"/>
        <v>427.11131203854416</v>
      </c>
      <c r="H508" s="13">
        <f t="shared" si="43"/>
        <v>494.02341272841562</v>
      </c>
      <c r="I508" s="13">
        <f t="shared" si="43"/>
        <v>351.9878687829235</v>
      </c>
      <c r="J508" s="13">
        <f t="shared" si="43"/>
        <v>71.938190047433181</v>
      </c>
      <c r="K508" s="13">
        <f t="shared" si="43"/>
        <v>4.2117181490083953</v>
      </c>
      <c r="L508" s="13">
        <f t="shared" si="40"/>
        <v>1624.2725017463249</v>
      </c>
      <c r="M508" s="3"/>
      <c r="N508" s="3"/>
      <c r="O508" s="3"/>
      <c r="P508" s="3"/>
      <c r="Q508" s="3"/>
      <c r="R508" s="3"/>
      <c r="S508" s="3"/>
    </row>
    <row r="509" spans="5:19">
      <c r="E509" s="4">
        <f t="shared" si="39"/>
        <v>2253</v>
      </c>
      <c r="F509" s="5">
        <f>F508*SUM(economy!Z299:AB299)/SUM(economy!Z298:AB298)</f>
        <v>35349.614234988199</v>
      </c>
      <c r="G509" s="13">
        <f t="shared" si="43"/>
        <v>429.26792797310492</v>
      </c>
      <c r="H509" s="13">
        <f t="shared" si="43"/>
        <v>495.98221021752585</v>
      </c>
      <c r="I509" s="13">
        <f t="shared" si="43"/>
        <v>352.57186388877375</v>
      </c>
      <c r="J509" s="13">
        <f t="shared" si="43"/>
        <v>71.975925748946608</v>
      </c>
      <c r="K509" s="13">
        <f t="shared" si="43"/>
        <v>4.2134715217192529</v>
      </c>
      <c r="L509" s="13">
        <f t="shared" si="40"/>
        <v>1629.0113993500702</v>
      </c>
      <c r="M509" s="3"/>
      <c r="N509" s="3"/>
      <c r="O509" s="3"/>
      <c r="P509" s="3"/>
      <c r="Q509" s="3"/>
      <c r="R509" s="3"/>
      <c r="S509" s="3"/>
    </row>
    <row r="510" spans="5:19">
      <c r="E510" s="4">
        <f t="shared" si="39"/>
        <v>2254</v>
      </c>
      <c r="F510" s="5">
        <f>F509*SUM(economy!Z300:AB300)/SUM(economy!Z299:AB299)</f>
        <v>35363.755411392493</v>
      </c>
      <c r="G510" s="13">
        <f t="shared" si="43"/>
        <v>431.42541616585066</v>
      </c>
      <c r="H510" s="13">
        <f t="shared" si="43"/>
        <v>497.93696093184576</v>
      </c>
      <c r="I510" s="13">
        <f t="shared" si="43"/>
        <v>353.15016734970197</v>
      </c>
      <c r="J510" s="13">
        <f t="shared" si="43"/>
        <v>72.013183148054637</v>
      </c>
      <c r="K510" s="13">
        <f t="shared" si="43"/>
        <v>4.2152059638608943</v>
      </c>
      <c r="L510" s="13">
        <f t="shared" si="40"/>
        <v>1633.7409335593138</v>
      </c>
      <c r="M510" s="3"/>
      <c r="N510" s="3"/>
      <c r="O510" s="3"/>
      <c r="P510" s="3"/>
      <c r="Q510" s="3"/>
      <c r="R510" s="3"/>
      <c r="S510" s="3"/>
    </row>
    <row r="511" spans="5:19">
      <c r="E511" s="4">
        <f t="shared" si="39"/>
        <v>2255</v>
      </c>
      <c r="F511" s="5">
        <f>F510*SUM(economy!Z301:AB301)/SUM(economy!Z300:AB300)</f>
        <v>35377.749189876813</v>
      </c>
      <c r="G511" s="13">
        <f t="shared" si="43"/>
        <v>433.58376743509058</v>
      </c>
      <c r="H511" s="13">
        <f t="shared" si="43"/>
        <v>499.88766187849563</v>
      </c>
      <c r="I511" s="13">
        <f t="shared" si="43"/>
        <v>353.72283296138659</v>
      </c>
      <c r="J511" s="13">
        <f t="shared" si="43"/>
        <v>72.049971911572257</v>
      </c>
      <c r="K511" s="13">
        <f t="shared" si="43"/>
        <v>4.2169218611928034</v>
      </c>
      <c r="L511" s="13">
        <f t="shared" si="40"/>
        <v>1638.4611560477379</v>
      </c>
      <c r="M511" s="3"/>
      <c r="N511" s="3"/>
      <c r="O511" s="3"/>
      <c r="P511" s="3"/>
      <c r="Q511" s="3"/>
      <c r="R511" s="3"/>
      <c r="S511" s="3"/>
    </row>
    <row r="512" spans="5:19">
      <c r="E512" s="4">
        <f t="shared" si="39"/>
        <v>2256</v>
      </c>
      <c r="F512" s="5">
        <f>F511*SUM(economy!Z302:AB302)/SUM(economy!Z301:AB301)</f>
        <v>35391.598538738261</v>
      </c>
      <c r="G512" s="13">
        <f t="shared" si="43"/>
        <v>435.74297278470749</v>
      </c>
      <c r="H512" s="13">
        <f t="shared" si="43"/>
        <v>501.83431035832712</v>
      </c>
      <c r="I512" s="13">
        <f t="shared" si="43"/>
        <v>354.28991425422407</v>
      </c>
      <c r="J512" s="13">
        <f t="shared" si="43"/>
        <v>72.086301510952069</v>
      </c>
      <c r="K512" s="13">
        <f t="shared" si="43"/>
        <v>4.2186195904388928</v>
      </c>
      <c r="L512" s="13">
        <f t="shared" si="40"/>
        <v>1643.1721184986498</v>
      </c>
      <c r="M512" s="3"/>
      <c r="N512" s="3"/>
      <c r="O512" s="3"/>
      <c r="P512" s="3"/>
      <c r="Q512" s="3"/>
      <c r="R512" s="3"/>
      <c r="S512" s="3"/>
    </row>
    <row r="513" spans="5:19">
      <c r="E513" s="4">
        <f t="shared" si="39"/>
        <v>2257</v>
      </c>
      <c r="F513" s="5">
        <f>F512*SUM(economy!Z303:AB303)/SUM(economy!Z302:AB302)</f>
        <v>35405.306355354536</v>
      </c>
      <c r="G513" s="13">
        <f t="shared" si="43"/>
        <v>437.90302339974784</v>
      </c>
      <c r="H513" s="13">
        <f t="shared" si="43"/>
        <v>503.77690395833071</v>
      </c>
      <c r="I513" s="13">
        <f t="shared" si="43"/>
        <v>354.85146448603427</v>
      </c>
      <c r="J513" s="13">
        <f t="shared" si="43"/>
        <v>72.122181224964038</v>
      </c>
      <c r="K513" s="13">
        <f t="shared" si="43"/>
        <v>4.2202995194504362</v>
      </c>
      <c r="L513" s="13">
        <f t="shared" si="40"/>
        <v>1647.8738725885275</v>
      </c>
      <c r="M513" s="3"/>
      <c r="N513" s="3"/>
      <c r="O513" s="3"/>
      <c r="P513" s="3"/>
      <c r="Q513" s="3"/>
      <c r="R513" s="3"/>
      <c r="S513" s="3"/>
    </row>
    <row r="514" spans="5:19">
      <c r="E514" s="4">
        <f t="shared" si="39"/>
        <v>2258</v>
      </c>
      <c r="F514" s="5">
        <f>F513*SUM(economy!Z304:AB304)/SUM(economy!Z303:AB303)</f>
        <v>35418.875467507882</v>
      </c>
      <c r="G514" s="13">
        <f t="shared" si="43"/>
        <v>440.06391064209345</v>
      </c>
      <c r="H514" s="13">
        <f t="shared" si="43"/>
        <v>505.71544054418928</v>
      </c>
      <c r="I514" s="13">
        <f t="shared" si="43"/>
        <v>355.40753663506456</v>
      </c>
      <c r="J514" s="13">
        <f t="shared" si="43"/>
        <v>72.157620142378988</v>
      </c>
      <c r="K514" s="13">
        <f t="shared" si="43"/>
        <v>4.2219620073676305</v>
      </c>
      <c r="L514" s="13">
        <f t="shared" si="40"/>
        <v>1652.566469971094</v>
      </c>
      <c r="M514" s="3"/>
      <c r="N514" s="3"/>
      <c r="O514" s="3"/>
      <c r="P514" s="3"/>
      <c r="Q514" s="3"/>
      <c r="R514" s="3"/>
      <c r="S514" s="3"/>
    </row>
    <row r="515" spans="5:19">
      <c r="E515" s="4">
        <f t="shared" si="39"/>
        <v>2259</v>
      </c>
      <c r="F515" s="5">
        <f>F514*SUM(economy!Z305:AB305)/SUM(economy!Z304:AB304)</f>
        <v>35432.308634696521</v>
      </c>
      <c r="G515" s="13">
        <f t="shared" si="43"/>
        <v>442.22562604621362</v>
      </c>
      <c r="H515" s="13">
        <f t="shared" si="43"/>
        <v>507.64991825297687</v>
      </c>
      <c r="I515" s="13">
        <f t="shared" si="43"/>
        <v>355.95818339328679</v>
      </c>
      <c r="J515" s="13">
        <f t="shared" si="43"/>
        <v>72.192627164654184</v>
      </c>
      <c r="K515" s="13">
        <f t="shared" si="43"/>
        <v>4.2236074047797469</v>
      </c>
      <c r="L515" s="13">
        <f t="shared" si="40"/>
        <v>1657.2499622619114</v>
      </c>
      <c r="M515" s="3"/>
      <c r="N515" s="3"/>
      <c r="O515" s="3"/>
      <c r="P515" s="3"/>
      <c r="Q515" s="3"/>
      <c r="R515" s="3"/>
      <c r="S515" s="3"/>
    </row>
    <row r="516" spans="5:19">
      <c r="E516" s="4">
        <f t="shared" si="39"/>
        <v>2260</v>
      </c>
      <c r="F516" s="5">
        <f>F515*SUM(economy!Z306:AB306)/SUM(economy!Z305:AB305)</f>
        <v>35445.608549432545</v>
      </c>
      <c r="G516" s="13">
        <f t="shared" si="43"/>
        <v>444.38816131499789</v>
      </c>
      <c r="H516" s="13">
        <f t="shared" si="43"/>
        <v>509.58033548600019</v>
      </c>
      <c r="I516" s="13">
        <f t="shared" si="43"/>
        <v>356.50345715998117</v>
      </c>
      <c r="J516" s="13">
        <f t="shared" si="43"/>
        <v>72.227211008619363</v>
      </c>
      <c r="K516" s="13">
        <f t="shared" si="43"/>
        <v>4.2252360538838349</v>
      </c>
      <c r="L516" s="13">
        <f t="shared" si="40"/>
        <v>1661.9244010234825</v>
      </c>
      <c r="M516" s="3"/>
      <c r="N516" s="3"/>
      <c r="O516" s="3"/>
      <c r="P516" s="3"/>
      <c r="Q516" s="3"/>
      <c r="R516" s="3"/>
      <c r="S516" s="3"/>
    </row>
    <row r="517" spans="5:19">
      <c r="E517" s="4">
        <f t="shared" si="39"/>
        <v>2261</v>
      </c>
      <c r="F517" s="5">
        <f>F516*SUM(economy!Z307:AB307)/SUM(economy!Z306:AB306)</f>
        <v>35458.777838527261</v>
      </c>
      <c r="G517" s="13">
        <f t="shared" si="43"/>
        <v>446.55150831566749</v>
      </c>
      <c r="H517" s="13">
        <f t="shared" si="43"/>
        <v>511.50669090178212</v>
      </c>
      <c r="I517" s="13">
        <f t="shared" si="43"/>
        <v>357.04341003560148</v>
      </c>
      <c r="J517" s="13">
        <f t="shared" si="43"/>
        <v>72.261380209161743</v>
      </c>
      <c r="K517" s="13">
        <f t="shared" si="43"/>
        <v>4.2268482886419143</v>
      </c>
      <c r="L517" s="13">
        <f t="shared" si="40"/>
        <v>1666.5898377508545</v>
      </c>
      <c r="M517" s="3"/>
      <c r="N517" s="3"/>
      <c r="O517" s="3"/>
      <c r="P517" s="3"/>
      <c r="Q517" s="3"/>
      <c r="R517" s="3"/>
      <c r="S517" s="3"/>
    </row>
    <row r="518" spans="5:19">
      <c r="E518" s="4">
        <f t="shared" si="39"/>
        <v>2262</v>
      </c>
      <c r="F518" s="5">
        <f>F517*SUM(economy!Z308:AB308)/SUM(economy!Z307:AB307)</f>
        <v>35471.819064362455</v>
      </c>
      <c r="G518" s="13">
        <f t="shared" si="43"/>
        <v>448.71565907576542</v>
      </c>
      <c r="H518" s="13">
        <f t="shared" si="43"/>
        <v>513.42898340918487</v>
      </c>
      <c r="I518" s="13">
        <f t="shared" si="43"/>
        <v>357.57809381591534</v>
      </c>
      <c r="J518" s="13">
        <f t="shared" si="43"/>
        <v>72.295143121908438</v>
      </c>
      <c r="K518" s="13">
        <f t="shared" si="43"/>
        <v>4.2284444349366632</v>
      </c>
      <c r="L518" s="13">
        <f t="shared" si="40"/>
        <v>1671.2463238577106</v>
      </c>
      <c r="M518" s="3"/>
      <c r="N518" s="3"/>
      <c r="O518" s="3"/>
      <c r="P518" s="3"/>
      <c r="Q518" s="3"/>
      <c r="R518" s="3"/>
      <c r="S518" s="3"/>
    </row>
    <row r="519" spans="5:19">
      <c r="E519" s="4">
        <f t="shared" si="39"/>
        <v>2263</v>
      </c>
      <c r="F519" s="5">
        <f>F518*SUM(economy!Z309:AB309)/SUM(economy!Z308:AB308)</f>
        <v>35484.734726148316</v>
      </c>
      <c r="G519" s="13">
        <f t="shared" ref="G519:K534" si="44">G518*(1-G$5)+G$4*$F518*$L$4/1000</f>
        <v>450.88060577922414</v>
      </c>
      <c r="H519" s="13">
        <f t="shared" si="44"/>
        <v>515.3472121606718</v>
      </c>
      <c r="I519" s="13">
        <f t="shared" si="44"/>
        <v>358.1075599864144</v>
      </c>
      <c r="J519" s="13">
        <f t="shared" si="44"/>
        <v>72.328507925904916</v>
      </c>
      <c r="K519" s="13">
        <f t="shared" si="44"/>
        <v>4.230024810725534</v>
      </c>
      <c r="L519" s="13">
        <f t="shared" si="40"/>
        <v>1675.8939106629407</v>
      </c>
      <c r="M519" s="3"/>
      <c r="N519" s="3"/>
      <c r="O519" s="3"/>
      <c r="P519" s="3"/>
      <c r="Q519" s="3"/>
      <c r="R519" s="3"/>
      <c r="S519" s="3"/>
    </row>
    <row r="520" spans="5:19">
      <c r="E520" s="4">
        <f t="shared" si="39"/>
        <v>2264</v>
      </c>
      <c r="F520" s="5">
        <f>F519*SUM(economy!Z310:AB310)/SUM(economy!Z309:AB309)</f>
        <v>35497.527261167117</v>
      </c>
      <c r="G520" s="13">
        <f t="shared" si="44"/>
        <v>453.04634076251017</v>
      </c>
      <c r="H520" s="13">
        <f t="shared" si="44"/>
        <v>517.26137654570516</v>
      </c>
      <c r="I520" s="13">
        <f t="shared" si="44"/>
        <v>358.63185971698863</v>
      </c>
      <c r="J520" s="13">
        <f t="shared" si="44"/>
        <v>72.361482626287994</v>
      </c>
      <c r="K520" s="13">
        <f t="shared" si="44"/>
        <v>4.2315897261932793</v>
      </c>
      <c r="L520" s="13">
        <f t="shared" si="40"/>
        <v>1680.5326493776854</v>
      </c>
      <c r="M520" s="3"/>
      <c r="N520" s="3"/>
      <c r="O520" s="3"/>
      <c r="P520" s="3"/>
      <c r="Q520" s="3"/>
      <c r="R520" s="3"/>
      <c r="S520" s="3"/>
    </row>
    <row r="521" spans="5:19">
      <c r="E521" s="4">
        <f t="shared" si="39"/>
        <v>2265</v>
      </c>
      <c r="F521" s="5">
        <f>F520*SUM(economy!Z311:AB311)/SUM(economy!Z310:AB310)</f>
        <v>35510.199046003123</v>
      </c>
      <c r="G521" s="13">
        <f t="shared" si="44"/>
        <v>455.21285651084429</v>
      </c>
      <c r="H521" s="13">
        <f t="shared" si="44"/>
        <v>519.17147618427987</v>
      </c>
      <c r="I521" s="13">
        <f t="shared" si="44"/>
        <v>359.15104385685868</v>
      </c>
      <c r="J521" s="13">
        <f t="shared" si="44"/>
        <v>72.394075056952204</v>
      </c>
      <c r="K521" s="13">
        <f t="shared" si="44"/>
        <v>4.2331394839028604</v>
      </c>
      <c r="L521" s="13">
        <f t="shared" si="40"/>
        <v>1685.1625910928381</v>
      </c>
      <c r="M521" s="3"/>
      <c r="N521" s="3"/>
      <c r="O521" s="3"/>
      <c r="P521" s="3"/>
      <c r="Q521" s="3"/>
      <c r="R521" s="3"/>
      <c r="S521" s="3"/>
    </row>
    <row r="522" spans="5:19">
      <c r="E522" s="4">
        <f t="shared" ref="E522:E556" si="45">1+E521</f>
        <v>2266</v>
      </c>
      <c r="F522" s="5">
        <f>F521*SUM(economy!Z312:AB312)/SUM(economy!Z311:AB311)</f>
        <v>35522.752397757955</v>
      </c>
      <c r="G522" s="13">
        <f t="shared" si="44"/>
        <v>457.38014565449708</v>
      </c>
      <c r="H522" s="13">
        <f t="shared" si="44"/>
        <v>521.0775109205897</v>
      </c>
      <c r="I522" s="13">
        <f t="shared" si="44"/>
        <v>359.6651629297611</v>
      </c>
      <c r="J522" s="13">
        <f t="shared" si="44"/>
        <v>72.426292883208106</v>
      </c>
      <c r="K522" s="13">
        <f t="shared" si="44"/>
        <v>4.2346743789447157</v>
      </c>
      <c r="L522" s="13">
        <f t="shared" ref="L522:L556" si="46">SUM(G522:K522,L$5)</f>
        <v>1689.7837867670007</v>
      </c>
      <c r="M522" s="3"/>
      <c r="N522" s="3"/>
      <c r="O522" s="3"/>
      <c r="P522" s="3"/>
      <c r="Q522" s="3"/>
      <c r="R522" s="3"/>
      <c r="S522" s="3"/>
    </row>
    <row r="523" spans="5:19">
      <c r="E523" s="4">
        <f t="shared" si="45"/>
        <v>2267</v>
      </c>
      <c r="F523" s="5">
        <f>F522*SUM(economy!Z313:AB313)/SUM(economy!Z312:AB312)</f>
        <v>35535.189575251592</v>
      </c>
      <c r="G523" s="13">
        <f t="shared" si="44"/>
        <v>459.54820096515834</v>
      </c>
      <c r="H523" s="13">
        <f t="shared" si="44"/>
        <v>522.97948081682523</v>
      </c>
      <c r="I523" s="13">
        <f t="shared" si="44"/>
        <v>360.17426712938089</v>
      </c>
      <c r="J523" s="13">
        <f t="shared" si="44"/>
        <v>72.458143604431456</v>
      </c>
      <c r="K523" s="13">
        <f t="shared" si="44"/>
        <v>4.2361946990843586</v>
      </c>
      <c r="L523" s="13">
        <f t="shared" si="46"/>
        <v>1694.3962872148802</v>
      </c>
      <c r="M523" s="3"/>
      <c r="N523" s="3"/>
      <c r="O523" s="3"/>
      <c r="P523" s="3"/>
      <c r="Q523" s="3"/>
      <c r="R523" s="3"/>
      <c r="S523" s="3"/>
    </row>
    <row r="524" spans="5:19">
      <c r="E524" s="4">
        <f t="shared" si="45"/>
        <v>2268</v>
      </c>
      <c r="F524" s="5">
        <f>F523*SUM(economy!Z314:AB314)/SUM(economy!Z313:AB313)</f>
        <v>35547.512780208664</v>
      </c>
      <c r="G524" s="13">
        <f t="shared" si="44"/>
        <v>461.71701535238026</v>
      </c>
      <c r="H524" s="13">
        <f t="shared" si="44"/>
        <v>524.87738614710167</v>
      </c>
      <c r="I524" s="13">
        <f t="shared" si="44"/>
        <v>360.67840631502582</v>
      </c>
      <c r="J524" s="13">
        <f t="shared" si="44"/>
        <v>72.489634556702001</v>
      </c>
      <c r="K524" s="13">
        <f t="shared" si="44"/>
        <v>4.2377007249082794</v>
      </c>
      <c r="L524" s="13">
        <f t="shared" si="46"/>
        <v>1699.0001430961181</v>
      </c>
      <c r="M524" s="3"/>
      <c r="N524" s="3"/>
      <c r="O524" s="3"/>
      <c r="P524" s="3"/>
      <c r="Q524" s="3"/>
      <c r="R524" s="3"/>
      <c r="S524" s="3"/>
    </row>
    <row r="525" spans="5:19">
      <c r="E525" s="4">
        <f t="shared" si="45"/>
        <v>2269</v>
      </c>
      <c r="F525" s="5">
        <f>F524*SUM(economy!Z315:AB315)/SUM(economy!Z314:AB314)</f>
        <v>35559.724158430305</v>
      </c>
      <c r="G525" s="13">
        <f t="shared" si="44"/>
        <v>463.88658186009252</v>
      </c>
      <c r="H525" s="13">
        <f t="shared" si="44"/>
        <v>526.77122739151491</v>
      </c>
      <c r="I525" s="13">
        <f t="shared" si="44"/>
        <v>361.17763000753683</v>
      </c>
      <c r="J525" s="13">
        <f t="shared" si="44"/>
        <v>72.520772915430655</v>
      </c>
      <c r="K525" s="13">
        <f t="shared" si="44"/>
        <v>4.2391927299681438</v>
      </c>
      <c r="L525" s="13">
        <f t="shared" si="46"/>
        <v>1703.5954049045431</v>
      </c>
      <c r="M525" s="3"/>
      <c r="N525" s="3"/>
      <c r="O525" s="3"/>
      <c r="P525" s="3"/>
      <c r="Q525" s="3"/>
      <c r="R525" s="3"/>
      <c r="S525" s="3"/>
    </row>
    <row r="526" spans="5:19">
      <c r="E526" s="4">
        <f t="shared" si="45"/>
        <v>2270</v>
      </c>
      <c r="F526" s="5">
        <f>F525*SUM(economy!Z316:AB316)/SUM(economy!Z315:AB315)</f>
        <v>35571.825800950821</v>
      </c>
      <c r="G526" s="13">
        <f t="shared" si="44"/>
        <v>466.05689366318921</v>
      </c>
      <c r="H526" s="13">
        <f t="shared" si="44"/>
        <v>528.66100523032367</v>
      </c>
      <c r="I526" s="13">
        <f t="shared" si="44"/>
        <v>361.67198738542942</v>
      </c>
      <c r="J526" s="13">
        <f t="shared" si="44"/>
        <v>72.551565697974283</v>
      </c>
      <c r="K526" s="13">
        <f t="shared" si="44"/>
        <v>4.2406709809232588</v>
      </c>
      <c r="L526" s="13">
        <f t="shared" si="46"/>
        <v>1708.18212295784</v>
      </c>
      <c r="M526" s="3"/>
      <c r="N526" s="3"/>
      <c r="O526" s="3"/>
      <c r="P526" s="3"/>
      <c r="Q526" s="3"/>
      <c r="R526" s="3"/>
      <c r="S526" s="3"/>
    </row>
    <row r="527" spans="5:19">
      <c r="E527" s="4">
        <f t="shared" si="45"/>
        <v>2271</v>
      </c>
      <c r="F527" s="5">
        <f>F526*SUM(economy!Z317:AB317)/SUM(economy!Z316:AB316)</f>
        <v>35583.819745179673</v>
      </c>
      <c r="G527" s="13">
        <f t="shared" si="44"/>
        <v>468.2279440641862</v>
      </c>
      <c r="H527" s="13">
        <f t="shared" si="44"/>
        <v>530.54672053825652</v>
      </c>
      <c r="I527" s="13">
        <f t="shared" si="44"/>
        <v>362.16152728126087</v>
      </c>
      <c r="J527" s="13">
        <f t="shared" si="44"/>
        <v>72.582019766236741</v>
      </c>
      <c r="K527" s="13">
        <f t="shared" si="44"/>
        <v>4.2421357376812958</v>
      </c>
      <c r="L527" s="13">
        <f t="shared" si="46"/>
        <v>1712.7603473876216</v>
      </c>
      <c r="M527" s="3"/>
      <c r="N527" s="3"/>
      <c r="O527" s="3"/>
      <c r="P527" s="3"/>
      <c r="Q527" s="3"/>
      <c r="R527" s="3"/>
      <c r="S527" s="3"/>
    </row>
    <row r="528" spans="5:19">
      <c r="E528" s="4">
        <f t="shared" si="45"/>
        <v>2272</v>
      </c>
      <c r="F528" s="5">
        <f>F527*SUM(economy!Z318:AB318)/SUM(economy!Z317:AB317)</f>
        <v>35595.707976028469</v>
      </c>
      <c r="G528" s="13">
        <f t="shared" si="44"/>
        <v>470.39972648994836</v>
      </c>
      <c r="H528" s="13">
        <f t="shared" si="44"/>
        <v>532.42837437894173</v>
      </c>
      <c r="I528" s="13">
        <f t="shared" si="44"/>
        <v>362.64629817821742</v>
      </c>
      <c r="J528" s="13">
        <f t="shared" si="44"/>
        <v>72.612141829255506</v>
      </c>
      <c r="K528" s="13">
        <f t="shared" si="44"/>
        <v>4.2435872535372514</v>
      </c>
      <c r="L528" s="13">
        <f t="shared" si="46"/>
        <v>1717.3301281299002</v>
      </c>
      <c r="M528" s="3"/>
      <c r="N528" s="3"/>
      <c r="O528" s="3"/>
      <c r="P528" s="3"/>
      <c r="Q528" s="3"/>
      <c r="R528" s="3"/>
      <c r="S528" s="3"/>
    </row>
    <row r="529" spans="5:19">
      <c r="E529" s="4">
        <f t="shared" si="45"/>
        <v>2273</v>
      </c>
      <c r="F529" s="5">
        <f>F528*SUM(economy!Z319:AB319)/SUM(economy!Z318:AB318)</f>
        <v>35607.492427022436</v>
      </c>
      <c r="G529" s="13">
        <f t="shared" si="44"/>
        <v>472.57223448848532</v>
      </c>
      <c r="H529" s="13">
        <f t="shared" si="44"/>
        <v>534.30596799945829</v>
      </c>
      <c r="I529" s="13">
        <f t="shared" si="44"/>
        <v>363.12634820691687</v>
      </c>
      <c r="J529" s="13">
        <f t="shared" si="44"/>
        <v>72.641938445772652</v>
      </c>
      <c r="K529" s="13">
        <f t="shared" si="44"/>
        <v>4.2450257753106477</v>
      </c>
      <c r="L529" s="13">
        <f t="shared" si="46"/>
        <v>1721.8915149159438</v>
      </c>
      <c r="M529" s="3"/>
      <c r="N529" s="3"/>
      <c r="O529" s="3"/>
      <c r="P529" s="3"/>
      <c r="Q529" s="3"/>
      <c r="R529" s="3"/>
      <c r="S529" s="3"/>
    </row>
    <row r="530" spans="5:19">
      <c r="E530" s="4">
        <f t="shared" si="45"/>
        <v>2274</v>
      </c>
      <c r="F530" s="5">
        <f>F529*SUM(economy!Z320:AB320)/SUM(economy!Z319:AB319)</f>
        <v>35619.174981397402</v>
      </c>
      <c r="G530" s="13">
        <f t="shared" si="44"/>
        <v>474.74546172581535</v>
      </c>
      <c r="H530" s="13">
        <f t="shared" si="44"/>
        <v>536.1795028250059</v>
      </c>
      <c r="I530" s="13">
        <f t="shared" si="44"/>
        <v>363.60172514242089</v>
      </c>
      <c r="J530" s="13">
        <f t="shared" si="44"/>
        <v>72.671416026789515</v>
      </c>
      <c r="K530" s="13">
        <f t="shared" si="44"/>
        <v>4.246451543480922</v>
      </c>
      <c r="L530" s="13">
        <f t="shared" si="46"/>
        <v>1726.4445572635125</v>
      </c>
      <c r="M530" s="3"/>
      <c r="N530" s="3"/>
      <c r="O530" s="3"/>
      <c r="P530" s="3"/>
      <c r="Q530" s="3"/>
      <c r="R530" s="3"/>
      <c r="S530" s="3"/>
    </row>
    <row r="531" spans="5:19">
      <c r="E531" s="4">
        <f t="shared" si="45"/>
        <v>2275</v>
      </c>
      <c r="F531" s="5">
        <f>F530*SUM(economy!Z321:AB321)/SUM(economy!Z320:AB320)</f>
        <v>35630.757473181184</v>
      </c>
      <c r="G531" s="13">
        <f t="shared" si="44"/>
        <v>476.91940198289592</v>
      </c>
      <c r="H531" s="13">
        <f t="shared" si="44"/>
        <v>538.04898045369305</v>
      </c>
      <c r="I531" s="13">
        <f t="shared" si="44"/>
        <v>364.07247640145221</v>
      </c>
      <c r="J531" s="13">
        <f t="shared" si="44"/>
        <v>72.700580838104187</v>
      </c>
      <c r="K531" s="13">
        <f t="shared" si="44"/>
        <v>4.2478647923210548</v>
      </c>
      <c r="L531" s="13">
        <f t="shared" si="46"/>
        <v>1730.9893044684663</v>
      </c>
      <c r="M531" s="3"/>
      <c r="N531" s="3"/>
      <c r="O531" s="3"/>
      <c r="P531" s="3"/>
      <c r="Q531" s="3"/>
      <c r="R531" s="3"/>
      <c r="S531" s="3"/>
    </row>
    <row r="532" spans="5:19">
      <c r="E532" s="4">
        <f t="shared" si="45"/>
        <v>2276</v>
      </c>
      <c r="F532" s="5">
        <f>F531*SUM(economy!Z322:AB322)/SUM(economy!Z321:AB321)</f>
        <v>35642.241688259543</v>
      </c>
      <c r="G532" s="13">
        <f t="shared" si="44"/>
        <v>479.09404915262058</v>
      </c>
      <c r="H532" s="13">
        <f t="shared" si="44"/>
        <v>539.91440265144138</v>
      </c>
      <c r="I532" s="13">
        <f t="shared" si="44"/>
        <v>364.5386490398119</v>
      </c>
      <c r="J532" s="13">
        <f t="shared" si="44"/>
        <v>72.729439002830844</v>
      </c>
      <c r="K532" s="13">
        <f t="shared" si="44"/>
        <v>4.2492657500293838</v>
      </c>
      <c r="L532" s="13">
        <f t="shared" si="46"/>
        <v>1735.5258055967338</v>
      </c>
      <c r="M532" s="3"/>
      <c r="N532" s="3"/>
      <c r="O532" s="3"/>
      <c r="P532" s="3"/>
      <c r="Q532" s="3"/>
      <c r="R532" s="3"/>
      <c r="S532" s="3"/>
    </row>
    <row r="533" spans="5:19">
      <c r="E533" s="4">
        <f t="shared" si="45"/>
        <v>2277</v>
      </c>
      <c r="F533" s="5">
        <f>F532*SUM(economy!Z323:AB323)/SUM(economy!Z322:AB322)</f>
        <v>35653.629365427492</v>
      </c>
      <c r="G533" s="13">
        <f t="shared" si="44"/>
        <v>481.26939723688054</v>
      </c>
      <c r="H533" s="13">
        <f t="shared" si="44"/>
        <v>541.77577134700289</v>
      </c>
      <c r="I533" s="13">
        <f t="shared" si="44"/>
        <v>365.00028974999105</v>
      </c>
      <c r="J533" s="13">
        <f t="shared" si="44"/>
        <v>72.757996503900429</v>
      </c>
      <c r="K533" s="13">
        <f t="shared" si="44"/>
        <v>4.2506546388595989</v>
      </c>
      <c r="L533" s="13">
        <f t="shared" si="46"/>
        <v>1740.0541094766343</v>
      </c>
      <c r="M533" s="3"/>
      <c r="N533" s="3"/>
      <c r="O533" s="3"/>
      <c r="P533" s="3"/>
      <c r="Q533" s="3"/>
      <c r="R533" s="3"/>
      <c r="S533" s="3"/>
    </row>
    <row r="534" spans="5:19">
      <c r="E534" s="4">
        <f t="shared" si="45"/>
        <v>2278</v>
      </c>
      <c r="F534" s="5">
        <f>F533*SUM(economy!Z324:AB324)/SUM(economy!Z323:AB323)</f>
        <v>35664.922197424785</v>
      </c>
      <c r="G534" s="13">
        <f t="shared" si="44"/>
        <v>483.44544034369068</v>
      </c>
      <c r="H534" s="13">
        <f t="shared" si="44"/>
        <v>543.63308862709073</v>
      </c>
      <c r="I534" s="13">
        <f t="shared" si="44"/>
        <v>365.45744485897291</v>
      </c>
      <c r="J534" s="13">
        <f t="shared" si="44"/>
        <v>72.78625918654177</v>
      </c>
      <c r="K534" s="13">
        <f t="shared" si="44"/>
        <v>4.2520316752489462</v>
      </c>
      <c r="L534" s="13">
        <f t="shared" si="46"/>
        <v>1744.5742646915451</v>
      </c>
      <c r="M534" s="3"/>
      <c r="N534" s="3"/>
      <c r="O534" s="3"/>
      <c r="P534" s="3"/>
      <c r="Q534" s="3"/>
      <c r="R534" s="3"/>
      <c r="S534" s="3"/>
    </row>
    <row r="535" spans="5:19">
      <c r="E535" s="4">
        <f t="shared" si="45"/>
        <v>2279</v>
      </c>
      <c r="F535" s="5">
        <f>F534*SUM(economy!Z325:AB325)/SUM(economy!Z324:AB324)</f>
        <v>35676.121831956312</v>
      </c>
      <c r="G535" s="13">
        <f t="shared" ref="G535:K550" si="47">G534*(1-G$5)+G$4*$F534*$L$4/1000</f>
        <v>485.6221726843786</v>
      </c>
      <c r="H535" s="13">
        <f t="shared" si="47"/>
        <v>545.48635673162028</v>
      </c>
      <c r="I535" s="13">
        <f t="shared" si="47"/>
        <v>365.91016032621962</v>
      </c>
      <c r="J535" s="13">
        <f t="shared" si="47"/>
        <v>72.814232760742527</v>
      </c>
      <c r="K535" s="13">
        <f t="shared" si="47"/>
        <v>4.2533970699446018</v>
      </c>
      <c r="L535" s="13">
        <f t="shared" si="46"/>
        <v>1749.0863195729057</v>
      </c>
      <c r="M535" s="3"/>
      <c r="N535" s="3"/>
      <c r="O535" s="3"/>
      <c r="P535" s="3"/>
      <c r="Q535" s="3"/>
      <c r="R535" s="3"/>
      <c r="S535" s="3"/>
    </row>
    <row r="536" spans="5:19">
      <c r="E536" s="4">
        <f t="shared" si="45"/>
        <v>2280</v>
      </c>
      <c r="F536" s="5">
        <f>F535*SUM(economy!Z326:AB326)/SUM(economy!Z325:AB325)</f>
        <v>35687.229872697295</v>
      </c>
      <c r="G536" s="13">
        <f t="shared" si="47"/>
        <v>487.79958857083602</v>
      </c>
      <c r="H536" s="13">
        <f t="shared" si="47"/>
        <v>547.33557804905877</v>
      </c>
      <c r="I536" s="13">
        <f t="shared" si="47"/>
        <v>366.35848174183985</v>
      </c>
      <c r="J536" s="13">
        <f t="shared" si="47"/>
        <v>72.8419228036893</v>
      </c>
      <c r="K536" s="13">
        <f t="shared" si="47"/>
        <v>4.2547510281282257</v>
      </c>
      <c r="L536" s="13">
        <f t="shared" si="46"/>
        <v>1753.5903221935523</v>
      </c>
      <c r="M536" s="3"/>
      <c r="N536" s="3"/>
      <c r="O536" s="3"/>
      <c r="P536" s="3"/>
      <c r="Q536" s="3"/>
      <c r="R536" s="3"/>
      <c r="S536" s="3"/>
    </row>
    <row r="537" spans="5:19">
      <c r="E537" s="4">
        <f t="shared" si="45"/>
        <v>2281</v>
      </c>
      <c r="F537" s="5">
        <f>F536*SUM(economy!Z327:AB327)/SUM(economy!Z326:AB326)</f>
        <v>35698.247880283212</v>
      </c>
      <c r="G537" s="13">
        <f t="shared" si="47"/>
        <v>489.97768241283165</v>
      </c>
      <c r="H537" s="13">
        <f t="shared" si="47"/>
        <v>549.18075511188249</v>
      </c>
      <c r="I537" s="13">
        <f t="shared" si="47"/>
        <v>366.80245432493132</v>
      </c>
      <c r="J537" s="13">
        <f t="shared" si="47"/>
        <v>72.869334762186355</v>
      </c>
      <c r="K537" s="13">
        <f t="shared" si="47"/>
        <v>4.2560937495387021</v>
      </c>
      <c r="L537" s="13">
        <f t="shared" si="46"/>
        <v>1758.0863203613706</v>
      </c>
      <c r="M537" s="3"/>
      <c r="N537" s="3"/>
      <c r="O537" s="3"/>
      <c r="P537" s="3"/>
      <c r="Q537" s="3"/>
      <c r="R537" s="3"/>
      <c r="S537" s="3"/>
    </row>
    <row r="538" spans="5:19">
      <c r="E538" s="4">
        <f t="shared" si="45"/>
        <v>2282</v>
      </c>
      <c r="F538" s="5">
        <f>F537*SUM(economy!Z328:AB328)/SUM(economy!Z327:AB327)</f>
        <v>35709.177373284314</v>
      </c>
      <c r="G538" s="13">
        <f t="shared" si="47"/>
        <v>492.15644871538416</v>
      </c>
      <c r="H538" s="13">
        <f t="shared" si="47"/>
        <v>551.02189059213958</v>
      </c>
      <c r="I538" s="13">
        <f t="shared" si="47"/>
        <v>367.24212292209478</v>
      </c>
      <c r="J538" s="13">
        <f t="shared" si="47"/>
        <v>72.896473955052315</v>
      </c>
      <c r="K538" s="13">
        <f t="shared" si="47"/>
        <v>4.2574254285930611</v>
      </c>
      <c r="L538" s="13">
        <f t="shared" si="46"/>
        <v>1762.5743616132638</v>
      </c>
      <c r="M538" s="3"/>
      <c r="N538" s="3"/>
      <c r="O538" s="3"/>
      <c r="P538" s="3"/>
      <c r="Q538" s="3"/>
      <c r="R538" s="3"/>
      <c r="S538" s="3"/>
    </row>
    <row r="539" spans="5:19">
      <c r="E539" s="4">
        <f t="shared" si="45"/>
        <v>2283</v>
      </c>
      <c r="F539" s="5">
        <f>F538*SUM(economy!Z329:AB329)/SUM(economy!Z328:AB328)</f>
        <v>35720.019829165198</v>
      </c>
      <c r="G539" s="13">
        <f t="shared" si="47"/>
        <v>494.33588207619493</v>
      </c>
      <c r="H539" s="13">
        <f t="shared" si="47"/>
        <v>552.85898729711585</v>
      </c>
      <c r="I539" s="13">
        <f t="shared" si="47"/>
        <v>367.6775320061144</v>
      </c>
      <c r="J539" s="13">
        <f t="shared" si="47"/>
        <v>72.92334557549438</v>
      </c>
      <c r="K539" s="13">
        <f t="shared" si="47"/>
        <v>4.2587462545055672</v>
      </c>
      <c r="L539" s="13">
        <f t="shared" si="46"/>
        <v>1767.0544932094249</v>
      </c>
      <c r="M539" s="3"/>
      <c r="N539" s="3"/>
      <c r="O539" s="3"/>
      <c r="P539" s="3"/>
      <c r="Q539" s="3"/>
      <c r="R539" s="3"/>
      <c r="S539" s="3"/>
    </row>
    <row r="540" spans="5:19">
      <c r="E540" s="4">
        <f t="shared" si="45"/>
        <v>2284</v>
      </c>
      <c r="F540" s="5">
        <f>F539*SUM(economy!Z330:AB330)/SUM(economy!Z329:AB329)</f>
        <v>35730.77668522903</v>
      </c>
      <c r="G540" s="13">
        <f t="shared" si="47"/>
        <v>496.51597718313928</v>
      </c>
      <c r="H540" s="13">
        <f t="shared" si="47"/>
        <v>554.6920481651033</v>
      </c>
      <c r="I540" s="13">
        <f t="shared" si="47"/>
        <v>368.10872567479987</v>
      </c>
      <c r="J540" s="13">
        <f t="shared" si="47"/>
        <v>72.949954693459475</v>
      </c>
      <c r="K540" s="13">
        <f t="shared" si="47"/>
        <v>4.2600564114050101</v>
      </c>
      <c r="L540" s="13">
        <f t="shared" si="46"/>
        <v>1771.526762127907</v>
      </c>
      <c r="M540" s="3"/>
      <c r="N540" s="3"/>
      <c r="O540" s="3"/>
      <c r="P540" s="3"/>
      <c r="Q540" s="3"/>
      <c r="R540" s="3"/>
      <c r="S540" s="3"/>
    </row>
    <row r="541" spans="5:19">
      <c r="E541" s="4">
        <f t="shared" si="45"/>
        <v>2285</v>
      </c>
      <c r="F541" s="5">
        <f>F540*SUM(economy!Z331:AB331)/SUM(economy!Z330:AB330)</f>
        <v>35741.449339546707</v>
      </c>
      <c r="G541" s="13">
        <f t="shared" si="47"/>
        <v>498.69672881181526</v>
      </c>
      <c r="H541" s="13">
        <f t="shared" si="47"/>
        <v>556.5210762612686</v>
      </c>
      <c r="I541" s="13">
        <f t="shared" si="47"/>
        <v>368.53574764998558</v>
      </c>
      <c r="J541" s="13">
        <f t="shared" si="47"/>
        <v>72.976306257961966</v>
      </c>
      <c r="K541" s="13">
        <f t="shared" si="47"/>
        <v>4.2613560784501683</v>
      </c>
      <c r="L541" s="13">
        <f t="shared" si="46"/>
        <v>1775.9912150594816</v>
      </c>
      <c r="M541" s="3"/>
      <c r="N541" s="3"/>
      <c r="O541" s="3"/>
      <c r="P541" s="3"/>
      <c r="Q541" s="3"/>
      <c r="R541" s="3"/>
      <c r="S541" s="3"/>
    </row>
    <row r="542" spans="5:19">
      <c r="E542" s="4">
        <f t="shared" si="45"/>
        <v>2286</v>
      </c>
      <c r="F542" s="5">
        <f>F541*SUM(economy!Z332:AB332)/SUM(economy!Z331:AB331)</f>
        <v>35752.039151871068</v>
      </c>
      <c r="G542" s="13">
        <f t="shared" si="47"/>
        <v>500.87813182314909</v>
      </c>
      <c r="H542" s="13">
        <f t="shared" si="47"/>
        <v>558.34607477362033</v>
      </c>
      <c r="I542" s="13">
        <f t="shared" si="47"/>
        <v>368.95864127668347</v>
      </c>
      <c r="J542" s="13">
        <f t="shared" si="47"/>
        <v>73.002405099387389</v>
      </c>
      <c r="K542" s="13">
        <f t="shared" si="47"/>
        <v>4.2626454299434648</v>
      </c>
      <c r="L542" s="13">
        <f t="shared" si="46"/>
        <v>1780.4478984027837</v>
      </c>
      <c r="M542" s="3"/>
      <c r="N542" s="3"/>
      <c r="O542" s="3"/>
      <c r="P542" s="3"/>
      <c r="Q542" s="3"/>
      <c r="R542" s="3"/>
      <c r="S542" s="3"/>
    </row>
    <row r="543" spans="5:19">
      <c r="E543" s="4">
        <f t="shared" si="45"/>
        <v>2287</v>
      </c>
      <c r="F543" s="5">
        <f>F542*SUM(economy!Z333:AB333)/SUM(economy!Z332:AB332)</f>
        <v>35762.54744453606</v>
      </c>
      <c r="G543" s="13">
        <f t="shared" si="47"/>
        <v>503.06018116105673</v>
      </c>
      <c r="H543" s="13">
        <f t="shared" si="47"/>
        <v>560.16704700907326</v>
      </c>
      <c r="I543" s="13">
        <f t="shared" si="47"/>
        <v>369.37744952238398</v>
      </c>
      <c r="J543" s="13">
        <f t="shared" si="47"/>
        <v>73.02825593177198</v>
      </c>
      <c r="K543" s="13">
        <f t="shared" si="47"/>
        <v>4.263924635442824</v>
      </c>
      <c r="L543" s="13">
        <f t="shared" si="46"/>
        <v>1784.896858259729</v>
      </c>
      <c r="M543" s="3"/>
      <c r="N543" s="3"/>
      <c r="O543" s="3"/>
      <c r="P543" s="3"/>
      <c r="Q543" s="3"/>
      <c r="R543" s="3"/>
      <c r="S543" s="3"/>
    </row>
    <row r="544" spans="5:19">
      <c r="E544" s="4">
        <f t="shared" si="45"/>
        <v>2288</v>
      </c>
      <c r="F544" s="5">
        <f>F543*SUM(economy!Z334:AB334)/SUM(economy!Z333:AB333)</f>
        <v>35772.975503340727</v>
      </c>
      <c r="G544" s="13">
        <f t="shared" si="47"/>
        <v>505.24287185015987</v>
      </c>
      <c r="H544" s="13">
        <f t="shared" si="47"/>
        <v>561.98399638960734</v>
      </c>
      <c r="I544" s="13">
        <f t="shared" si="47"/>
        <v>369.79221497650218</v>
      </c>
      <c r="J544" s="13">
        <f t="shared" si="47"/>
        <v>73.053863355057388</v>
      </c>
      <c r="K544" s="13">
        <f t="shared" si="47"/>
        <v>4.2651938598717329</v>
      </c>
      <c r="L544" s="13">
        <f t="shared" si="46"/>
        <v>1789.3381404311983</v>
      </c>
      <c r="M544" s="3"/>
      <c r="N544" s="3"/>
      <c r="O544" s="3"/>
      <c r="P544" s="3"/>
      <c r="Q544" s="3"/>
      <c r="R544" s="3"/>
      <c r="S544" s="3"/>
    </row>
    <row r="545" spans="5:19">
      <c r="E545" s="4">
        <f t="shared" si="45"/>
        <v>2289</v>
      </c>
      <c r="F545" s="5">
        <f>F544*SUM(economy!Z335:AB335)/SUM(economy!Z334:AB334)</f>
        <v>35783.324578419008</v>
      </c>
      <c r="G545" s="13">
        <f t="shared" si="47"/>
        <v>507.42619899355623</v>
      </c>
      <c r="H545" s="13">
        <f t="shared" si="47"/>
        <v>563.79692644852094</v>
      </c>
      <c r="I545" s="13">
        <f t="shared" si="47"/>
        <v>370.20297984996341</v>
      </c>
      <c r="J545" s="13">
        <f t="shared" si="47"/>
        <v>73.079231857320451</v>
      </c>
      <c r="K545" s="13">
        <f t="shared" si="47"/>
        <v>4.2664532636274934</v>
      </c>
      <c r="L545" s="13">
        <f t="shared" si="46"/>
        <v>1793.7717904129884</v>
      </c>
      <c r="M545" s="3"/>
      <c r="N545" s="3"/>
      <c r="O545" s="3"/>
      <c r="P545" s="3"/>
      <c r="Q545" s="3"/>
      <c r="R545" s="3"/>
      <c r="S545" s="3"/>
    </row>
    <row r="546" spans="5:19">
      <c r="E546" s="4">
        <f t="shared" si="45"/>
        <v>2290</v>
      </c>
      <c r="F546" s="5">
        <f>F545*SUM(economy!Z336:AB336)/SUM(economy!Z335:AB335)</f>
        <v>35793.595885093921</v>
      </c>
      <c r="G546" s="13">
        <f t="shared" si="47"/>
        <v>509.61015777064284</v>
      </c>
      <c r="H546" s="13">
        <f t="shared" si="47"/>
        <v>565.60584082677553</v>
      </c>
      <c r="I546" s="13">
        <f t="shared" si="47"/>
        <v>370.60978597492533</v>
      </c>
      <c r="J546" s="13">
        <f t="shared" si="47"/>
        <v>73.104365816977619</v>
      </c>
      <c r="K546" s="13">
        <f t="shared" si="47"/>
        <v>4.2677030026877212</v>
      </c>
      <c r="L546" s="13">
        <f t="shared" si="46"/>
        <v>1798.1978533920092</v>
      </c>
      <c r="M546" s="3"/>
      <c r="N546" s="3"/>
      <c r="O546" s="3"/>
      <c r="P546" s="3"/>
      <c r="Q546" s="3"/>
      <c r="R546" s="3"/>
      <c r="S546" s="3"/>
    </row>
    <row r="547" spans="5:19">
      <c r="E547" s="4">
        <f t="shared" si="45"/>
        <v>2291</v>
      </c>
      <c r="F547" s="5">
        <f>F546*SUM(economy!Z337:AB337)/SUM(economy!Z336:AB336)</f>
        <v>35803.790604717913</v>
      </c>
      <c r="G547" s="13">
        <f t="shared" si="47"/>
        <v>511.79474343499129</v>
      </c>
      <c r="H547" s="13">
        <f t="shared" si="47"/>
        <v>567.41074326943146</v>
      </c>
      <c r="I547" s="13">
        <f t="shared" si="47"/>
        <v>371.01267480463252</v>
      </c>
      <c r="J547" s="13">
        <f t="shared" si="47"/>
        <v>73.12926950496373</v>
      </c>
      <c r="K547" s="13">
        <f t="shared" si="47"/>
        <v>4.2689432287150435</v>
      </c>
      <c r="L547" s="13">
        <f t="shared" si="46"/>
        <v>1802.6163742427341</v>
      </c>
      <c r="M547" s="3"/>
      <c r="N547" s="3"/>
      <c r="O547" s="3"/>
      <c r="P547" s="3"/>
      <c r="Q547" s="3"/>
      <c r="R547" s="3"/>
      <c r="S547" s="3"/>
    </row>
    <row r="548" spans="5:19">
      <c r="E548" s="4">
        <f t="shared" si="45"/>
        <v>2292</v>
      </c>
      <c r="F548" s="5">
        <f>F547*SUM(economy!Z338:AB338)/SUM(economy!Z337:AB337)</f>
        <v>35813.909885498048</v>
      </c>
      <c r="G548" s="13">
        <f t="shared" si="47"/>
        <v>513.97995131227458</v>
      </c>
      <c r="H548" s="13">
        <f t="shared" si="47"/>
        <v>569.21163762217088</v>
      </c>
      <c r="I548" s="13">
        <f t="shared" si="47"/>
        <v>371.41168741339879</v>
      </c>
      <c r="J548" s="13">
        <f t="shared" si="47"/>
        <v>73.153947086884912</v>
      </c>
      <c r="K548" s="13">
        <f t="shared" si="47"/>
        <v>4.2701740891600481</v>
      </c>
      <c r="L548" s="13">
        <f t="shared" si="46"/>
        <v>1807.0273975238892</v>
      </c>
      <c r="M548" s="3"/>
      <c r="N548" s="3"/>
      <c r="O548" s="3"/>
      <c r="P548" s="3"/>
      <c r="Q548" s="3"/>
      <c r="R548" s="3"/>
      <c r="S548" s="3"/>
    </row>
    <row r="549" spans="5:19">
      <c r="E549" s="4">
        <f t="shared" si="45"/>
        <v>2293</v>
      </c>
      <c r="F549" s="5">
        <f>F548*SUM(economy!Z339:AB339)/SUM(economy!Z338:AB338)</f>
        <v>35823.954843306878</v>
      </c>
      <c r="G549" s="13">
        <f t="shared" si="47"/>
        <v>516.165776798244</v>
      </c>
      <c r="H549" s="13">
        <f t="shared" si="47"/>
        <v>571.00852782790957</v>
      </c>
      <c r="I549" s="13">
        <f t="shared" si="47"/>
        <v>371.80686449671373</v>
      </c>
      <c r="J549" s="13">
        <f t="shared" si="47"/>
        <v>73.178402625145438</v>
      </c>
      <c r="K549" s="13">
        <f t="shared" si="47"/>
        <v>4.2713957273624725</v>
      </c>
      <c r="L549" s="13">
        <f t="shared" si="46"/>
        <v>1811.4309674753754</v>
      </c>
      <c r="M549" s="3"/>
      <c r="N549" s="3"/>
      <c r="O549" s="3"/>
      <c r="P549" s="3"/>
      <c r="Q549" s="3"/>
      <c r="R549" s="3"/>
      <c r="S549" s="3"/>
    </row>
    <row r="550" spans="5:19">
      <c r="E550" s="4">
        <f t="shared" si="45"/>
        <v>2294</v>
      </c>
      <c r="F550" s="5">
        <f>F549*SUM(economy!Z340:AB340)/SUM(economy!Z339:AB339)</f>
        <v>35833.926562479159</v>
      </c>
      <c r="G550" s="13">
        <f t="shared" si="47"/>
        <v>518.35221535675566</v>
      </c>
      <c r="H550" s="13">
        <f t="shared" si="47"/>
        <v>572.80141792349286</v>
      </c>
      <c r="I550" s="13">
        <f t="shared" si="47"/>
        <v>372.19824637146979</v>
      </c>
      <c r="J550" s="13">
        <f t="shared" si="47"/>
        <v>73.202640081048116</v>
      </c>
      <c r="K550" s="13">
        <f t="shared" si="47"/>
        <v>4.2726082826506442</v>
      </c>
      <c r="L550" s="13">
        <f t="shared" si="46"/>
        <v>1815.8271280154172</v>
      </c>
      <c r="M550" s="3"/>
      <c r="N550" s="3"/>
      <c r="O550" s="3"/>
      <c r="P550" s="3"/>
      <c r="Q550" s="3"/>
      <c r="R550" s="3"/>
      <c r="S550" s="3"/>
    </row>
    <row r="551" spans="5:19">
      <c r="E551" s="4">
        <f t="shared" si="45"/>
        <v>2295</v>
      </c>
      <c r="F551" s="5">
        <f>F550*SUM(economy!Z341:AB341)/SUM(economy!Z340:AB340)</f>
        <v>35843.826096594086</v>
      </c>
      <c r="G551" s="13">
        <f t="shared" ref="G551:K556" si="48">G550*(1-G$5)+G$4*$F550*$L$4/1000</f>
        <v>520.53926251784594</v>
      </c>
      <c r="H551" s="13">
        <f t="shared" si="48"/>
        <v>574.59031203647612</v>
      </c>
      <c r="I551" s="13">
        <f t="shared" si="48"/>
        <v>372.58587297630612</v>
      </c>
      <c r="J551" s="13">
        <f t="shared" si="48"/>
        <v>73.226663316868326</v>
      </c>
      <c r="K551" s="13">
        <f t="shared" si="48"/>
        <v>4.2738118904392017</v>
      </c>
      <c r="L551" s="13">
        <f t="shared" si="46"/>
        <v>1820.2159227379357</v>
      </c>
      <c r="M551" s="3"/>
      <c r="N551" s="3"/>
      <c r="O551" s="3"/>
      <c r="P551" s="3"/>
      <c r="Q551" s="3"/>
      <c r="R551" s="3"/>
      <c r="S551" s="3"/>
    </row>
    <row r="552" spans="5:19">
      <c r="E552" s="4">
        <f t="shared" si="45"/>
        <v>2296</v>
      </c>
      <c r="F552" s="5">
        <f>F551*SUM(economy!Z342:AB342)/SUM(economy!Z341:AB341)</f>
        <v>35853.654469243389</v>
      </c>
      <c r="G552" s="13">
        <f t="shared" si="48"/>
        <v>522.72691387585405</v>
      </c>
      <c r="H552" s="13">
        <f t="shared" si="48"/>
        <v>576.37521438198735</v>
      </c>
      <c r="I552" s="13">
        <f t="shared" si="48"/>
        <v>372.96978387206502</v>
      </c>
      <c r="J552" s="13">
        <f t="shared" si="48"/>
        <v>73.250476097901327</v>
      </c>
      <c r="K552" s="13">
        <f t="shared" si="48"/>
        <v>4.2750066823250865</v>
      </c>
      <c r="L552" s="13">
        <f t="shared" si="46"/>
        <v>1824.5973949101326</v>
      </c>
      <c r="M552" s="3"/>
      <c r="N552" s="3"/>
      <c r="O552" s="3"/>
      <c r="P552" s="3"/>
      <c r="Q552" s="3"/>
      <c r="R552" s="3"/>
      <c r="S552" s="3"/>
    </row>
    <row r="553" spans="5:19">
      <c r="E553" s="4">
        <f t="shared" si="45"/>
        <v>2297</v>
      </c>
      <c r="F553" s="5">
        <f>F552*SUM(economy!Z343:AB343)/SUM(economy!Z342:AB342)</f>
        <v>35863.412674785439</v>
      </c>
      <c r="G553" s="13">
        <f t="shared" si="48"/>
        <v>524.91516508759196</v>
      </c>
      <c r="H553" s="13">
        <f t="shared" si="48"/>
        <v>578.15612925967048</v>
      </c>
      <c r="I553" s="13">
        <f t="shared" si="48"/>
        <v>373.35001824235775</v>
      </c>
      <c r="J553" s="13">
        <f t="shared" si="48"/>
        <v>73.274082094482793</v>
      </c>
      <c r="K553" s="13">
        <f t="shared" si="48"/>
        <v>4.2761927861818272</v>
      </c>
      <c r="L553" s="13">
        <f t="shared" si="46"/>
        <v>1828.9715874702847</v>
      </c>
      <c r="M553" s="3"/>
      <c r="N553" s="3"/>
      <c r="O553" s="3"/>
      <c r="P553" s="3"/>
      <c r="Q553" s="3"/>
      <c r="R553" s="3"/>
      <c r="S553" s="3"/>
    </row>
    <row r="554" spans="5:19">
      <c r="E554" s="4">
        <f t="shared" si="45"/>
        <v>2298</v>
      </c>
      <c r="F554" s="5">
        <f>F553*SUM(economy!Z344:AB344)/SUM(economy!Z343:AB343)</f>
        <v>35873.101679085739</v>
      </c>
      <c r="G554" s="13">
        <f t="shared" si="48"/>
        <v>527.10401187056004</v>
      </c>
      <c r="H554" s="13">
        <f t="shared" si="48"/>
        <v>579.93306105070792</v>
      </c>
      <c r="I554" s="13">
        <f t="shared" si="48"/>
        <v>373.72661489423621</v>
      </c>
      <c r="J554" s="13">
        <f t="shared" si="48"/>
        <v>73.297484883982364</v>
      </c>
      <c r="K554" s="13">
        <f t="shared" si="48"/>
        <v>4.2773703262521341</v>
      </c>
      <c r="L554" s="13">
        <f t="shared" si="46"/>
        <v>1833.3385430257388</v>
      </c>
      <c r="M554" s="3"/>
      <c r="N554" s="3"/>
      <c r="O554" s="3"/>
      <c r="P554" s="3"/>
      <c r="Q554" s="3"/>
      <c r="R554" s="3"/>
      <c r="S554" s="3"/>
    </row>
    <row r="555" spans="5:19">
      <c r="E555" s="4">
        <f t="shared" si="45"/>
        <v>2299</v>
      </c>
      <c r="F555" s="5">
        <f>F554*SUM(economy!Z345:AB345)/SUM(economy!Z344:AB344)</f>
        <v>35882.722420242942</v>
      </c>
      <c r="G555" s="13">
        <f t="shared" si="48"/>
        <v>529.2934500012085</v>
      </c>
      <c r="H555" s="13">
        <f t="shared" si="48"/>
        <v>581.70601421492086</v>
      </c>
      <c r="I555" s="13">
        <f t="shared" si="48"/>
        <v>374.09961225896683</v>
      </c>
      <c r="J555" s="13">
        <f t="shared" si="48"/>
        <v>73.320687952770285</v>
      </c>
      <c r="K555" s="13">
        <f t="shared" si="48"/>
        <v>4.278539423238815</v>
      </c>
      <c r="L555" s="13">
        <f t="shared" si="46"/>
        <v>1837.698303851105</v>
      </c>
      <c r="M555" s="3"/>
      <c r="N555" s="3"/>
      <c r="O555" s="3"/>
      <c r="P555" s="3"/>
      <c r="Q555" s="3"/>
      <c r="R555" s="3"/>
      <c r="S555" s="3"/>
    </row>
    <row r="556" spans="5:19">
      <c r="E556" s="4">
        <f t="shared" si="45"/>
        <v>2300</v>
      </c>
      <c r="F556" s="5">
        <f>F555*SUM(economy!Z346:AB346)/SUM(economy!Z345:AB345)</f>
        <v>35892.275809302017</v>
      </c>
      <c r="G556" s="13">
        <f t="shared" si="48"/>
        <v>531.48347531324214</v>
      </c>
      <c r="H556" s="13">
        <f t="shared" si="48"/>
        <v>583.47499328794595</v>
      </c>
      <c r="I556" s="13">
        <f t="shared" si="48"/>
        <v>374.46904839290278</v>
      </c>
      <c r="J556" s="13">
        <f t="shared" si="48"/>
        <v>73.343694698156952</v>
      </c>
      <c r="K556" s="13">
        <f t="shared" si="48"/>
        <v>4.2797001943940156</v>
      </c>
      <c r="L556" s="13">
        <f t="shared" si="46"/>
        <v>1842.0509118866419</v>
      </c>
      <c r="M556" s="3"/>
      <c r="N556" s="3"/>
      <c r="O556" s="3"/>
      <c r="P556" s="3"/>
      <c r="Q556" s="3"/>
      <c r="R556" s="3"/>
      <c r="S556" s="3"/>
    </row>
    <row r="557" spans="5:19">
      <c r="E557" s="4"/>
      <c r="F557" s="4"/>
      <c r="G557" s="13"/>
      <c r="H557" s="13"/>
      <c r="I557" s="13"/>
      <c r="J557" s="13"/>
      <c r="K557" s="13"/>
      <c r="L557" s="13"/>
      <c r="M557" s="13"/>
    </row>
    <row r="558" spans="5:19">
      <c r="E558" s="4"/>
      <c r="F558" s="4"/>
      <c r="G558" s="13"/>
      <c r="H558" s="13"/>
      <c r="I558" s="13"/>
      <c r="J558" s="13"/>
      <c r="K558" s="13"/>
      <c r="L558" s="13"/>
      <c r="M558" s="13"/>
    </row>
    <row r="559" spans="5:19">
      <c r="E559" s="4"/>
      <c r="F559" s="4"/>
      <c r="G559" s="13"/>
      <c r="H559" s="13"/>
      <c r="I559" s="13"/>
      <c r="J559" s="13"/>
      <c r="K559" s="13"/>
      <c r="L559" s="13"/>
      <c r="M559" s="13"/>
    </row>
    <row r="560" spans="5:19">
      <c r="E560" s="4"/>
      <c r="F560" s="4"/>
      <c r="G560" s="13"/>
      <c r="H560" s="13"/>
      <c r="I560" s="13"/>
      <c r="J560" s="13"/>
      <c r="K560" s="13"/>
      <c r="L560" s="13"/>
      <c r="M560" s="13"/>
    </row>
    <row r="561" spans="5:13">
      <c r="E561" s="4"/>
      <c r="F561" s="4"/>
      <c r="G561" s="13"/>
      <c r="H561" s="13"/>
      <c r="I561" s="13"/>
      <c r="J561" s="13"/>
      <c r="K561" s="13"/>
      <c r="L561" s="13"/>
      <c r="M561" s="13"/>
    </row>
    <row r="562" spans="5:13">
      <c r="E562" s="4"/>
      <c r="F562" s="4"/>
      <c r="G562" s="13"/>
      <c r="H562" s="13"/>
      <c r="I562" s="13"/>
      <c r="J562" s="13"/>
      <c r="K562" s="13"/>
      <c r="L562" s="13"/>
      <c r="M562" s="13"/>
    </row>
    <row r="563" spans="5:13">
      <c r="E563" s="4"/>
      <c r="F563" s="4"/>
      <c r="G563" s="13"/>
      <c r="H563" s="13"/>
      <c r="I563" s="13"/>
      <c r="J563" s="13"/>
      <c r="K563" s="13"/>
      <c r="L563" s="13"/>
      <c r="M563" s="13"/>
    </row>
    <row r="564" spans="5:13">
      <c r="E564" s="4"/>
      <c r="F564" s="4"/>
      <c r="G564" s="13"/>
      <c r="H564" s="13"/>
      <c r="I564" s="13"/>
      <c r="J564" s="13"/>
      <c r="K564" s="13"/>
      <c r="L564" s="13"/>
      <c r="M564" s="13"/>
    </row>
    <row r="565" spans="5:13">
      <c r="E565" s="4"/>
      <c r="F565" s="4"/>
      <c r="G565" s="13"/>
      <c r="H565" s="13"/>
      <c r="I565" s="13"/>
      <c r="J565" s="13"/>
      <c r="K565" s="13"/>
      <c r="L565" s="13"/>
      <c r="M565" s="13"/>
    </row>
    <row r="566" spans="5:13">
      <c r="E566" s="4"/>
      <c r="F566" s="4"/>
      <c r="G566" s="13"/>
      <c r="H566" s="13"/>
      <c r="I566" s="13"/>
      <c r="J566" s="13"/>
      <c r="K566" s="13"/>
      <c r="L566" s="13"/>
      <c r="M566" s="13"/>
    </row>
    <row r="567" spans="5:13">
      <c r="E567" s="4"/>
      <c r="F567" s="4"/>
      <c r="G567" s="13"/>
      <c r="H567" s="13"/>
      <c r="I567" s="13"/>
      <c r="J567" s="13"/>
      <c r="K567" s="13"/>
      <c r="L567" s="13"/>
      <c r="M567" s="13"/>
    </row>
    <row r="568" spans="5:13">
      <c r="E568" s="4"/>
      <c r="F568" s="4"/>
      <c r="G568" s="13"/>
      <c r="H568" s="13"/>
      <c r="I568" s="13"/>
      <c r="J568" s="13"/>
      <c r="K568" s="13"/>
      <c r="L568" s="13"/>
      <c r="M568" s="13"/>
    </row>
    <row r="569" spans="5:13">
      <c r="E569" s="4"/>
      <c r="F569" s="4"/>
      <c r="G569" s="13"/>
      <c r="H569" s="13"/>
      <c r="I569" s="13"/>
      <c r="J569" s="13"/>
      <c r="K569" s="13"/>
      <c r="L569" s="13"/>
      <c r="M569" s="13"/>
    </row>
    <row r="570" spans="5:13">
      <c r="E570" s="4"/>
      <c r="F570" s="4"/>
      <c r="G570" s="13"/>
      <c r="H570" s="13"/>
      <c r="I570" s="13"/>
      <c r="J570" s="13"/>
      <c r="K570" s="13"/>
      <c r="L570" s="13"/>
      <c r="M570" s="13"/>
    </row>
    <row r="571" spans="5:13">
      <c r="E571" s="4"/>
      <c r="F571" s="4"/>
      <c r="G571" s="13"/>
      <c r="H571" s="13"/>
      <c r="I571" s="13"/>
      <c r="J571" s="13"/>
      <c r="K571" s="13"/>
      <c r="L571" s="13"/>
      <c r="M571" s="13"/>
    </row>
    <row r="572" spans="5:13">
      <c r="E572" s="4"/>
      <c r="F572" s="4"/>
      <c r="G572" s="13"/>
      <c r="H572" s="13"/>
      <c r="I572" s="13"/>
      <c r="J572" s="13"/>
      <c r="K572" s="13"/>
      <c r="L572" s="13"/>
      <c r="M572" s="13"/>
    </row>
    <row r="573" spans="5:13">
      <c r="E573" s="4"/>
      <c r="F573" s="4"/>
      <c r="G573" s="13"/>
      <c r="H573" s="13"/>
      <c r="I573" s="13"/>
      <c r="J573" s="13"/>
      <c r="K573" s="13"/>
      <c r="L573" s="13"/>
      <c r="M573" s="13"/>
    </row>
    <row r="574" spans="5:13">
      <c r="E574" s="4"/>
      <c r="F574" s="4"/>
      <c r="G574" s="13"/>
      <c r="H574" s="13"/>
      <c r="I574" s="13"/>
      <c r="J574" s="13"/>
      <c r="K574" s="13"/>
      <c r="L574" s="13"/>
      <c r="M574" s="13"/>
    </row>
    <row r="575" spans="5:13">
      <c r="E575" s="4"/>
      <c r="F575" s="4"/>
      <c r="G575" s="13"/>
      <c r="H575" s="13"/>
      <c r="I575" s="13"/>
      <c r="J575" s="13"/>
      <c r="K575" s="13"/>
      <c r="L575" s="13"/>
      <c r="M575" s="13"/>
    </row>
    <row r="576" spans="5:13">
      <c r="E576" s="4"/>
      <c r="F576" s="4"/>
      <c r="G576" s="13"/>
      <c r="H576" s="13"/>
      <c r="I576" s="13"/>
      <c r="J576" s="13"/>
      <c r="K576" s="13"/>
      <c r="L576" s="13"/>
      <c r="M576" s="13"/>
    </row>
    <row r="577" spans="5:13">
      <c r="E577" s="4"/>
      <c r="F577" s="4"/>
      <c r="G577" s="13"/>
      <c r="H577" s="13"/>
      <c r="I577" s="13"/>
      <c r="J577" s="13"/>
      <c r="K577" s="13"/>
      <c r="L577" s="13"/>
      <c r="M577" s="13"/>
    </row>
    <row r="578" spans="5:13">
      <c r="E578" s="4"/>
      <c r="F578" s="4"/>
      <c r="G578" s="13"/>
      <c r="H578" s="13"/>
      <c r="I578" s="13"/>
      <c r="J578" s="13"/>
      <c r="K578" s="13"/>
      <c r="L578" s="13"/>
      <c r="M578" s="13"/>
    </row>
    <row r="579" spans="5:13">
      <c r="E579" s="4"/>
      <c r="F579" s="4"/>
      <c r="G579" s="13"/>
      <c r="H579" s="13"/>
      <c r="I579" s="13"/>
      <c r="J579" s="13"/>
      <c r="K579" s="13"/>
      <c r="L579" s="13"/>
      <c r="M579" s="13"/>
    </row>
    <row r="580" spans="5:13">
      <c r="E580" s="4"/>
      <c r="F580" s="4"/>
      <c r="G580" s="13"/>
      <c r="H580" s="13"/>
      <c r="I580" s="13"/>
      <c r="J580" s="13"/>
      <c r="K580" s="13"/>
      <c r="L580" s="13"/>
      <c r="M580" s="13"/>
    </row>
    <row r="581" spans="5:13">
      <c r="E581" s="4"/>
      <c r="F581" s="4"/>
      <c r="G581" s="13"/>
      <c r="H581" s="13"/>
      <c r="I581" s="13"/>
      <c r="J581" s="13"/>
      <c r="K581" s="13"/>
      <c r="L581" s="13"/>
      <c r="M581" s="13"/>
    </row>
    <row r="582" spans="5:13">
      <c r="E582" s="4"/>
      <c r="F582" s="4"/>
      <c r="G582" s="13"/>
      <c r="H582" s="13"/>
      <c r="I582" s="13"/>
      <c r="J582" s="13"/>
      <c r="K582" s="13"/>
      <c r="L582" s="13"/>
      <c r="M582" s="13"/>
    </row>
    <row r="583" spans="5:13">
      <c r="E583" s="4"/>
      <c r="F583" s="4"/>
      <c r="G583" s="13"/>
      <c r="H583" s="13"/>
      <c r="I583" s="13"/>
      <c r="J583" s="13"/>
      <c r="K583" s="13"/>
      <c r="L583" s="13"/>
      <c r="M583" s="13"/>
    </row>
    <row r="584" spans="5:13">
      <c r="E584" s="4"/>
      <c r="F584" s="4"/>
      <c r="G584" s="13"/>
      <c r="H584" s="13"/>
      <c r="I584" s="13"/>
      <c r="J584" s="13"/>
      <c r="K584" s="13"/>
      <c r="L584" s="13"/>
      <c r="M584" s="13"/>
    </row>
    <row r="585" spans="5:13">
      <c r="E585" s="4"/>
      <c r="F585" s="4"/>
      <c r="G585" s="13"/>
      <c r="H585" s="13"/>
      <c r="I585" s="13"/>
      <c r="J585" s="13"/>
      <c r="K585" s="13"/>
      <c r="L585" s="13"/>
      <c r="M585" s="13"/>
    </row>
    <row r="586" spans="5:13">
      <c r="E586" s="4"/>
      <c r="F586" s="4"/>
      <c r="G586" s="13"/>
      <c r="H586" s="13"/>
      <c r="I586" s="13"/>
      <c r="J586" s="13"/>
      <c r="K586" s="13"/>
      <c r="L586" s="13"/>
      <c r="M586" s="13"/>
    </row>
    <row r="587" spans="5:13">
      <c r="E587" s="4"/>
      <c r="F587" s="4"/>
      <c r="G587" s="13"/>
      <c r="H587" s="13"/>
      <c r="I587" s="13"/>
      <c r="J587" s="13"/>
      <c r="K587" s="13"/>
      <c r="L587" s="13"/>
      <c r="M587" s="13"/>
    </row>
    <row r="588" spans="5:13">
      <c r="E588" s="4"/>
      <c r="F588" s="4"/>
      <c r="G588" s="13"/>
      <c r="H588" s="13"/>
      <c r="I588" s="13"/>
      <c r="J588" s="13"/>
      <c r="K588" s="13"/>
      <c r="L588" s="13"/>
      <c r="M588" s="13"/>
    </row>
    <row r="589" spans="5:13">
      <c r="E589" s="4"/>
      <c r="F589" s="4"/>
      <c r="G589" s="13"/>
      <c r="H589" s="13"/>
      <c r="I589" s="13"/>
      <c r="J589" s="13"/>
      <c r="K589" s="13"/>
      <c r="L589" s="13"/>
      <c r="M589" s="13"/>
    </row>
    <row r="590" spans="5:13">
      <c r="E590" s="4"/>
      <c r="F590" s="4"/>
      <c r="G590" s="13"/>
      <c r="H590" s="13"/>
      <c r="I590" s="13"/>
      <c r="J590" s="13"/>
      <c r="K590" s="13"/>
      <c r="L590" s="13"/>
      <c r="M590" s="13"/>
    </row>
    <row r="591" spans="5:13">
      <c r="E591" s="4"/>
      <c r="F591" s="4"/>
      <c r="G591" s="13"/>
      <c r="H591" s="13"/>
      <c r="I591" s="13"/>
      <c r="J591" s="13"/>
      <c r="K591" s="13"/>
      <c r="L591" s="13"/>
      <c r="M591" s="13"/>
    </row>
    <row r="592" spans="5:13">
      <c r="E592" s="4"/>
      <c r="F592" s="4"/>
      <c r="G592" s="13"/>
      <c r="H592" s="13"/>
      <c r="I592" s="13"/>
      <c r="J592" s="13"/>
      <c r="K592" s="13"/>
      <c r="L592" s="13"/>
      <c r="M592" s="13"/>
    </row>
    <row r="593" spans="5:13">
      <c r="E593" s="4"/>
      <c r="F593" s="4"/>
      <c r="G593" s="13"/>
      <c r="H593" s="13"/>
      <c r="I593" s="13"/>
      <c r="J593" s="13"/>
      <c r="K593" s="13"/>
      <c r="L593" s="13"/>
      <c r="M593" s="13"/>
    </row>
    <row r="594" spans="5:13">
      <c r="E594" s="4"/>
      <c r="F594" s="4"/>
      <c r="G594" s="13"/>
      <c r="H594" s="13"/>
      <c r="I594" s="13"/>
      <c r="J594" s="13"/>
      <c r="K594" s="13"/>
      <c r="L594" s="13"/>
      <c r="M594" s="13"/>
    </row>
    <row r="595" spans="5:13">
      <c r="E595" s="4"/>
      <c r="F595" s="4"/>
      <c r="G595" s="13"/>
      <c r="H595" s="13"/>
      <c r="I595" s="13"/>
      <c r="J595" s="13"/>
      <c r="K595" s="13"/>
      <c r="L595" s="13"/>
      <c r="M595" s="13"/>
    </row>
    <row r="596" spans="5:13">
      <c r="E596" s="4"/>
      <c r="F596" s="4"/>
      <c r="G596" s="13"/>
      <c r="H596" s="13"/>
      <c r="I596" s="13"/>
      <c r="J596" s="13"/>
      <c r="K596" s="13"/>
      <c r="L596" s="13"/>
      <c r="M596" s="13"/>
    </row>
    <row r="597" spans="5:13">
      <c r="E597" s="4"/>
      <c r="F597" s="4"/>
      <c r="G597" s="13"/>
      <c r="H597" s="13"/>
      <c r="I597" s="13"/>
      <c r="J597" s="13"/>
      <c r="K597" s="13"/>
      <c r="L597" s="13"/>
      <c r="M597" s="13"/>
    </row>
    <row r="598" spans="5:13">
      <c r="E598" s="4"/>
      <c r="F598" s="4"/>
      <c r="G598" s="13"/>
      <c r="H598" s="13"/>
      <c r="I598" s="13"/>
      <c r="J598" s="13"/>
      <c r="K598" s="13"/>
      <c r="L598" s="13"/>
      <c r="M598" s="13"/>
    </row>
    <row r="599" spans="5:13">
      <c r="E599" s="4"/>
      <c r="F599" s="4"/>
      <c r="G599" s="13"/>
      <c r="H599" s="13"/>
      <c r="I599" s="13"/>
      <c r="J599" s="13"/>
      <c r="K599" s="13"/>
      <c r="L599" s="13"/>
      <c r="M599" s="13"/>
    </row>
    <row r="600" spans="5:13">
      <c r="E600" s="4"/>
      <c r="F600" s="4"/>
      <c r="G600" s="13"/>
      <c r="H600" s="13"/>
      <c r="I600" s="13"/>
      <c r="J600" s="13"/>
      <c r="K600" s="13"/>
      <c r="L600" s="13"/>
      <c r="M600" s="13"/>
    </row>
    <row r="601" spans="5:13">
      <c r="E601" s="4"/>
      <c r="F601" s="4"/>
      <c r="G601" s="13"/>
      <c r="H601" s="13"/>
      <c r="I601" s="13"/>
      <c r="J601" s="13"/>
      <c r="K601" s="13"/>
      <c r="L601" s="13"/>
      <c r="M601" s="13"/>
    </row>
    <row r="602" spans="5:13">
      <c r="E602" s="4"/>
      <c r="F602" s="4"/>
      <c r="G602" s="13"/>
      <c r="H602" s="13"/>
      <c r="I602" s="13"/>
      <c r="J602" s="13"/>
      <c r="K602" s="13"/>
      <c r="L602" s="13"/>
      <c r="M602" s="13"/>
    </row>
    <row r="603" spans="5:13">
      <c r="E603" s="4"/>
      <c r="F603" s="4"/>
      <c r="G603" s="13"/>
      <c r="H603" s="13"/>
      <c r="I603" s="13"/>
      <c r="J603" s="13"/>
      <c r="K603" s="13"/>
      <c r="L603" s="13"/>
      <c r="M603" s="13"/>
    </row>
    <row r="604" spans="5:13">
      <c r="E604" s="4"/>
      <c r="F604" s="4"/>
      <c r="G604" s="13"/>
      <c r="H604" s="13"/>
      <c r="I604" s="13"/>
      <c r="J604" s="13"/>
      <c r="K604" s="13"/>
      <c r="L604" s="13"/>
      <c r="M604" s="13"/>
    </row>
    <row r="605" spans="5:13">
      <c r="E605" s="4"/>
      <c r="F605" s="4"/>
      <c r="G605" s="13"/>
      <c r="H605" s="13"/>
      <c r="I605" s="13"/>
      <c r="J605" s="13"/>
      <c r="K605" s="13"/>
      <c r="L605" s="13"/>
      <c r="M605" s="13"/>
    </row>
    <row r="606" spans="5:13">
      <c r="E606" s="4"/>
      <c r="F606" s="4"/>
      <c r="G606" s="13"/>
      <c r="H606" s="13"/>
      <c r="I606" s="13"/>
      <c r="J606" s="13"/>
      <c r="K606" s="13"/>
      <c r="L606" s="13"/>
      <c r="M606" s="13"/>
    </row>
    <row r="607" spans="5:13">
      <c r="E607" s="4"/>
      <c r="F607" s="4"/>
      <c r="G607" s="13"/>
      <c r="H607" s="13"/>
      <c r="I607" s="13"/>
      <c r="J607" s="13"/>
      <c r="K607" s="13"/>
      <c r="L607" s="13"/>
      <c r="M607" s="13"/>
    </row>
    <row r="608" spans="5:13">
      <c r="E608" s="4"/>
      <c r="F608" s="4"/>
      <c r="G608" s="13"/>
      <c r="H608" s="13"/>
      <c r="I608" s="13"/>
      <c r="J608" s="13"/>
      <c r="K608" s="13"/>
      <c r="L608" s="13"/>
      <c r="M608" s="13"/>
    </row>
    <row r="609" spans="5:13">
      <c r="E609" s="4"/>
      <c r="F609" s="4"/>
      <c r="G609" s="13"/>
      <c r="H609" s="13"/>
      <c r="I609" s="13"/>
      <c r="J609" s="13"/>
      <c r="K609" s="13"/>
      <c r="L609" s="13"/>
      <c r="M609" s="13"/>
    </row>
    <row r="610" spans="5:13">
      <c r="E610" s="4"/>
      <c r="F610" s="4"/>
      <c r="G610" s="13"/>
      <c r="H610" s="13"/>
      <c r="I610" s="13"/>
      <c r="J610" s="13"/>
      <c r="K610" s="13"/>
      <c r="L610" s="13"/>
      <c r="M610" s="1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N470"/>
  <sheetViews>
    <sheetView workbookViewId="0">
      <pane xSplit="1" ySplit="5" topLeftCell="B439" activePane="bottomRight" state="frozen"/>
      <selection pane="topRight" activeCell="B1" sqref="B1"/>
      <selection pane="bottomLeft" activeCell="A6" sqref="A6"/>
      <selection pane="bottomRight" activeCell="C5" sqref="C5"/>
    </sheetView>
  </sheetViews>
  <sheetFormatPr defaultRowHeight="15"/>
  <cols>
    <col min="1" max="16384" width="9.140625" style="2"/>
  </cols>
  <sheetData>
    <row r="1" spans="1:10">
      <c r="B1" s="2" t="s">
        <v>10</v>
      </c>
      <c r="G1" s="2" t="s">
        <v>11</v>
      </c>
    </row>
    <row r="2" spans="1:10">
      <c r="A2" s="2" t="s">
        <v>9</v>
      </c>
      <c r="B2" s="2" t="s">
        <v>13</v>
      </c>
      <c r="D2" s="2" t="s">
        <v>14</v>
      </c>
      <c r="G2" s="2" t="s">
        <v>21</v>
      </c>
      <c r="H2" s="2" t="s">
        <v>18</v>
      </c>
      <c r="I2" s="2" t="s">
        <v>19</v>
      </c>
      <c r="J2" s="2" t="s">
        <v>20</v>
      </c>
    </row>
    <row r="3" spans="1:10">
      <c r="B3" s="2" t="s">
        <v>12</v>
      </c>
      <c r="G3" s="2">
        <f>carbondioxide!L5</f>
        <v>275</v>
      </c>
      <c r="H3" s="2">
        <v>5.35</v>
      </c>
      <c r="I3" s="2">
        <v>2.5600000000000001E-2</v>
      </c>
      <c r="J3" s="2">
        <v>5.6800000000000002E-3</v>
      </c>
    </row>
    <row r="4" spans="1:10">
      <c r="C4" s="2">
        <f>AVERAGE(B6:B35)</f>
        <v>-0.29739999999999989</v>
      </c>
      <c r="D4" s="2" t="s">
        <v>15</v>
      </c>
      <c r="E4" s="2" t="s">
        <v>16</v>
      </c>
      <c r="F4" s="2" t="s">
        <v>17</v>
      </c>
      <c r="I4" s="2">
        <f>J4/H3/LN(2)</f>
        <v>1.2134818100935207</v>
      </c>
      <c r="J4" s="2">
        <v>4.5</v>
      </c>
    </row>
    <row r="5" spans="1:10">
      <c r="I5" s="2">
        <v>7.3800000000000003E-3</v>
      </c>
    </row>
    <row r="6" spans="1:10">
      <c r="A6" s="9">
        <v>1850</v>
      </c>
      <c r="B6" s="9">
        <v>-0.42299999999999999</v>
      </c>
      <c r="C6" s="9">
        <f>B6-C$4</f>
        <v>-0.1256000000000001</v>
      </c>
      <c r="G6" s="2">
        <f>carbondioxide!L106</f>
        <v>275.39128752345135</v>
      </c>
      <c r="H6" s="2">
        <f>H$3*LN(G6/G$3)</f>
        <v>7.6069103948270171E-3</v>
      </c>
      <c r="I6" s="2">
        <v>0</v>
      </c>
      <c r="J6" s="2">
        <v>0</v>
      </c>
    </row>
    <row r="7" spans="1:10">
      <c r="A7" s="9">
        <v>1851</v>
      </c>
      <c r="B7" s="9">
        <v>-0.03</v>
      </c>
      <c r="C7" s="9">
        <f t="shared" ref="C7:C70" si="0">B7-C$4</f>
        <v>0.26739999999999986</v>
      </c>
      <c r="G7" s="2">
        <f>carbondioxide!L107</f>
        <v>275.40887009348887</v>
      </c>
      <c r="H7" s="2">
        <f t="shared" ref="H7:H70" si="1">H$3*LN(G7/G$3)</f>
        <v>7.9484743847123129E-3</v>
      </c>
      <c r="I7" s="2">
        <f>I6+I$3*(I$4*H7-I6)+I$5*(J6-I6)</f>
        <v>2.4692042454637264E-4</v>
      </c>
      <c r="J7" s="2">
        <f t="shared" ref="J7:J70" si="2">J6+J$3*(I6-J6)</f>
        <v>0</v>
      </c>
    </row>
    <row r="8" spans="1:10">
      <c r="A8" s="9">
        <v>1852</v>
      </c>
      <c r="B8" s="9">
        <v>-0.20799999999999999</v>
      </c>
      <c r="C8" s="9">
        <f t="shared" si="0"/>
        <v>8.9399999999999896E-2</v>
      </c>
      <c r="G8" s="2">
        <f>carbondioxide!L108</f>
        <v>275.42605175662203</v>
      </c>
      <c r="H8" s="2">
        <f t="shared" si="1"/>
        <v>8.2822291781934915E-3</v>
      </c>
      <c r="I8" s="2">
        <f t="shared" ref="I8:I71" si="3">I7+I$3*(I$4*H8-I7)+I$5*(J7-I7)</f>
        <v>4.9606555098678177E-4</v>
      </c>
      <c r="J8" s="2">
        <f t="shared" si="2"/>
        <v>1.4025080114233967E-6</v>
      </c>
    </row>
    <row r="9" spans="1:10">
      <c r="A9" s="9">
        <v>1853</v>
      </c>
      <c r="B9" s="9">
        <v>-0.372</v>
      </c>
      <c r="C9" s="9">
        <f t="shared" si="0"/>
        <v>-7.4600000000000111E-2</v>
      </c>
      <c r="G9" s="2">
        <f>carbondioxide!L109</f>
        <v>275.44430539223896</v>
      </c>
      <c r="H9" s="2">
        <f t="shared" si="1"/>
        <v>8.6367842901863973E-3</v>
      </c>
      <c r="I9" s="2">
        <f t="shared" si="3"/>
        <v>7.4801852385073442E-4</v>
      </c>
      <c r="J9" s="2">
        <f t="shared" si="2"/>
        <v>4.2121940955234329E-6</v>
      </c>
    </row>
    <row r="10" spans="1:10">
      <c r="A10" s="9">
        <v>1854</v>
      </c>
      <c r="B10" s="9">
        <v>0.10299999999999999</v>
      </c>
      <c r="C10" s="9">
        <f t="shared" si="0"/>
        <v>0.40039999999999987</v>
      </c>
      <c r="G10" s="2">
        <f>carbondioxide!L110</f>
        <v>275.4631218982143</v>
      </c>
      <c r="H10" s="2">
        <f t="shared" si="1"/>
        <v>9.0022478944896678E-3</v>
      </c>
      <c r="I10" s="2">
        <f t="shared" si="3"/>
        <v>1.0030359991164096E-3</v>
      </c>
      <c r="J10" s="2">
        <f t="shared" si="2"/>
        <v>8.4370140485330319E-6</v>
      </c>
    </row>
    <row r="11" spans="1:10">
      <c r="A11" s="9">
        <v>1855</v>
      </c>
      <c r="B11" s="9">
        <v>-0.13100000000000001</v>
      </c>
      <c r="C11" s="9">
        <f t="shared" si="0"/>
        <v>0.16639999999999988</v>
      </c>
      <c r="G11" s="2">
        <f>carbondioxide!L111</f>
        <v>275.48625466998362</v>
      </c>
      <c r="H11" s="2">
        <f t="shared" si="1"/>
        <v>9.4515099657508806E-3</v>
      </c>
      <c r="I11" s="2">
        <f t="shared" si="3"/>
        <v>1.2636305638159507E-3</v>
      </c>
      <c r="J11" s="2">
        <f t="shared" si="2"/>
        <v>1.4086336283718571E-5</v>
      </c>
    </row>
    <row r="12" spans="1:10">
      <c r="A12" s="9">
        <v>1856</v>
      </c>
      <c r="B12" s="9">
        <v>-0.35799999999999998</v>
      </c>
      <c r="C12" s="9">
        <f t="shared" si="0"/>
        <v>-6.0600000000000098E-2</v>
      </c>
      <c r="G12" s="2">
        <f>carbondioxide!L112</f>
        <v>275.50972418366501</v>
      </c>
      <c r="H12" s="2">
        <f t="shared" si="1"/>
        <v>9.9072733581900621E-3</v>
      </c>
      <c r="I12" s="2">
        <f t="shared" si="3"/>
        <v>1.5298307627824418E-3</v>
      </c>
      <c r="J12" s="2">
        <f t="shared" si="2"/>
        <v>2.1183747496101648E-5</v>
      </c>
    </row>
    <row r="13" spans="1:10">
      <c r="A13" s="9">
        <v>1857</v>
      </c>
      <c r="B13" s="9">
        <v>-0.251</v>
      </c>
      <c r="C13" s="9">
        <f t="shared" si="0"/>
        <v>4.6399999999999886E-2</v>
      </c>
      <c r="G13" s="2">
        <f>carbondioxide!L113</f>
        <v>275.53499543000555</v>
      </c>
      <c r="H13" s="2">
        <f t="shared" si="1"/>
        <v>1.0397981873141331E-2</v>
      </c>
      <c r="I13" s="2">
        <f t="shared" si="3"/>
        <v>1.8025479840197206E-3</v>
      </c>
      <c r="J13" s="2">
        <f t="shared" si="2"/>
        <v>2.9752862542928062E-5</v>
      </c>
    </row>
    <row r="14" spans="1:10">
      <c r="A14" s="9">
        <v>1858</v>
      </c>
      <c r="B14" s="9">
        <v>-0.39300000000000002</v>
      </c>
      <c r="C14" s="9">
        <f t="shared" si="0"/>
        <v>-9.5600000000000129E-2</v>
      </c>
      <c r="G14" s="2">
        <f>carbondioxide!L114</f>
        <v>275.56014116094445</v>
      </c>
      <c r="H14" s="2">
        <f t="shared" si="1"/>
        <v>1.0886208502934199E-2</v>
      </c>
      <c r="I14" s="2">
        <f t="shared" si="3"/>
        <v>2.0815010572117366E-3</v>
      </c>
      <c r="J14" s="2">
        <f t="shared" si="2"/>
        <v>3.9822338832916246E-5</v>
      </c>
    </row>
    <row r="15" spans="1:10">
      <c r="A15" s="9">
        <v>1859</v>
      </c>
      <c r="B15" s="9">
        <v>-0.26700000000000002</v>
      </c>
      <c r="C15" s="9">
        <f t="shared" si="0"/>
        <v>3.0399999999999872E-2</v>
      </c>
      <c r="G15" s="2">
        <f>carbondioxide!L115</f>
        <v>275.58523067875387</v>
      </c>
      <c r="H15" s="2">
        <f t="shared" si="1"/>
        <v>1.1373299304132212E-2</v>
      </c>
      <c r="I15" s="2">
        <f t="shared" si="3"/>
        <v>2.366460111959112E-3</v>
      </c>
      <c r="J15" s="2">
        <f t="shared" si="2"/>
        <v>5.1419073953307945E-5</v>
      </c>
    </row>
    <row r="16" spans="1:10">
      <c r="A16" s="9">
        <v>1860</v>
      </c>
      <c r="B16" s="9">
        <v>-0.35499999999999998</v>
      </c>
      <c r="C16" s="9">
        <f t="shared" si="0"/>
        <v>-5.7600000000000096E-2</v>
      </c>
      <c r="G16" s="2">
        <f>carbondioxide!L116</f>
        <v>275.61218628021436</v>
      </c>
      <c r="H16" s="2">
        <f t="shared" si="1"/>
        <v>1.189656905646303E-2</v>
      </c>
      <c r="I16" s="2">
        <f t="shared" si="3"/>
        <v>2.6583622461374828E-3</v>
      </c>
      <c r="J16" s="2">
        <f t="shared" si="2"/>
        <v>6.4568507049180918E-5</v>
      </c>
    </row>
    <row r="17" spans="1:10">
      <c r="A17" s="9">
        <v>1861</v>
      </c>
      <c r="B17" s="9">
        <v>-0.313</v>
      </c>
      <c r="C17" s="9">
        <f t="shared" si="0"/>
        <v>-1.5600000000000114E-2</v>
      </c>
      <c r="G17" s="2">
        <f>carbondioxide!L117</f>
        <v>275.6423356972532</v>
      </c>
      <c r="H17" s="2">
        <f t="shared" si="1"/>
        <v>1.2481777430771621E-2</v>
      </c>
      <c r="I17" s="2">
        <f t="shared" si="3"/>
        <v>2.9589140675107483E-3</v>
      </c>
      <c r="J17" s="2">
        <f t="shared" si="2"/>
        <v>7.9301255487202471E-5</v>
      </c>
    </row>
    <row r="18" spans="1:10">
      <c r="A18" s="9">
        <v>1862</v>
      </c>
      <c r="B18" s="9">
        <v>-0.58699999999999997</v>
      </c>
      <c r="C18" s="9">
        <f t="shared" si="0"/>
        <v>-0.28960000000000008</v>
      </c>
      <c r="G18" s="2">
        <f>carbondioxide!L118</f>
        <v>275.67365923810985</v>
      </c>
      <c r="H18" s="2">
        <f t="shared" si="1"/>
        <v>1.3089708074188499E-2</v>
      </c>
      <c r="I18" s="2">
        <f t="shared" si="3"/>
        <v>3.2685478646047672E-3</v>
      </c>
      <c r="J18" s="2">
        <f t="shared" si="2"/>
        <v>9.5657456259496217E-5</v>
      </c>
    </row>
    <row r="19" spans="1:10">
      <c r="A19" s="9">
        <v>1863</v>
      </c>
      <c r="B19" s="9">
        <v>-0.33100000000000002</v>
      </c>
      <c r="C19" s="9">
        <f t="shared" si="0"/>
        <v>-3.360000000000013E-2</v>
      </c>
      <c r="G19" s="2">
        <f>carbondioxide!L119</f>
        <v>275.7052223869153</v>
      </c>
      <c r="H19" s="2">
        <f t="shared" si="1"/>
        <v>1.3702219187403443E-2</v>
      </c>
      <c r="I19" s="2">
        <f t="shared" si="3"/>
        <v>3.5871183878481067E-3</v>
      </c>
      <c r="J19" s="2">
        <f t="shared" si="2"/>
        <v>1.1367947377889736E-4</v>
      </c>
    </row>
    <row r="20" spans="1:10">
      <c r="A20" s="9">
        <v>1864</v>
      </c>
      <c r="B20" s="9">
        <v>-0.61799999999999999</v>
      </c>
      <c r="C20" s="9">
        <f t="shared" si="0"/>
        <v>-0.32060000000000011</v>
      </c>
      <c r="G20" s="2">
        <f>carbondioxide!L120</f>
        <v>275.73942410291102</v>
      </c>
      <c r="H20" s="2">
        <f t="shared" si="1"/>
        <v>1.4365854901255661E-2</v>
      </c>
      <c r="I20" s="2">
        <f t="shared" si="3"/>
        <v>3.9159313903267493E-3</v>
      </c>
      <c r="J20" s="2">
        <f t="shared" si="2"/>
        <v>1.3340860681081048E-4</v>
      </c>
    </row>
    <row r="21" spans="1:10">
      <c r="A21" s="9">
        <v>1865</v>
      </c>
      <c r="B21" s="9">
        <v>-0.30599999999999999</v>
      </c>
      <c r="C21" s="9">
        <f t="shared" si="0"/>
        <v>-8.6000000000001076E-3</v>
      </c>
      <c r="G21" s="2">
        <f>carbondioxide!L121</f>
        <v>275.77662827319648</v>
      </c>
      <c r="H21" s="2">
        <f t="shared" si="1"/>
        <v>1.5087655510582082E-2</v>
      </c>
      <c r="I21" s="2">
        <f t="shared" si="3"/>
        <v>4.2564685738796819E-3</v>
      </c>
      <c r="J21" s="2">
        <f t="shared" si="2"/>
        <v>1.5489333622118102E-4</v>
      </c>
    </row>
    <row r="22" spans="1:10">
      <c r="A22" s="9">
        <v>1866</v>
      </c>
      <c r="B22" s="9">
        <v>-0.36199999999999999</v>
      </c>
      <c r="C22" s="9">
        <f t="shared" si="0"/>
        <v>-6.4600000000000102E-2</v>
      </c>
      <c r="G22" s="2">
        <f>carbondioxide!L122</f>
        <v>275.81625864057219</v>
      </c>
      <c r="H22" s="2">
        <f t="shared" si="1"/>
        <v>1.5856419832439451E-2</v>
      </c>
      <c r="I22" s="2">
        <f t="shared" si="3"/>
        <v>4.6098151653551503E-3</v>
      </c>
      <c r="J22" s="2">
        <f t="shared" si="2"/>
        <v>1.781902835710813E-4</v>
      </c>
    </row>
    <row r="23" spans="1:10">
      <c r="A23" s="9">
        <v>1867</v>
      </c>
      <c r="B23" s="9">
        <v>-0.38400000000000001</v>
      </c>
      <c r="C23" s="9">
        <f t="shared" si="0"/>
        <v>-8.6600000000000121E-2</v>
      </c>
      <c r="G23" s="2">
        <f>carbondioxide!L123</f>
        <v>275.85638220089248</v>
      </c>
      <c r="H23" s="2">
        <f t="shared" si="1"/>
        <v>1.6634638769541674E-2</v>
      </c>
      <c r="I23" s="2">
        <f t="shared" si="3"/>
        <v>4.9758557935409634E-3</v>
      </c>
      <c r="J23" s="2">
        <f t="shared" si="2"/>
        <v>2.0336191289961481E-4</v>
      </c>
    </row>
    <row r="24" spans="1:10">
      <c r="A24" s="9">
        <v>1868</v>
      </c>
      <c r="B24" s="9">
        <v>-0.32</v>
      </c>
      <c r="C24" s="9">
        <f t="shared" si="0"/>
        <v>-2.260000000000012E-2</v>
      </c>
      <c r="G24" s="2">
        <f>carbondioxide!L124</f>
        <v>275.89940888331068</v>
      </c>
      <c r="H24" s="2">
        <f t="shared" si="1"/>
        <v>1.7469039622685659E-2</v>
      </c>
      <c r="I24" s="2">
        <f t="shared" si="3"/>
        <v>5.3559309430286422E-3</v>
      </c>
      <c r="J24" s="2">
        <f t="shared" si="2"/>
        <v>2.3046967814165767E-4</v>
      </c>
    </row>
    <row r="25" spans="1:10">
      <c r="A25" s="9">
        <v>1869</v>
      </c>
      <c r="B25" s="9">
        <v>-0.28199999999999997</v>
      </c>
      <c r="C25" s="9">
        <f t="shared" si="0"/>
        <v>1.5399999999999914E-2</v>
      </c>
      <c r="G25" s="2">
        <f>carbondioxide!L125</f>
        <v>275.94383004378636</v>
      </c>
      <c r="H25" s="2">
        <f t="shared" si="1"/>
        <v>1.8330346574711675E-2</v>
      </c>
      <c r="I25" s="2">
        <f t="shared" si="3"/>
        <v>5.750427885564984E-3</v>
      </c>
      <c r="J25" s="2">
        <f t="shared" si="2"/>
        <v>2.5958229812621573E-4</v>
      </c>
    </row>
    <row r="26" spans="1:10">
      <c r="A26" s="9">
        <v>1870</v>
      </c>
      <c r="B26" s="9">
        <v>-0.28599999999999998</v>
      </c>
      <c r="C26" s="9">
        <f t="shared" si="0"/>
        <v>1.139999999999991E-2</v>
      </c>
      <c r="G26" s="2">
        <f>carbondioxide!L126</f>
        <v>275.99058975469183</v>
      </c>
      <c r="H26" s="2">
        <f t="shared" si="1"/>
        <v>1.9236847220328326E-2</v>
      </c>
      <c r="I26" s="2">
        <f t="shared" si="3"/>
        <v>6.1602897344058853E-3</v>
      </c>
      <c r="J26" s="2">
        <f t="shared" si="2"/>
        <v>2.9077030106286792E-4</v>
      </c>
    </row>
    <row r="27" spans="1:10">
      <c r="A27" s="9">
        <v>1871</v>
      </c>
      <c r="B27" s="9">
        <v>-0.41099999999999998</v>
      </c>
      <c r="C27" s="9">
        <f t="shared" si="0"/>
        <v>-0.11360000000000009</v>
      </c>
      <c r="G27" s="2">
        <f>carbondioxide!L127</f>
        <v>276.0386907999096</v>
      </c>
      <c r="H27" s="2">
        <f t="shared" si="1"/>
        <v>2.0169191215950691E-2</v>
      </c>
      <c r="I27" s="2">
        <f t="shared" si="3"/>
        <v>6.5858278984072902E-3</v>
      </c>
      <c r="J27" s="2">
        <f t="shared" si="2"/>
        <v>3.2410917144425625E-4</v>
      </c>
    </row>
    <row r="28" spans="1:10">
      <c r="A28" s="9">
        <v>1872</v>
      </c>
      <c r="B28" s="9">
        <v>-0.185</v>
      </c>
      <c r="C28" s="9">
        <f t="shared" si="0"/>
        <v>0.11239999999999989</v>
      </c>
      <c r="G28" s="2">
        <f>carbondioxide!L128</f>
        <v>276.09001822498345</v>
      </c>
      <c r="H28" s="2">
        <f t="shared" si="1"/>
        <v>2.1163893068789845E-2</v>
      </c>
      <c r="I28" s="2">
        <f t="shared" si="3"/>
        <v>7.0284784013084417E-3</v>
      </c>
      <c r="J28" s="2">
        <f t="shared" si="2"/>
        <v>3.5967573381340631E-4</v>
      </c>
    </row>
    <row r="29" spans="1:10">
      <c r="A29" s="9">
        <v>1873</v>
      </c>
      <c r="B29" s="9">
        <v>-0.251</v>
      </c>
      <c r="C29" s="9">
        <f t="shared" si="0"/>
        <v>4.6399999999999886E-2</v>
      </c>
      <c r="G29" s="2">
        <f>carbondioxide!L129</f>
        <v>276.14821667084846</v>
      </c>
      <c r="H29" s="2">
        <f t="shared" si="1"/>
        <v>2.229152845096952E-2</v>
      </c>
      <c r="I29" s="2">
        <f t="shared" si="3"/>
        <v>7.4918229164863352E-3</v>
      </c>
      <c r="J29" s="2">
        <f t="shared" si="2"/>
        <v>3.975545329647781E-4</v>
      </c>
    </row>
    <row r="30" spans="1:10">
      <c r="A30" s="9">
        <v>1874</v>
      </c>
      <c r="B30" s="9">
        <v>-0.374</v>
      </c>
      <c r="C30" s="9">
        <f t="shared" si="0"/>
        <v>-7.6600000000000112E-2</v>
      </c>
      <c r="G30" s="2">
        <f>carbondioxide!L130</f>
        <v>276.21016411661674</v>
      </c>
      <c r="H30" s="2">
        <f t="shared" si="1"/>
        <v>2.3491542238312429E-2</v>
      </c>
      <c r="I30" s="2">
        <f t="shared" si="3"/>
        <v>7.9774444646031322E-3</v>
      </c>
      <c r="J30" s="2">
        <f t="shared" si="2"/>
        <v>4.3784997738318055E-4</v>
      </c>
    </row>
    <row r="31" spans="1:10">
      <c r="A31" s="9">
        <v>1875</v>
      </c>
      <c r="B31" s="9">
        <v>-0.57599999999999996</v>
      </c>
      <c r="C31" s="9">
        <f t="shared" si="0"/>
        <v>-0.27860000000000007</v>
      </c>
      <c r="G31" s="2">
        <f>carbondioxide!L131</f>
        <v>276.26593877674793</v>
      </c>
      <c r="H31" s="2">
        <f t="shared" si="1"/>
        <v>2.4571749802595744E-2</v>
      </c>
      <c r="I31" s="2">
        <f t="shared" si="3"/>
        <v>8.480904387540655E-3</v>
      </c>
      <c r="J31" s="2">
        <f t="shared" si="2"/>
        <v>4.8067487407058989E-4</v>
      </c>
    </row>
    <row r="32" spans="1:10">
      <c r="A32" s="9">
        <v>1876</v>
      </c>
      <c r="B32" s="9">
        <v>-0.25700000000000001</v>
      </c>
      <c r="C32" s="9">
        <f t="shared" si="0"/>
        <v>4.039999999999988E-2</v>
      </c>
      <c r="G32" s="2">
        <f>carbondioxide!L132</f>
        <v>276.32732503773082</v>
      </c>
      <c r="H32" s="2">
        <f t="shared" si="1"/>
        <v>2.5760387157102847E-2</v>
      </c>
      <c r="I32" s="2">
        <f t="shared" si="3"/>
        <v>9.005001429054648E-3</v>
      </c>
      <c r="J32" s="2">
        <f t="shared" si="2"/>
        <v>5.2611617770709988E-4</v>
      </c>
    </row>
    <row r="33" spans="1:10">
      <c r="A33" s="9">
        <v>1877</v>
      </c>
      <c r="B33" s="9">
        <v>-8.6999999999999994E-2</v>
      </c>
      <c r="C33" s="9">
        <f t="shared" si="0"/>
        <v>0.21039999999999989</v>
      </c>
      <c r="G33" s="2">
        <f>carbondioxide!L133</f>
        <v>276.38885787380968</v>
      </c>
      <c r="H33" s="2">
        <f t="shared" si="1"/>
        <v>2.6951597708050813E-2</v>
      </c>
      <c r="I33" s="2">
        <f t="shared" si="3"/>
        <v>9.5491542227508584E-3</v>
      </c>
      <c r="J33" s="2">
        <f t="shared" si="2"/>
        <v>5.7427624593475398E-4</v>
      </c>
    </row>
    <row r="34" spans="1:10">
      <c r="A34" s="9">
        <v>1878</v>
      </c>
      <c r="B34" s="9">
        <v>7.5999999999999998E-2</v>
      </c>
      <c r="C34" s="9">
        <f t="shared" si="0"/>
        <v>0.3733999999999999</v>
      </c>
      <c r="G34" s="2">
        <f>carbondioxide!L134</f>
        <v>276.45062455370487</v>
      </c>
      <c r="H34" s="2">
        <f t="shared" si="1"/>
        <v>2.8147068542959609E-2</v>
      </c>
      <c r="I34" s="2">
        <f t="shared" si="3"/>
        <v>1.0112853740698561E-2</v>
      </c>
      <c r="J34" s="2">
        <f t="shared" si="2"/>
        <v>6.2525355284306949E-4</v>
      </c>
    </row>
    <row r="35" spans="1:10">
      <c r="A35" s="9">
        <v>1879</v>
      </c>
      <c r="B35" s="9">
        <v>-0.38300000000000001</v>
      </c>
      <c r="C35" s="9">
        <f t="shared" si="0"/>
        <v>-8.560000000000012E-2</v>
      </c>
      <c r="G35" s="2">
        <f>carbondioxide!L135</f>
        <v>276.51221191406171</v>
      </c>
      <c r="H35" s="2">
        <f t="shared" si="1"/>
        <v>2.9338802806247569E-2</v>
      </c>
      <c r="I35" s="2">
        <f t="shared" si="3"/>
        <v>1.069536004605404E-2</v>
      </c>
      <c r="J35" s="2">
        <f t="shared" si="2"/>
        <v>6.7914312191008869E-4</v>
      </c>
    </row>
    <row r="36" spans="1:10">
      <c r="A36" s="9">
        <v>1880</v>
      </c>
      <c r="B36" s="9">
        <v>-0.17100000000000001</v>
      </c>
      <c r="C36" s="9">
        <f t="shared" si="0"/>
        <v>0.12639999999999987</v>
      </c>
      <c r="G36" s="2">
        <f>carbondioxide!L136</f>
        <v>276.57931851777255</v>
      </c>
      <c r="H36" s="2">
        <f t="shared" si="1"/>
        <v>3.0637033973642633E-2</v>
      </c>
      <c r="I36" s="2">
        <f t="shared" si="3"/>
        <v>1.1299382724096028E-2</v>
      </c>
      <c r="J36" s="2">
        <f t="shared" si="2"/>
        <v>7.3603523403922638E-4</v>
      </c>
    </row>
    <row r="37" spans="1:10">
      <c r="A37" s="9">
        <v>1881</v>
      </c>
      <c r="B37" s="9">
        <v>-0.315</v>
      </c>
      <c r="C37" s="9">
        <f t="shared" si="0"/>
        <v>-1.7600000000000116E-2</v>
      </c>
      <c r="G37" s="2">
        <f>carbondioxide!L137</f>
        <v>276.65729405788596</v>
      </c>
      <c r="H37" s="2">
        <f t="shared" si="1"/>
        <v>3.2145137858622434E-2</v>
      </c>
      <c r="I37" s="2">
        <f t="shared" si="3"/>
        <v>1.1930754047786856E-2</v>
      </c>
      <c r="J37" s="2">
        <f t="shared" si="2"/>
        <v>7.9603504778274895E-4</v>
      </c>
    </row>
    <row r="38" spans="1:10">
      <c r="A38" s="9">
        <v>1882</v>
      </c>
      <c r="B38" s="9">
        <v>-0.15</v>
      </c>
      <c r="C38" s="9">
        <f t="shared" si="0"/>
        <v>0.14739999999999989</v>
      </c>
      <c r="G38" s="2">
        <f>carbondioxide!L138</f>
        <v>276.73668481347516</v>
      </c>
      <c r="H38" s="2">
        <f t="shared" si="1"/>
        <v>3.3680176408129578E-2</v>
      </c>
      <c r="I38" s="2">
        <f t="shared" si="3"/>
        <v>1.258943172260284E-2</v>
      </c>
      <c r="J38" s="2">
        <f t="shared" si="2"/>
        <v>8.5928025170277226E-4</v>
      </c>
    </row>
    <row r="39" spans="1:10">
      <c r="A39" s="9">
        <v>1883</v>
      </c>
      <c r="B39" s="9">
        <v>-0.41699999999999998</v>
      </c>
      <c r="C39" s="9">
        <f t="shared" si="0"/>
        <v>-0.1196000000000001</v>
      </c>
      <c r="G39" s="2">
        <f>carbondioxide!L139</f>
        <v>276.82043777111102</v>
      </c>
      <c r="H39" s="2">
        <f t="shared" si="1"/>
        <v>3.5299081877826287E-2</v>
      </c>
      <c r="I39" s="2">
        <f t="shared" si="3"/>
        <v>1.3277144473205613E-2</v>
      </c>
      <c r="J39" s="2">
        <f t="shared" si="2"/>
        <v>9.2590751205748464E-4</v>
      </c>
    </row>
    <row r="40" spans="1:10">
      <c r="A40" s="9">
        <v>1884</v>
      </c>
      <c r="B40" s="9">
        <v>-0.52400000000000002</v>
      </c>
      <c r="C40" s="9">
        <f t="shared" si="0"/>
        <v>-0.22660000000000013</v>
      </c>
      <c r="G40" s="2">
        <f>carbondioxide!L140</f>
        <v>276.90986992486557</v>
      </c>
      <c r="H40" s="2">
        <f t="shared" si="1"/>
        <v>3.7027222888340809E-2</v>
      </c>
      <c r="I40" s="2">
        <f t="shared" si="3"/>
        <v>1.3996353099122245E-2</v>
      </c>
      <c r="J40" s="2">
        <f t="shared" si="2"/>
        <v>9.9606253799680599E-4</v>
      </c>
    </row>
    <row r="41" spans="1:10">
      <c r="A41" s="9">
        <v>1885</v>
      </c>
      <c r="B41" s="9">
        <v>-0.505</v>
      </c>
      <c r="C41" s="9">
        <f t="shared" si="0"/>
        <v>-0.20760000000000012</v>
      </c>
      <c r="G41" s="2">
        <f>carbondioxide!L141</f>
        <v>276.9987159188538</v>
      </c>
      <c r="H41" s="2">
        <f t="shared" si="1"/>
        <v>3.8743484683377155E-2</v>
      </c>
      <c r="I41" s="2">
        <f t="shared" si="3"/>
        <v>1.4745675871870237E-2</v>
      </c>
      <c r="J41" s="2">
        <f t="shared" si="2"/>
        <v>1.0699041883839985E-3</v>
      </c>
    </row>
    <row r="42" spans="1:10">
      <c r="A42" s="9">
        <v>1886</v>
      </c>
      <c r="B42" s="9">
        <v>-0.42399999999999999</v>
      </c>
      <c r="C42" s="9">
        <f t="shared" si="0"/>
        <v>-0.1266000000000001</v>
      </c>
      <c r="G42" s="2">
        <f>carbondioxide!L142</f>
        <v>277.08673221249552</v>
      </c>
      <c r="H42" s="2">
        <f t="shared" si="1"/>
        <v>4.0443176225655304E-2</v>
      </c>
      <c r="I42" s="2">
        <f t="shared" si="3"/>
        <v>1.5523632077047562E-2</v>
      </c>
      <c r="J42" s="2">
        <f t="shared" si="2"/>
        <v>1.1475825715462004E-3</v>
      </c>
    </row>
    <row r="43" spans="1:10">
      <c r="A43" s="9">
        <v>1887</v>
      </c>
      <c r="B43" s="9">
        <v>-0.51100000000000001</v>
      </c>
      <c r="C43" s="9">
        <f t="shared" si="0"/>
        <v>-0.21360000000000012</v>
      </c>
      <c r="G43" s="2">
        <f>carbondioxide!L143</f>
        <v>277.17503155299886</v>
      </c>
      <c r="H43" s="2">
        <f t="shared" si="1"/>
        <v>4.2147791288688688E-2</v>
      </c>
      <c r="I43" s="2">
        <f t="shared" si="3"/>
        <v>1.6329458648974254E-2</v>
      </c>
      <c r="J43" s="2">
        <f t="shared" si="2"/>
        <v>1.2292385327374482E-3</v>
      </c>
    </row>
    <row r="44" spans="1:10">
      <c r="A44" s="9">
        <v>1888</v>
      </c>
      <c r="B44" s="9">
        <v>-0.48699999999999999</v>
      </c>
      <c r="C44" s="9">
        <f t="shared" si="0"/>
        <v>-0.1896000000000001</v>
      </c>
      <c r="G44" s="2">
        <f>carbondioxide!L144</f>
        <v>277.26837113483089</v>
      </c>
      <c r="H44" s="2">
        <f t="shared" si="1"/>
        <v>4.394911768232275E-2</v>
      </c>
      <c r="I44" s="2">
        <f t="shared" si="3"/>
        <v>1.7165270127957936E-2</v>
      </c>
      <c r="J44" s="2">
        <f t="shared" si="2"/>
        <v>1.3150077829976732E-3</v>
      </c>
    </row>
    <row r="45" spans="1:10">
      <c r="A45" s="9">
        <v>1889</v>
      </c>
      <c r="B45" s="9">
        <v>-0.26100000000000001</v>
      </c>
      <c r="C45" s="9">
        <f t="shared" si="0"/>
        <v>3.6399999999999877E-2</v>
      </c>
      <c r="G45" s="2">
        <f>carbondioxide!L145</f>
        <v>277.37496991906568</v>
      </c>
      <c r="H45" s="2">
        <f t="shared" si="1"/>
        <v>4.600558698598263E-2</v>
      </c>
      <c r="I45" s="2">
        <f t="shared" si="3"/>
        <v>1.8038034016612633E-2</v>
      </c>
      <c r="J45" s="2">
        <f t="shared" si="2"/>
        <v>1.4050372731170475E-3</v>
      </c>
    </row>
    <row r="46" spans="1:10">
      <c r="A46" s="9">
        <v>1890</v>
      </c>
      <c r="B46" s="9">
        <v>-0.47299999999999998</v>
      </c>
      <c r="C46" s="9">
        <f t="shared" si="0"/>
        <v>-0.17560000000000009</v>
      </c>
      <c r="G46" s="2">
        <f>carbondioxide!L146</f>
        <v>277.47914312093167</v>
      </c>
      <c r="H46" s="2">
        <f t="shared" si="1"/>
        <v>4.8014499323237536E-2</v>
      </c>
      <c r="I46" s="2">
        <f t="shared" si="3"/>
        <v>1.8945085701487459E-2</v>
      </c>
      <c r="J46" s="2">
        <f t="shared" si="2"/>
        <v>1.4995126946201025E-3</v>
      </c>
    </row>
    <row r="47" spans="1:10">
      <c r="A47" s="9">
        <v>1891</v>
      </c>
      <c r="B47" s="9">
        <v>-0.57799999999999996</v>
      </c>
      <c r="C47" s="9">
        <f t="shared" si="0"/>
        <v>-0.28060000000000007</v>
      </c>
      <c r="G47" s="2">
        <f>carbondioxide!L147</f>
        <v>277.59490140810476</v>
      </c>
      <c r="H47" s="2">
        <f t="shared" si="1"/>
        <v>5.0245937998702382E-2</v>
      </c>
      <c r="I47" s="2">
        <f t="shared" si="3"/>
        <v>1.9892239992627011E-2</v>
      </c>
      <c r="J47" s="2">
        <f t="shared" si="2"/>
        <v>1.5986035492991091E-3</v>
      </c>
    </row>
    <row r="48" spans="1:10">
      <c r="A48" s="9">
        <v>1892</v>
      </c>
      <c r="B48" s="9">
        <v>-0.6</v>
      </c>
      <c r="C48" s="9">
        <f t="shared" si="0"/>
        <v>-0.30260000000000009</v>
      </c>
      <c r="G48" s="2">
        <f>carbondioxide!L148</f>
        <v>277.7156070508355</v>
      </c>
      <c r="H48" s="2">
        <f t="shared" si="1"/>
        <v>5.2571754596598019E-2</v>
      </c>
      <c r="I48" s="2">
        <f t="shared" si="3"/>
        <v>2.0881140230812407E-2</v>
      </c>
      <c r="J48" s="2">
        <f t="shared" si="2"/>
        <v>1.7025114042972117E-3</v>
      </c>
    </row>
    <row r="49" spans="1:10">
      <c r="A49" s="9">
        <v>1893</v>
      </c>
      <c r="B49" s="9">
        <v>-0.68500000000000005</v>
      </c>
      <c r="C49" s="9">
        <f t="shared" si="0"/>
        <v>-0.38760000000000017</v>
      </c>
      <c r="G49" s="2">
        <f>carbondioxide!L149</f>
        <v>277.83465004564499</v>
      </c>
      <c r="H49" s="2">
        <f t="shared" si="1"/>
        <v>5.4864544578577715E-2</v>
      </c>
      <c r="I49" s="2">
        <f t="shared" si="3"/>
        <v>2.1909419207912256E-2</v>
      </c>
      <c r="J49" s="2">
        <f t="shared" si="2"/>
        <v>1.811446016031818E-3</v>
      </c>
    </row>
    <row r="50" spans="1:10">
      <c r="A50" s="9">
        <v>1894</v>
      </c>
      <c r="B50" s="9">
        <v>-0.54100000000000004</v>
      </c>
      <c r="C50" s="9">
        <f t="shared" si="0"/>
        <v>-0.24360000000000015</v>
      </c>
      <c r="G50" s="2">
        <f>carbondioxide!L150</f>
        <v>277.94954885923289</v>
      </c>
      <c r="H50" s="2">
        <f t="shared" si="1"/>
        <v>5.7076585376656032E-2</v>
      </c>
      <c r="I50" s="2">
        <f t="shared" si="3"/>
        <v>2.2973306826336269E-2</v>
      </c>
      <c r="J50" s="2">
        <f t="shared" si="2"/>
        <v>1.9256025037616988E-3</v>
      </c>
    </row>
    <row r="51" spans="1:10">
      <c r="A51" s="9">
        <v>1895</v>
      </c>
      <c r="B51" s="9">
        <v>-0.55900000000000005</v>
      </c>
      <c r="C51" s="9">
        <f t="shared" si="0"/>
        <v>-0.26160000000000017</v>
      </c>
      <c r="G51" s="2">
        <f>carbondioxide!L151</f>
        <v>278.06867118152894</v>
      </c>
      <c r="H51" s="2">
        <f t="shared" si="1"/>
        <v>5.9368972248395324E-2</v>
      </c>
      <c r="I51" s="2">
        <f t="shared" si="3"/>
        <v>2.4074163212110252E-2</v>
      </c>
      <c r="J51" s="2">
        <f t="shared" si="2"/>
        <v>2.0451534643139225E-3</v>
      </c>
    </row>
    <row r="52" spans="1:10">
      <c r="A52" s="9">
        <v>1896</v>
      </c>
      <c r="B52" s="9">
        <v>-0.38900000000000001</v>
      </c>
      <c r="C52" s="9">
        <f t="shared" si="0"/>
        <v>-9.1600000000000126E-2</v>
      </c>
      <c r="G52" s="2">
        <f>carbondioxide!L152</f>
        <v>278.19651564576901</v>
      </c>
      <c r="H52" s="2">
        <f t="shared" si="1"/>
        <v>6.182811552007051E-2</v>
      </c>
      <c r="I52" s="2">
        <f t="shared" si="3"/>
        <v>2.5215989256462235E-2</v>
      </c>
      <c r="J52" s="2">
        <f t="shared" si="2"/>
        <v>2.1702782396814057E-3</v>
      </c>
    </row>
    <row r="53" spans="1:10">
      <c r="A53" s="9">
        <v>1897</v>
      </c>
      <c r="B53" s="9">
        <v>-0.31</v>
      </c>
      <c r="C53" s="9">
        <f t="shared" si="0"/>
        <v>-1.2600000000000111E-2</v>
      </c>
      <c r="G53" s="2">
        <f>carbondioxide!L153</f>
        <v>278.3279751201917</v>
      </c>
      <c r="H53" s="2">
        <f t="shared" si="1"/>
        <v>6.435561687144549E-2</v>
      </c>
      <c r="I53" s="2">
        <f t="shared" si="3"/>
        <v>2.6399598467734636E-2</v>
      </c>
      <c r="J53" s="2">
        <f t="shared" si="2"/>
        <v>2.301177878256721E-3</v>
      </c>
    </row>
    <row r="54" spans="1:10">
      <c r="A54" s="9">
        <v>1898</v>
      </c>
      <c r="B54" s="9">
        <v>-0.38700000000000001</v>
      </c>
      <c r="C54" s="9">
        <f t="shared" si="0"/>
        <v>-8.9600000000000124E-2</v>
      </c>
      <c r="G54" s="2">
        <f>carbondioxide!L154</f>
        <v>278.46678063337981</v>
      </c>
      <c r="H54" s="2">
        <f t="shared" si="1"/>
        <v>6.7023061215223945E-2</v>
      </c>
      <c r="I54" s="2">
        <f t="shared" si="3"/>
        <v>2.7628002803431629E-2</v>
      </c>
      <c r="J54" s="2">
        <f t="shared" si="2"/>
        <v>2.4380569072049553E-3</v>
      </c>
    </row>
    <row r="55" spans="1:10">
      <c r="A55" s="9">
        <v>1899</v>
      </c>
      <c r="B55" s="9">
        <v>-0.32800000000000001</v>
      </c>
      <c r="C55" s="9">
        <f t="shared" si="0"/>
        <v>-3.0600000000000127E-2</v>
      </c>
      <c r="G55" s="2">
        <f>carbondioxide!L155</f>
        <v>278.61455941588378</v>
      </c>
      <c r="H55" s="2">
        <f t="shared" si="1"/>
        <v>6.986148515120312E-2</v>
      </c>
      <c r="I55" s="2">
        <f t="shared" si="3"/>
        <v>2.8905080552251477E-2</v>
      </c>
      <c r="J55" s="2">
        <f t="shared" si="2"/>
        <v>2.5811357998955227E-3</v>
      </c>
    </row>
    <row r="56" spans="1:10">
      <c r="A56" s="9">
        <v>1900</v>
      </c>
      <c r="B56" s="9">
        <v>-0.182</v>
      </c>
      <c r="C56" s="9">
        <f t="shared" si="0"/>
        <v>0.11539999999999989</v>
      </c>
      <c r="G56" s="2">
        <f>carbondioxide!L156</f>
        <v>278.77899037401664</v>
      </c>
      <c r="H56" s="2">
        <f t="shared" si="1"/>
        <v>7.3017982573396104E-2</v>
      </c>
      <c r="I56" s="2">
        <f t="shared" si="3"/>
        <v>3.0239153215602523E-2</v>
      </c>
      <c r="J56" s="2">
        <f t="shared" si="2"/>
        <v>2.7306558060889046E-3</v>
      </c>
    </row>
    <row r="57" spans="1:10">
      <c r="A57" s="9">
        <v>1901</v>
      </c>
      <c r="B57" s="9">
        <v>-0.19500000000000001</v>
      </c>
      <c r="C57" s="9">
        <f t="shared" si="0"/>
        <v>0.10239999999999988</v>
      </c>
      <c r="G57" s="2">
        <f>carbondioxide!L157</f>
        <v>278.95232990231432</v>
      </c>
      <c r="H57" s="2">
        <f t="shared" si="1"/>
        <v>7.634347810336678E-2</v>
      </c>
      <c r="I57" s="2">
        <f t="shared" si="3"/>
        <v>3.1633638585542231E-2</v>
      </c>
      <c r="J57" s="2">
        <f t="shared" si="2"/>
        <v>2.886904071374942E-3</v>
      </c>
    </row>
    <row r="58" spans="1:10">
      <c r="A58" s="9">
        <v>1902</v>
      </c>
      <c r="B58" s="9">
        <v>-0.35599999999999998</v>
      </c>
      <c r="C58" s="9">
        <f t="shared" si="0"/>
        <v>-5.8600000000000096E-2</v>
      </c>
      <c r="G58" s="2">
        <f>carbondioxide!L158</f>
        <v>279.13023678143645</v>
      </c>
      <c r="H58" s="2">
        <f t="shared" si="1"/>
        <v>7.975444949851522E-2</v>
      </c>
      <c r="I58" s="2">
        <f t="shared" si="3"/>
        <v>3.3089249224793844E-2</v>
      </c>
      <c r="J58" s="2">
        <f t="shared" si="2"/>
        <v>3.0501855234154121E-3</v>
      </c>
    </row>
    <row r="59" spans="1:10">
      <c r="A59" s="9">
        <v>1903</v>
      </c>
      <c r="B59" s="9">
        <v>-0.42199999999999999</v>
      </c>
      <c r="C59" s="9">
        <f t="shared" si="0"/>
        <v>-0.1246000000000001</v>
      </c>
      <c r="G59" s="2">
        <f>carbondioxide!L159</f>
        <v>279.31095881633962</v>
      </c>
      <c r="H59" s="2">
        <f t="shared" si="1"/>
        <v>8.3217170114782857E-2</v>
      </c>
      <c r="I59" s="2">
        <f t="shared" si="3"/>
        <v>3.460562872339968E-2</v>
      </c>
      <c r="J59" s="2">
        <f t="shared" si="2"/>
        <v>3.2208074052392415E-3</v>
      </c>
    </row>
    <row r="60" spans="1:10">
      <c r="A60" s="9">
        <v>1904</v>
      </c>
      <c r="B60" s="9">
        <v>-0.55400000000000005</v>
      </c>
      <c r="C60" s="9">
        <f t="shared" si="0"/>
        <v>-0.25660000000000016</v>
      </c>
      <c r="G60" s="2">
        <f>carbondioxide!L160</f>
        <v>279.51203206643555</v>
      </c>
      <c r="H60" s="2">
        <f t="shared" si="1"/>
        <v>8.7067197590347326E-2</v>
      </c>
      <c r="I60" s="2">
        <f t="shared" si="3"/>
        <v>3.6192858836364271E-2</v>
      </c>
      <c r="J60" s="2">
        <f t="shared" si="2"/>
        <v>3.399073190326393E-3</v>
      </c>
    </row>
    <row r="61" spans="1:10">
      <c r="A61" s="9">
        <v>1905</v>
      </c>
      <c r="B61" s="9">
        <v>-0.44500000000000001</v>
      </c>
      <c r="C61" s="9">
        <f t="shared" si="0"/>
        <v>-0.14760000000000012</v>
      </c>
      <c r="G61" s="2">
        <f>carbondioxide!L161</f>
        <v>279.71187595463942</v>
      </c>
      <c r="H61" s="2">
        <f t="shared" si="1"/>
        <v>9.0890942720225007E-2</v>
      </c>
      <c r="I61" s="2">
        <f t="shared" si="3"/>
        <v>3.7847842857832659E-2</v>
      </c>
      <c r="J61" s="2">
        <f t="shared" si="2"/>
        <v>3.5853418927958881E-3</v>
      </c>
    </row>
    <row r="62" spans="1:10">
      <c r="A62" s="9">
        <v>1906</v>
      </c>
      <c r="B62" s="9">
        <v>-0.246</v>
      </c>
      <c r="C62" s="9">
        <f t="shared" si="0"/>
        <v>5.139999999999989E-2</v>
      </c>
      <c r="G62" s="2">
        <f>carbondioxide!L162</f>
        <v>279.92603869132455</v>
      </c>
      <c r="H62" s="2">
        <f t="shared" si="1"/>
        <v>9.4985628470460007E-2</v>
      </c>
      <c r="I62" s="2">
        <f t="shared" si="3"/>
        <v>3.9576822132201803E-2</v>
      </c>
      <c r="J62" s="2">
        <f t="shared" si="2"/>
        <v>3.7799528982772972E-3</v>
      </c>
    </row>
    <row r="63" spans="1:10">
      <c r="A63" s="9">
        <v>1907</v>
      </c>
      <c r="B63" s="9">
        <v>-0.6</v>
      </c>
      <c r="C63" s="9">
        <f t="shared" si="0"/>
        <v>-0.30260000000000009</v>
      </c>
      <c r="G63" s="2">
        <f>carbondioxide!L163</f>
        <v>280.1563269502202</v>
      </c>
      <c r="H63" s="2">
        <f t="shared" si="1"/>
        <v>9.9385132293830836E-2</v>
      </c>
      <c r="I63" s="2">
        <f t="shared" si="3"/>
        <v>4.1386887076618001E-2</v>
      </c>
      <c r="J63" s="2">
        <f t="shared" si="2"/>
        <v>3.9832791155259882E-3</v>
      </c>
    </row>
    <row r="64" spans="1:10">
      <c r="A64" s="9">
        <v>1908</v>
      </c>
      <c r="B64" s="9">
        <v>-0.48599999999999999</v>
      </c>
      <c r="C64" s="9">
        <f t="shared" si="0"/>
        <v>-0.1886000000000001</v>
      </c>
      <c r="G64" s="2">
        <f>carbondioxide!L164</f>
        <v>280.41768683821363</v>
      </c>
      <c r="H64" s="2">
        <f t="shared" si="1"/>
        <v>0.10437385980416397</v>
      </c>
      <c r="I64" s="2">
        <f t="shared" si="3"/>
        <v>4.3293732116936795E-2</v>
      </c>
      <c r="J64" s="2">
        <f t="shared" si="2"/>
        <v>4.1957316087449905E-3</v>
      </c>
    </row>
    <row r="65" spans="1:10">
      <c r="A65" s="9">
        <v>1909</v>
      </c>
      <c r="B65" s="9">
        <v>-0.46600000000000003</v>
      </c>
      <c r="C65" s="9">
        <f t="shared" si="0"/>
        <v>-0.16860000000000014</v>
      </c>
      <c r="G65" s="2">
        <f>carbondioxide!L165</f>
        <v>280.65667420452883</v>
      </c>
      <c r="H65" s="2">
        <f t="shared" si="1"/>
        <v>0.10893148202284685</v>
      </c>
      <c r="I65" s="2">
        <f t="shared" si="3"/>
        <v>4.5280840453712862E-2</v>
      </c>
      <c r="J65" s="2">
        <f t="shared" si="2"/>
        <v>4.4178082516315199E-3</v>
      </c>
    </row>
    <row r="66" spans="1:10">
      <c r="A66" s="9">
        <v>1910</v>
      </c>
      <c r="B66" s="9">
        <v>-0.34499999999999997</v>
      </c>
      <c r="C66" s="9">
        <f t="shared" si="0"/>
        <v>-4.7600000000000087E-2</v>
      </c>
      <c r="G66" s="2">
        <f>carbondioxide!L166</f>
        <v>280.90773006382392</v>
      </c>
      <c r="H66" s="2">
        <f t="shared" si="1"/>
        <v>0.11371507915437259</v>
      </c>
      <c r="I66" s="2">
        <f t="shared" si="3"/>
        <v>4.7352655970678156E-2</v>
      </c>
      <c r="J66" s="2">
        <f t="shared" si="2"/>
        <v>4.6499102745393419E-3</v>
      </c>
    </row>
    <row r="67" spans="1:10">
      <c r="A67" s="9">
        <v>1911</v>
      </c>
      <c r="B67" s="9">
        <v>-0.45400000000000001</v>
      </c>
      <c r="C67" s="9">
        <f t="shared" si="0"/>
        <v>-0.15660000000000013</v>
      </c>
      <c r="G67" s="2">
        <f>carbondioxide!L167</f>
        <v>281.16989392203794</v>
      </c>
      <c r="H67" s="2">
        <f t="shared" si="1"/>
        <v>0.11870576614599419</v>
      </c>
      <c r="I67" s="2">
        <f t="shared" si="3"/>
        <v>4.9512892286658602E-2</v>
      </c>
      <c r="J67" s="2">
        <f t="shared" si="2"/>
        <v>4.8924618700934104E-3</v>
      </c>
    </row>
    <row r="68" spans="1:10">
      <c r="A68" s="9">
        <v>1912</v>
      </c>
      <c r="B68" s="9">
        <v>-0.38600000000000001</v>
      </c>
      <c r="C68" s="9">
        <f t="shared" si="0"/>
        <v>-8.8600000000000123E-2</v>
      </c>
      <c r="G68" s="2">
        <f>carbondioxide!L168</f>
        <v>281.43485297940884</v>
      </c>
      <c r="H68" s="2">
        <f t="shared" si="1"/>
        <v>0.12374493820965522</v>
      </c>
      <c r="I68" s="2">
        <f t="shared" si="3"/>
        <v>5.1760216596825108E-2</v>
      </c>
      <c r="J68" s="2">
        <f t="shared" si="2"/>
        <v>5.1459059148595008E-3</v>
      </c>
    </row>
    <row r="69" spans="1:10">
      <c r="A69" s="9">
        <v>1913</v>
      </c>
      <c r="B69" s="9">
        <v>-0.32600000000000001</v>
      </c>
      <c r="C69" s="9">
        <f t="shared" si="0"/>
        <v>-2.8600000000000125E-2</v>
      </c>
      <c r="G69" s="2">
        <f>carbondioxide!L169</f>
        <v>281.71502369663347</v>
      </c>
      <c r="H69" s="2">
        <f t="shared" si="1"/>
        <v>0.12906825806782743</v>
      </c>
      <c r="I69" s="2">
        <f t="shared" si="3"/>
        <v>5.4100664214813063E-2</v>
      </c>
      <c r="J69" s="2">
        <f t="shared" si="2"/>
        <v>5.4106751995330656E-3</v>
      </c>
    </row>
    <row r="70" spans="1:10">
      <c r="A70" s="9">
        <v>1914</v>
      </c>
      <c r="B70" s="9">
        <v>-8.1000000000000003E-2</v>
      </c>
      <c r="C70" s="9">
        <f t="shared" si="0"/>
        <v>0.21639999999999987</v>
      </c>
      <c r="G70" s="2">
        <f>carbondioxide!L170</f>
        <v>282.01967829108679</v>
      </c>
      <c r="H70" s="2">
        <f t="shared" si="1"/>
        <v>0.13485077325893641</v>
      </c>
      <c r="I70" s="2">
        <f t="shared" si="3"/>
        <v>5.6545512478906275E-2</v>
      </c>
      <c r="J70" s="2">
        <f t="shared" si="2"/>
        <v>5.6872343371398562E-3</v>
      </c>
    </row>
    <row r="71" spans="1:10">
      <c r="A71" s="9">
        <v>1915</v>
      </c>
      <c r="B71" s="9">
        <v>-9.6000000000000002E-2</v>
      </c>
      <c r="C71" s="9">
        <f t="shared" ref="C71:C134" si="4">B71-C$4</f>
        <v>0.20139999999999988</v>
      </c>
      <c r="G71" s="2">
        <f>carbondioxide!L171</f>
        <v>282.27409334305258</v>
      </c>
      <c r="H71" s="2">
        <f t="shared" ref="H71:H134" si="5">H$3*LN(G71/G$3)</f>
        <v>0.1396749293586953</v>
      </c>
      <c r="I71" s="2">
        <f t="shared" si="3"/>
        <v>5.9061633710993613E-2</v>
      </c>
      <c r="J71" s="2">
        <f t="shared" ref="J71:J134" si="6">J70+J$3*(I70-J70)</f>
        <v>5.9761093569850893E-3</v>
      </c>
    </row>
    <row r="72" spans="1:10">
      <c r="A72" s="9">
        <v>1916</v>
      </c>
      <c r="B72" s="9">
        <v>-0.35699999999999998</v>
      </c>
      <c r="C72" s="9">
        <f t="shared" si="4"/>
        <v>-5.9600000000000097E-2</v>
      </c>
      <c r="G72" s="2">
        <f>carbondioxide!L172</f>
        <v>282.51984749413043</v>
      </c>
      <c r="H72" s="2">
        <f t="shared" si="5"/>
        <v>0.1443307328161258</v>
      </c>
      <c r="I72" s="2">
        <f t="shared" ref="I72:I135" si="7">I71+I$3*(I$4*H72-I71)+I$5*(J71-I71)</f>
        <v>6.1641538322351412E-2</v>
      </c>
      <c r="J72" s="2">
        <f t="shared" si="6"/>
        <v>6.2776351353158576E-3</v>
      </c>
    </row>
    <row r="73" spans="1:10">
      <c r="A73" s="9">
        <v>1917</v>
      </c>
      <c r="B73" s="9">
        <v>-0.66800000000000004</v>
      </c>
      <c r="C73" s="9">
        <f t="shared" si="4"/>
        <v>-0.37060000000000015</v>
      </c>
      <c r="G73" s="2">
        <f>carbondioxide!L173</f>
        <v>282.79243384820057</v>
      </c>
      <c r="H73" s="2">
        <f t="shared" si="5"/>
        <v>0.14949013640748537</v>
      </c>
      <c r="I73" s="2">
        <f t="shared" si="7"/>
        <v>6.4298860505542302E-2</v>
      </c>
      <c r="J73" s="2">
        <f t="shared" si="6"/>
        <v>6.59210210541822E-3</v>
      </c>
    </row>
    <row r="74" spans="1:10">
      <c r="A74" s="9">
        <v>1918</v>
      </c>
      <c r="B74" s="9">
        <v>-0.46400000000000002</v>
      </c>
      <c r="C74" s="9">
        <f t="shared" si="4"/>
        <v>-0.16660000000000014</v>
      </c>
      <c r="G74" s="2">
        <f>carbondioxide!L174</f>
        <v>283.08582201038428</v>
      </c>
      <c r="H74" s="2">
        <f t="shared" si="5"/>
        <v>0.15503771414907191</v>
      </c>
      <c r="I74" s="2">
        <f t="shared" si="7"/>
        <v>6.7043201217165976E-2</v>
      </c>
      <c r="J74" s="2">
        <f t="shared" si="6"/>
        <v>6.9198764931309251E-3</v>
      </c>
    </row>
    <row r="75" spans="1:10">
      <c r="A75" s="9">
        <v>1919</v>
      </c>
      <c r="B75" s="9">
        <v>-0.26700000000000002</v>
      </c>
      <c r="C75" s="9">
        <f t="shared" si="4"/>
        <v>3.0399999999999872E-2</v>
      </c>
      <c r="G75" s="2">
        <f>carbondioxide!L175</f>
        <v>283.36473673587744</v>
      </c>
      <c r="H75" s="2">
        <f t="shared" si="5"/>
        <v>0.16030629012253247</v>
      </c>
      <c r="I75" s="2">
        <f t="shared" si="7"/>
        <v>6.9863121567489195E-2</v>
      </c>
      <c r="J75" s="2">
        <f t="shared" si="6"/>
        <v>7.2613769775634442E-3</v>
      </c>
    </row>
    <row r="76" spans="1:10">
      <c r="A76" s="9">
        <v>1920</v>
      </c>
      <c r="B76" s="9">
        <v>-0.307</v>
      </c>
      <c r="C76" s="9">
        <f t="shared" si="4"/>
        <v>-9.6000000000001084E-3</v>
      </c>
      <c r="G76" s="2">
        <f>carbondioxide!L176</f>
        <v>283.57834066581739</v>
      </c>
      <c r="H76" s="2">
        <f t="shared" si="5"/>
        <v>0.16433766866758526</v>
      </c>
      <c r="I76" s="2">
        <f t="shared" si="7"/>
        <v>7.2717796534304852E-2</v>
      </c>
      <c r="J76" s="2">
        <f t="shared" si="6"/>
        <v>7.6169548868342228E-3</v>
      </c>
    </row>
    <row r="77" spans="1:10">
      <c r="A77" s="9">
        <v>1921</v>
      </c>
      <c r="B77" s="9">
        <v>-0.16</v>
      </c>
      <c r="C77" s="9">
        <f t="shared" si="4"/>
        <v>0.13739999999999988</v>
      </c>
      <c r="G77" s="2">
        <f>carbondioxide!L177</f>
        <v>283.85075497057267</v>
      </c>
      <c r="H77" s="2">
        <f t="shared" si="5"/>
        <v>0.16947458058704029</v>
      </c>
      <c r="I77" s="2">
        <f t="shared" si="7"/>
        <v>7.5640527344547723E-2</v>
      </c>
      <c r="J77" s="2">
        <f t="shared" si="6"/>
        <v>7.9867276673918561E-3</v>
      </c>
    </row>
    <row r="78" spans="1:10">
      <c r="A78" s="9">
        <v>1922</v>
      </c>
      <c r="B78" s="9">
        <v>-0.26500000000000001</v>
      </c>
      <c r="C78" s="9">
        <f t="shared" si="4"/>
        <v>3.2399999999999873E-2</v>
      </c>
      <c r="G78" s="2">
        <f>carbondioxide!L178</f>
        <v>284.05807303274543</v>
      </c>
      <c r="H78" s="2">
        <f t="shared" si="5"/>
        <v>0.17338067123822554</v>
      </c>
      <c r="I78" s="2">
        <f t="shared" si="7"/>
        <v>7.8590938646606323E-2</v>
      </c>
      <c r="J78" s="2">
        <f t="shared" si="6"/>
        <v>8.3710012495581011E-3</v>
      </c>
    </row>
    <row r="79" spans="1:10">
      <c r="A79" s="9">
        <v>1923</v>
      </c>
      <c r="B79" s="9">
        <v>-0.28799999999999998</v>
      </c>
      <c r="C79" s="9">
        <f t="shared" si="4"/>
        <v>9.3999999999999084E-3</v>
      </c>
      <c r="G79" s="2">
        <f>carbondioxide!L179</f>
        <v>284.28467057452542</v>
      </c>
      <c r="H79" s="2">
        <f t="shared" si="5"/>
        <v>0.17764674809552605</v>
      </c>
      <c r="I79" s="2">
        <f t="shared" si="7"/>
        <v>8.1579407573629359E-2</v>
      </c>
      <c r="J79" s="2">
        <f t="shared" si="6"/>
        <v>8.7698504939733354E-3</v>
      </c>
    </row>
    <row r="80" spans="1:10">
      <c r="A80" s="9">
        <v>1924</v>
      </c>
      <c r="B80" s="9">
        <v>-0.37</v>
      </c>
      <c r="C80" s="9">
        <f t="shared" si="4"/>
        <v>-7.2600000000000109E-2</v>
      </c>
      <c r="G80" s="2">
        <f>carbondioxide!L180</f>
        <v>284.56774992684393</v>
      </c>
      <c r="H80" s="2">
        <f t="shared" si="5"/>
        <v>0.18297141440733752</v>
      </c>
      <c r="I80" s="2">
        <f t="shared" si="7"/>
        <v>8.4637671777146511E-2</v>
      </c>
      <c r="J80" s="2">
        <f t="shared" si="6"/>
        <v>9.183408778185782E-3</v>
      </c>
    </row>
    <row r="81" spans="1:10">
      <c r="A81" s="9">
        <v>1925</v>
      </c>
      <c r="B81" s="9">
        <v>-0.28000000000000003</v>
      </c>
      <c r="C81" s="9">
        <f t="shared" si="4"/>
        <v>1.739999999999986E-2</v>
      </c>
      <c r="G81" s="2">
        <f>carbondioxide!L181</f>
        <v>284.84188260624722</v>
      </c>
      <c r="H81" s="2">
        <f t="shared" si="5"/>
        <v>0.18812274963007458</v>
      </c>
      <c r="I81" s="2">
        <f t="shared" si="7"/>
        <v>8.7758153408085585E-2</v>
      </c>
      <c r="J81" s="2">
        <f t="shared" si="6"/>
        <v>9.6119889920198796E-3</v>
      </c>
    </row>
    <row r="82" spans="1:10">
      <c r="A82" s="9">
        <v>1926</v>
      </c>
      <c r="B82" s="9">
        <v>-6.7000000000000004E-2</v>
      </c>
      <c r="C82" s="9">
        <f t="shared" si="4"/>
        <v>0.23039999999999988</v>
      </c>
      <c r="G82" s="2">
        <f>carbondioxide!L182</f>
        <v>285.11715389581775</v>
      </c>
      <c r="H82" s="2">
        <f t="shared" si="5"/>
        <v>0.19329049474644777</v>
      </c>
      <c r="I82" s="2">
        <f t="shared" si="7"/>
        <v>9.0939421173081084E-2</v>
      </c>
      <c r="J82" s="2">
        <f t="shared" si="6"/>
        <v>1.0055859205903133E-2</v>
      </c>
    </row>
    <row r="83" spans="1:10">
      <c r="A83" s="9">
        <v>1927</v>
      </c>
      <c r="B83" s="9">
        <v>-0.23899999999999999</v>
      </c>
      <c r="C83" s="9">
        <f t="shared" si="4"/>
        <v>5.8399999999999896E-2</v>
      </c>
      <c r="G83" s="2">
        <f>carbondioxide!L183</f>
        <v>285.39193708333994</v>
      </c>
      <c r="H83" s="2">
        <f t="shared" si="5"/>
        <v>0.1984441029541594</v>
      </c>
      <c r="I83" s="2">
        <f t="shared" si="7"/>
        <v>9.4179144020665517E-2</v>
      </c>
      <c r="J83" s="2">
        <f t="shared" si="6"/>
        <v>1.0515277837876704E-2</v>
      </c>
    </row>
    <row r="84" spans="1:10">
      <c r="A84" s="9">
        <v>1928</v>
      </c>
      <c r="B84" s="9">
        <v>-0.161</v>
      </c>
      <c r="C84" s="9">
        <f t="shared" si="4"/>
        <v>0.13639999999999988</v>
      </c>
      <c r="G84" s="2">
        <f>carbondioxide!L184</f>
        <v>285.69983132344504</v>
      </c>
      <c r="H84" s="2">
        <f t="shared" si="5"/>
        <v>0.20421282327297943</v>
      </c>
      <c r="I84" s="2">
        <f t="shared" si="7"/>
        <v>9.7494617389905336E-2</v>
      </c>
      <c r="J84" s="2">
        <f t="shared" si="6"/>
        <v>1.0990488597794943E-2</v>
      </c>
    </row>
    <row r="85" spans="1:10">
      <c r="A85" s="9">
        <v>1929</v>
      </c>
      <c r="B85" s="9">
        <v>-0.42699999999999999</v>
      </c>
      <c r="C85" s="9">
        <f t="shared" si="4"/>
        <v>-0.1296000000000001</v>
      </c>
      <c r="G85" s="2">
        <f>carbondioxide!L185</f>
        <v>286.00338371617079</v>
      </c>
      <c r="H85" s="2">
        <f t="shared" si="5"/>
        <v>0.20989411178412948</v>
      </c>
      <c r="I85" s="2">
        <f t="shared" si="7"/>
        <v>0.10088074349364988</v>
      </c>
      <c r="J85" s="2">
        <f t="shared" si="6"/>
        <v>1.148183204933413E-2</v>
      </c>
    </row>
    <row r="86" spans="1:10">
      <c r="A86" s="9">
        <v>1930</v>
      </c>
      <c r="B86" s="9">
        <v>-0.14099999999999999</v>
      </c>
      <c r="C86" s="9">
        <f t="shared" si="4"/>
        <v>0.1563999999999999</v>
      </c>
      <c r="G86" s="2">
        <f>carbondioxide!L186</f>
        <v>286.3395491918323</v>
      </c>
      <c r="H86" s="2">
        <f t="shared" si="5"/>
        <v>0.21617875477767559</v>
      </c>
      <c r="I86" s="2">
        <f t="shared" si="7"/>
        <v>0.10435405455202865</v>
      </c>
      <c r="J86" s="2">
        <f t="shared" si="6"/>
        <v>1.1989617866337843E-2</v>
      </c>
    </row>
    <row r="87" spans="1:10">
      <c r="A87" s="9">
        <v>1931</v>
      </c>
      <c r="B87" s="9">
        <v>-0.13500000000000001</v>
      </c>
      <c r="C87" s="9">
        <f t="shared" si="4"/>
        <v>0.16239999999999988</v>
      </c>
      <c r="G87" s="2">
        <f>carbondioxide!L187</f>
        <v>286.62599031076252</v>
      </c>
      <c r="H87" s="2">
        <f t="shared" si="5"/>
        <v>0.22152797740378574</v>
      </c>
      <c r="I87" s="2">
        <f t="shared" si="7"/>
        <v>0.10788273759051765</v>
      </c>
      <c r="J87" s="2">
        <f t="shared" si="6"/>
        <v>1.2514247866712567E-2</v>
      </c>
    </row>
    <row r="88" spans="1:10">
      <c r="A88" s="9">
        <v>1932</v>
      </c>
      <c r="B88" s="9">
        <v>-0.08</v>
      </c>
      <c r="C88" s="9">
        <f t="shared" si="4"/>
        <v>0.21739999999999987</v>
      </c>
      <c r="G88" s="2">
        <f>carbondioxide!L188</f>
        <v>286.85640469937374</v>
      </c>
      <c r="H88" s="2">
        <f t="shared" si="5"/>
        <v>0.22582703542588944</v>
      </c>
      <c r="I88" s="2">
        <f t="shared" si="7"/>
        <v>0.11143246724678528</v>
      </c>
      <c r="J88" s="2">
        <f t="shared" si="6"/>
        <v>1.3055940888343781E-2</v>
      </c>
    </row>
    <row r="89" spans="1:10">
      <c r="A89" s="9">
        <v>1933</v>
      </c>
      <c r="B89" s="9">
        <v>-0.28100000000000003</v>
      </c>
      <c r="C89" s="9">
        <f t="shared" si="4"/>
        <v>1.6399999999999859E-2</v>
      </c>
      <c r="G89" s="2">
        <f>carbondioxide!L189</f>
        <v>287.04325876279489</v>
      </c>
      <c r="H89" s="2">
        <f t="shared" si="5"/>
        <v>0.22931081260253522</v>
      </c>
      <c r="I89" s="2">
        <f t="shared" si="7"/>
        <v>0.11497734851948635</v>
      </c>
      <c r="J89" s="2">
        <f t="shared" si="6"/>
        <v>1.3614719558059728E-2</v>
      </c>
    </row>
    <row r="90" spans="1:10">
      <c r="A90" s="9">
        <v>1934</v>
      </c>
      <c r="B90" s="9">
        <v>-7.0000000000000007E-2</v>
      </c>
      <c r="C90" s="9">
        <f t="shared" si="4"/>
        <v>0.22739999999999988</v>
      </c>
      <c r="G90" s="2">
        <f>carbondioxide!L190</f>
        <v>287.25352066893055</v>
      </c>
      <c r="H90" s="2">
        <f t="shared" si="5"/>
        <v>0.23322830365725103</v>
      </c>
      <c r="I90" s="2">
        <f t="shared" si="7"/>
        <v>0.11853114078028044</v>
      </c>
      <c r="J90" s="2">
        <f t="shared" si="6"/>
        <v>1.419045929056063E-2</v>
      </c>
    </row>
    <row r="91" spans="1:10">
      <c r="A91" s="9">
        <v>1935</v>
      </c>
      <c r="B91" s="9">
        <v>-0.16800000000000001</v>
      </c>
      <c r="C91" s="9">
        <f t="shared" si="4"/>
        <v>0.12939999999999988</v>
      </c>
      <c r="G91" s="2">
        <f>carbondioxide!L191</f>
        <v>287.50068678885862</v>
      </c>
      <c r="H91" s="2">
        <f t="shared" si="5"/>
        <v>0.23782970998354333</v>
      </c>
      <c r="I91" s="2">
        <f t="shared" si="7"/>
        <v>0.12211492123721122</v>
      </c>
      <c r="J91" s="2">
        <f t="shared" si="6"/>
        <v>1.4783114361422239E-2</v>
      </c>
    </row>
    <row r="92" spans="1:10">
      <c r="A92" s="9">
        <v>1936</v>
      </c>
      <c r="B92" s="9">
        <v>-0.115</v>
      </c>
      <c r="C92" s="9">
        <f t="shared" si="4"/>
        <v>0.1823999999999999</v>
      </c>
      <c r="G92" s="2">
        <f>carbondioxide!L192</f>
        <v>287.76998612133667</v>
      </c>
      <c r="H92" s="2">
        <f t="shared" si="5"/>
        <v>0.24283866177561847</v>
      </c>
      <c r="I92" s="2">
        <f t="shared" si="7"/>
        <v>0.12574048616941072</v>
      </c>
      <c r="J92" s="2">
        <f t="shared" si="6"/>
        <v>1.5392759024476722E-2</v>
      </c>
    </row>
    <row r="93" spans="1:10">
      <c r="A93" s="9">
        <v>1937</v>
      </c>
      <c r="B93" s="9">
        <v>-7.1999999999999995E-2</v>
      </c>
      <c r="C93" s="9">
        <f t="shared" si="4"/>
        <v>0.22539999999999988</v>
      </c>
      <c r="G93" s="2">
        <f>carbondioxide!L193</f>
        <v>288.08334642406845</v>
      </c>
      <c r="H93" s="2">
        <f t="shared" si="5"/>
        <v>0.24866124780697024</v>
      </c>
      <c r="I93" s="2">
        <f t="shared" si="7"/>
        <v>0.12943185856502046</v>
      </c>
      <c r="J93" s="2">
        <f t="shared" si="6"/>
        <v>1.6019534114659947E-2</v>
      </c>
    </row>
    <row r="94" spans="1:10">
      <c r="A94" s="9">
        <v>1938</v>
      </c>
      <c r="B94" s="9">
        <v>0.10199999999999999</v>
      </c>
      <c r="C94" s="9">
        <f t="shared" si="4"/>
        <v>0.39939999999999987</v>
      </c>
      <c r="G94" s="2">
        <f>carbondioxide!L194</f>
        <v>288.42735816366667</v>
      </c>
      <c r="H94" s="2">
        <f t="shared" si="5"/>
        <v>0.25504608337254531</v>
      </c>
      <c r="I94" s="2">
        <f t="shared" si="7"/>
        <v>0.13320446087376167</v>
      </c>
      <c r="J94" s="2">
        <f t="shared" si="6"/>
        <v>1.6663716117537995E-2</v>
      </c>
    </row>
    <row r="95" spans="1:10">
      <c r="A95" s="9">
        <v>1939</v>
      </c>
      <c r="B95" s="9">
        <v>-5.2999999999999999E-2</v>
      </c>
      <c r="C95" s="9">
        <f t="shared" si="4"/>
        <v>0.2443999999999999</v>
      </c>
      <c r="G95" s="2">
        <f>carbondioxide!L195</f>
        <v>288.73254627004951</v>
      </c>
      <c r="H95" s="2">
        <f t="shared" si="5"/>
        <v>0.26070398340607281</v>
      </c>
      <c r="I95" s="2">
        <f t="shared" si="7"/>
        <v>0.13703316024615658</v>
      </c>
      <c r="J95" s="2">
        <f t="shared" si="6"/>
        <v>1.7325667547753346E-2</v>
      </c>
    </row>
    <row r="96" spans="1:10">
      <c r="A96" s="9">
        <v>1940</v>
      </c>
      <c r="B96" s="9">
        <v>-3.6999999999999998E-2</v>
      </c>
      <c r="C96" s="9">
        <f t="shared" si="4"/>
        <v>0.26039999999999991</v>
      </c>
      <c r="G96" s="2">
        <f>carbondioxide!L196</f>
        <v>289.05708165529205</v>
      </c>
      <c r="H96" s="2">
        <f t="shared" si="5"/>
        <v>0.26671400646541016</v>
      </c>
      <c r="I96" s="2">
        <f t="shared" si="7"/>
        <v>0.14092717648852005</v>
      </c>
      <c r="J96" s="2">
        <f t="shared" si="6"/>
        <v>1.8005606106280277E-2</v>
      </c>
    </row>
    <row r="97" spans="1:10">
      <c r="A97" s="9">
        <v>1941</v>
      </c>
      <c r="B97" s="9">
        <v>-1.7999999999999999E-2</v>
      </c>
      <c r="C97" s="9">
        <f t="shared" si="4"/>
        <v>0.27939999999999987</v>
      </c>
      <c r="G97" s="2">
        <f>carbondioxide!L197</f>
        <v>289.42674120904542</v>
      </c>
      <c r="H97" s="2">
        <f t="shared" si="5"/>
        <v>0.27355146260022906</v>
      </c>
      <c r="I97" s="2">
        <f t="shared" si="7"/>
        <v>0.14491019251513332</v>
      </c>
      <c r="J97" s="2">
        <f t="shared" si="6"/>
        <v>1.8703800626051398E-2</v>
      </c>
    </row>
    <row r="98" spans="1:10">
      <c r="A98" s="9">
        <v>1942</v>
      </c>
      <c r="B98" s="9">
        <v>-3.2000000000000001E-2</v>
      </c>
      <c r="C98" s="9">
        <f t="shared" si="4"/>
        <v>0.26539999999999986</v>
      </c>
      <c r="G98" s="2">
        <f>carbondioxide!L198</f>
        <v>289.80544566670903</v>
      </c>
      <c r="H98" s="2">
        <f t="shared" si="5"/>
        <v>0.28054716892696563</v>
      </c>
      <c r="I98" s="2">
        <f t="shared" si="7"/>
        <v>0.14898432390557681</v>
      </c>
      <c r="J98" s="2">
        <f t="shared" si="6"/>
        <v>1.9420652931981384E-2</v>
      </c>
    </row>
    <row r="99" spans="1:10">
      <c r="A99" s="9">
        <v>1943</v>
      </c>
      <c r="B99" s="9">
        <v>-6.8000000000000005E-2</v>
      </c>
      <c r="C99" s="9">
        <f t="shared" si="4"/>
        <v>0.22939999999999988</v>
      </c>
      <c r="G99" s="2">
        <f>carbondioxide!L199</f>
        <v>290.18082678020602</v>
      </c>
      <c r="H99" s="2">
        <f t="shared" si="5"/>
        <v>0.28747246813847915</v>
      </c>
      <c r="I99" s="2">
        <f t="shared" si="7"/>
        <v>0.15314451616312047</v>
      </c>
      <c r="J99" s="2">
        <f t="shared" si="6"/>
        <v>2.0156574583111406E-2</v>
      </c>
    </row>
    <row r="100" spans="1:10">
      <c r="A100" s="9">
        <v>1944</v>
      </c>
      <c r="B100" s="9">
        <v>7.3999999999999996E-2</v>
      </c>
      <c r="C100" s="9">
        <f t="shared" si="4"/>
        <v>0.3713999999999999</v>
      </c>
      <c r="G100" s="2">
        <f>carbondioxide!L200</f>
        <v>290.5730107039663</v>
      </c>
      <c r="H100" s="2">
        <f t="shared" si="5"/>
        <v>0.29469819503217703</v>
      </c>
      <c r="I100" s="2">
        <f t="shared" si="7"/>
        <v>0.15739740455844098</v>
      </c>
      <c r="J100" s="2">
        <f t="shared" si="6"/>
        <v>2.0911946091285858E-2</v>
      </c>
    </row>
    <row r="101" spans="1:10">
      <c r="A101" s="9">
        <v>1945</v>
      </c>
      <c r="B101" s="9">
        <v>-0.109</v>
      </c>
      <c r="C101" s="9">
        <f t="shared" si="4"/>
        <v>0.1883999999999999</v>
      </c>
      <c r="G101" s="2">
        <f>carbondioxide!L201</f>
        <v>290.9546790874428</v>
      </c>
      <c r="H101" s="2">
        <f t="shared" si="5"/>
        <v>0.30172082243457093</v>
      </c>
      <c r="I101" s="2">
        <f t="shared" si="7"/>
        <v>0.16173376619987798</v>
      </c>
      <c r="J101" s="2">
        <f t="shared" si="6"/>
        <v>2.1687183495379299E-2</v>
      </c>
    </row>
    <row r="102" spans="1:10">
      <c r="A102" s="9">
        <v>1946</v>
      </c>
      <c r="B102" s="9">
        <v>-7.9000000000000001E-2</v>
      </c>
      <c r="C102" s="9">
        <f t="shared" si="4"/>
        <v>0.21839999999999987</v>
      </c>
      <c r="G102" s="2">
        <f>carbondioxide!L202</f>
        <v>291.2260251318898</v>
      </c>
      <c r="H102" s="2">
        <f t="shared" si="5"/>
        <v>0.30670793874533481</v>
      </c>
      <c r="I102" s="2">
        <f t="shared" si="7"/>
        <v>0.1660877613245777</v>
      </c>
      <c r="J102" s="2">
        <f t="shared" si="6"/>
        <v>2.248264808514085E-2</v>
      </c>
    </row>
    <row r="103" spans="1:10">
      <c r="A103" s="9">
        <v>1947</v>
      </c>
      <c r="B103" s="9">
        <v>-3.4000000000000002E-2</v>
      </c>
      <c r="C103" s="9">
        <f t="shared" si="4"/>
        <v>0.26339999999999986</v>
      </c>
      <c r="G103" s="2">
        <f>carbondioxide!L203</f>
        <v>291.53503995286815</v>
      </c>
      <c r="H103" s="2">
        <f t="shared" si="5"/>
        <v>0.3123817201498732</v>
      </c>
      <c r="I103" s="2">
        <f t="shared" si="7"/>
        <v>0.17048028900027593</v>
      </c>
      <c r="J103" s="2">
        <f t="shared" si="6"/>
        <v>2.329832512834085E-2</v>
      </c>
    </row>
    <row r="104" spans="1:10">
      <c r="A104" s="9">
        <v>1948</v>
      </c>
      <c r="B104" s="9">
        <v>-6.2E-2</v>
      </c>
      <c r="C104" s="9">
        <f t="shared" si="4"/>
        <v>0.23539999999999989</v>
      </c>
      <c r="G104" s="2">
        <f>carbondioxide!L204</f>
        <v>291.9139452257117</v>
      </c>
      <c r="H104" s="2">
        <f t="shared" si="5"/>
        <v>0.31933054874051797</v>
      </c>
      <c r="I104" s="2">
        <f t="shared" si="7"/>
        <v>0.17494983710347128</v>
      </c>
      <c r="J104" s="2">
        <f t="shared" si="6"/>
        <v>2.4134318683133441E-2</v>
      </c>
    </row>
    <row r="105" spans="1:10">
      <c r="A105" s="9">
        <v>1949</v>
      </c>
      <c r="B105" s="9">
        <v>-0.14499999999999999</v>
      </c>
      <c r="C105" s="9">
        <f t="shared" si="4"/>
        <v>0.1523999999999999</v>
      </c>
      <c r="G105" s="2">
        <f>carbondioxide!L205</f>
        <v>292.32218703515588</v>
      </c>
      <c r="H105" s="2">
        <f t="shared" si="5"/>
        <v>0.32680729971635664</v>
      </c>
      <c r="I105" s="2">
        <f t="shared" si="7"/>
        <v>0.17951041541613677</v>
      </c>
      <c r="J105" s="2">
        <f t="shared" si="6"/>
        <v>2.4990950827760958E-2</v>
      </c>
    </row>
    <row r="106" spans="1:10">
      <c r="A106" s="9">
        <v>1950</v>
      </c>
      <c r="B106" s="9">
        <v>-0.30499999999999999</v>
      </c>
      <c r="C106" s="9">
        <f t="shared" si="4"/>
        <v>-7.6000000000001067E-3</v>
      </c>
      <c r="G106" s="2">
        <f>carbondioxide!L206</f>
        <v>292.69913708981255</v>
      </c>
      <c r="H106" s="2">
        <f t="shared" si="5"/>
        <v>0.3337016913849582</v>
      </c>
      <c r="I106" s="2">
        <f t="shared" si="7"/>
        <v>0.18414108300464452</v>
      </c>
      <c r="J106" s="2">
        <f t="shared" si="6"/>
        <v>2.5868621386622933E-2</v>
      </c>
    </row>
    <row r="107" spans="1:10">
      <c r="A107" s="9">
        <v>1951</v>
      </c>
      <c r="B107" s="9">
        <v>-0.13</v>
      </c>
      <c r="C107" s="9">
        <f t="shared" si="4"/>
        <v>0.16739999999999988</v>
      </c>
      <c r="G107" s="2">
        <f>carbondioxide!L207</f>
        <v>293.17002172932069</v>
      </c>
      <c r="H107" s="2">
        <f t="shared" si="5"/>
        <v>0.34230167766488251</v>
      </c>
      <c r="I107" s="2">
        <f t="shared" si="7"/>
        <v>0.18889266811390187</v>
      </c>
      <c r="J107" s="2">
        <f t="shared" si="6"/>
        <v>2.6767608968613296E-2</v>
      </c>
    </row>
    <row r="108" spans="1:10">
      <c r="A108" s="9">
        <v>1952</v>
      </c>
      <c r="B108" s="9">
        <v>-4.8000000000000001E-2</v>
      </c>
      <c r="C108" s="9">
        <f t="shared" si="4"/>
        <v>0.2493999999999999</v>
      </c>
      <c r="G108" s="2">
        <f>carbondioxide!L208</f>
        <v>293.69478442929693</v>
      </c>
      <c r="H108" s="2">
        <f t="shared" si="5"/>
        <v>0.35186940489493213</v>
      </c>
      <c r="I108" s="2">
        <f t="shared" si="7"/>
        <v>0.1937914032063256</v>
      </c>
      <c r="J108" s="2">
        <f t="shared" si="6"/>
        <v>2.7688479304558533E-2</v>
      </c>
    </row>
    <row r="109" spans="1:10">
      <c r="A109" s="9">
        <v>1953</v>
      </c>
      <c r="B109" s="9">
        <v>4.5999999999999999E-2</v>
      </c>
      <c r="C109" s="9">
        <f t="shared" si="4"/>
        <v>0.34339999999999987</v>
      </c>
      <c r="G109" s="2">
        <f>carbondioxide!L209</f>
        <v>294.22045251891308</v>
      </c>
      <c r="H109" s="2">
        <f t="shared" si="5"/>
        <v>0.3614365154310934</v>
      </c>
      <c r="I109" s="2">
        <f t="shared" si="7"/>
        <v>0.1988325776125166</v>
      </c>
      <c r="J109" s="2">
        <f t="shared" si="6"/>
        <v>2.863194391232057E-2</v>
      </c>
    </row>
    <row r="110" spans="1:10">
      <c r="A110" s="9">
        <v>1954</v>
      </c>
      <c r="B110" s="9">
        <v>-0.185</v>
      </c>
      <c r="C110" s="9">
        <f t="shared" si="4"/>
        <v>0.11239999999999989</v>
      </c>
      <c r="G110" s="2">
        <f>carbondioxide!L210</f>
        <v>294.75702892844942</v>
      </c>
      <c r="H110" s="2">
        <f t="shared" si="5"/>
        <v>0.37118454375355259</v>
      </c>
      <c r="I110" s="2">
        <f t="shared" si="7"/>
        <v>0.20401728066496838</v>
      </c>
      <c r="J110" s="2">
        <f t="shared" si="6"/>
        <v>2.9598683511737684E-2</v>
      </c>
    </row>
    <row r="111" spans="1:10">
      <c r="A111" s="9">
        <v>1955</v>
      </c>
      <c r="B111" s="9">
        <v>-0.20499999999999999</v>
      </c>
      <c r="C111" s="9">
        <f t="shared" si="4"/>
        <v>9.2399999999999899E-2</v>
      </c>
      <c r="D111" s="2">
        <v>-0.13300000000000001</v>
      </c>
      <c r="E111" s="2">
        <v>-3.4000000000000002E-2</v>
      </c>
      <c r="F111" s="2">
        <v>-1.2999999999999999E-2</v>
      </c>
      <c r="G111" s="2">
        <f>carbondioxide!L211</f>
        <v>295.29463880968268</v>
      </c>
      <c r="H111" s="2">
        <f t="shared" si="5"/>
        <v>0.38093356682306151</v>
      </c>
      <c r="I111" s="2">
        <f t="shared" si="7"/>
        <v>0.20934098146031638</v>
      </c>
      <c r="J111" s="2">
        <f t="shared" si="6"/>
        <v>3.0589381143568035E-2</v>
      </c>
    </row>
    <row r="112" spans="1:10">
      <c r="A112" s="9">
        <v>1956</v>
      </c>
      <c r="B112" s="9">
        <v>-0.41699999999999998</v>
      </c>
      <c r="C112" s="9">
        <f t="shared" si="4"/>
        <v>-0.1196000000000001</v>
      </c>
      <c r="D112" s="2">
        <v>-0.123</v>
      </c>
      <c r="E112" s="2">
        <v>-2.8000000000000001E-2</v>
      </c>
      <c r="F112" s="2">
        <v>-1.0999999999999999E-2</v>
      </c>
      <c r="G112" s="2">
        <f>carbondioxide!L212</f>
        <v>295.90641118542766</v>
      </c>
      <c r="H112" s="2">
        <f t="shared" si="5"/>
        <v>0.39200588605694109</v>
      </c>
      <c r="I112" s="2">
        <f t="shared" si="7"/>
        <v>0.21484038103639477</v>
      </c>
      <c r="J112" s="2">
        <f t="shared" si="6"/>
        <v>3.1604690233367164E-2</v>
      </c>
    </row>
    <row r="113" spans="1:10">
      <c r="A113" s="9">
        <v>1957</v>
      </c>
      <c r="B113" s="9">
        <v>-0.06</v>
      </c>
      <c r="C113" s="9">
        <f t="shared" si="4"/>
        <v>0.23739999999999989</v>
      </c>
      <c r="D113" s="2">
        <v>-0.09</v>
      </c>
      <c r="E113" s="2">
        <v>-4.9000000000000002E-2</v>
      </c>
      <c r="F113" s="2">
        <v>-2.4E-2</v>
      </c>
      <c r="G113" s="2">
        <f>carbondioxide!L213</f>
        <v>296.56798333456965</v>
      </c>
      <c r="H113" s="2">
        <f t="shared" si="5"/>
        <v>0.40395378625883893</v>
      </c>
      <c r="I113" s="2">
        <f t="shared" si="7"/>
        <v>0.2205370665203705</v>
      </c>
      <c r="J113" s="2">
        <f t="shared" si="6"/>
        <v>3.264546895712836E-2</v>
      </c>
    </row>
    <row r="114" spans="1:10">
      <c r="A114" s="9">
        <v>1958</v>
      </c>
      <c r="B114" s="9">
        <v>7.0000000000000007E-2</v>
      </c>
      <c r="C114" s="9">
        <f t="shared" si="4"/>
        <v>0.36739999999999989</v>
      </c>
      <c r="D114" s="2">
        <v>-2.7E-2</v>
      </c>
      <c r="E114" s="2">
        <v>-1.6E-2</v>
      </c>
      <c r="F114" s="2">
        <v>-0.01</v>
      </c>
      <c r="G114" s="2">
        <f>carbondioxide!L214</f>
        <v>297.25860425044135</v>
      </c>
      <c r="H114" s="2">
        <f t="shared" si="5"/>
        <v>0.41639790258168025</v>
      </c>
      <c r="I114" s="2">
        <f t="shared" si="7"/>
        <v>0.22644013440935773</v>
      </c>
      <c r="J114" s="2">
        <f t="shared" si="6"/>
        <v>3.3712693231287574E-2</v>
      </c>
    </row>
    <row r="115" spans="1:10">
      <c r="A115" s="9">
        <v>1959</v>
      </c>
      <c r="B115" s="9">
        <v>-1.2999999999999999E-2</v>
      </c>
      <c r="C115" s="9">
        <f t="shared" si="4"/>
        <v>0.28439999999999988</v>
      </c>
      <c r="D115" s="2">
        <v>-7.0999999999999994E-2</v>
      </c>
      <c r="E115" s="2">
        <v>-2.3E-2</v>
      </c>
      <c r="F115" s="2">
        <v>-1.2999999999999999E-2</v>
      </c>
      <c r="G115" s="2">
        <f>carbondioxide!L215</f>
        <v>297.96269024586809</v>
      </c>
      <c r="H115" s="2">
        <f t="shared" si="5"/>
        <v>0.4290549155860453</v>
      </c>
      <c r="I115" s="2">
        <f t="shared" si="7"/>
        <v>0.23254958704381287</v>
      </c>
      <c r="J115" s="2">
        <f t="shared" si="6"/>
        <v>3.4807385097179011E-2</v>
      </c>
    </row>
    <row r="116" spans="1:10">
      <c r="A116" s="9">
        <v>1960</v>
      </c>
      <c r="B116" s="9">
        <v>-9.0999999999999998E-2</v>
      </c>
      <c r="C116" s="9">
        <f t="shared" si="4"/>
        <v>0.20639999999999989</v>
      </c>
      <c r="D116" s="2">
        <v>-4.7E-2</v>
      </c>
      <c r="E116" s="2">
        <v>-1.4999999999999999E-2</v>
      </c>
      <c r="F116" s="2">
        <v>-1.0999999999999999E-2</v>
      </c>
      <c r="G116" s="2">
        <f>carbondioxide!L216</f>
        <v>298.71097489646547</v>
      </c>
      <c r="H116" s="2">
        <f t="shared" si="5"/>
        <v>0.44247372460449386</v>
      </c>
      <c r="I116" s="2">
        <f t="shared" si="7"/>
        <v>0.2388824858611733</v>
      </c>
      <c r="J116" s="2">
        <f t="shared" si="6"/>
        <v>3.5930560804235893E-2</v>
      </c>
    </row>
    <row r="117" spans="1:10">
      <c r="A117" s="9">
        <v>1961</v>
      </c>
      <c r="B117" s="9">
        <v>3.7999999999999999E-2</v>
      </c>
      <c r="C117" s="9">
        <f t="shared" si="4"/>
        <v>0.33539999999999986</v>
      </c>
      <c r="D117" s="2">
        <v>-5.5E-2</v>
      </c>
      <c r="E117" s="2">
        <v>-2.1999999999999999E-2</v>
      </c>
      <c r="F117" s="2">
        <v>-1.2999999999999999E-2</v>
      </c>
      <c r="G117" s="2">
        <f>carbondioxide!L217</f>
        <v>299.49783757631923</v>
      </c>
      <c r="H117" s="2">
        <f t="shared" si="5"/>
        <v>0.4565481336646986</v>
      </c>
      <c r="I117" s="2">
        <f t="shared" si="7"/>
        <v>0.24545203812044405</v>
      </c>
      <c r="J117" s="2">
        <f t="shared" si="6"/>
        <v>3.7083327738559296E-2</v>
      </c>
    </row>
    <row r="118" spans="1:10">
      <c r="A118" s="9">
        <v>1962</v>
      </c>
      <c r="B118" s="9">
        <v>-2E-3</v>
      </c>
      <c r="C118" s="9">
        <f t="shared" si="4"/>
        <v>0.29539999999999988</v>
      </c>
      <c r="D118" s="2">
        <v>-7.0000000000000007E-2</v>
      </c>
      <c r="E118" s="2">
        <v>-1.0999999999999999E-2</v>
      </c>
      <c r="F118" s="2">
        <v>-8.0000000000000002E-3</v>
      </c>
      <c r="G118" s="2">
        <f>carbondioxide!L218</f>
        <v>300.27359972053625</v>
      </c>
      <c r="H118" s="2">
        <f t="shared" si="5"/>
        <v>0.47038783835191411</v>
      </c>
      <c r="I118" s="2">
        <f t="shared" si="7"/>
        <v>0.25224336625149141</v>
      </c>
      <c r="J118" s="2">
        <f t="shared" si="6"/>
        <v>3.8266862013528399E-2</v>
      </c>
    </row>
    <row r="119" spans="1:10">
      <c r="A119" s="9">
        <v>1963</v>
      </c>
      <c r="B119" s="9">
        <v>-4.0000000000000001E-3</v>
      </c>
      <c r="C119" s="9">
        <f t="shared" si="4"/>
        <v>0.29339999999999988</v>
      </c>
      <c r="D119" s="2">
        <v>-1.9E-2</v>
      </c>
      <c r="E119" s="2">
        <v>-2.4E-2</v>
      </c>
      <c r="F119" s="2">
        <v>-1.4999999999999999E-2</v>
      </c>
      <c r="G119" s="2">
        <f>carbondioxide!L219</f>
        <v>301.08498582896891</v>
      </c>
      <c r="H119" s="2">
        <f t="shared" si="5"/>
        <v>0.48482487614808284</v>
      </c>
      <c r="I119" s="2">
        <f t="shared" si="7"/>
        <v>0.25926793938231257</v>
      </c>
      <c r="J119" s="2">
        <f t="shared" si="6"/>
        <v>3.9482248557600026E-2</v>
      </c>
    </row>
    <row r="120" spans="1:10">
      <c r="A120" s="9">
        <v>1964</v>
      </c>
      <c r="B120" s="9">
        <v>-0.27100000000000002</v>
      </c>
      <c r="C120" s="9">
        <f t="shared" si="4"/>
        <v>2.6399999999999868E-2</v>
      </c>
      <c r="D120" s="2">
        <v>-0.14299999999999999</v>
      </c>
      <c r="E120" s="2">
        <v>-3.3000000000000002E-2</v>
      </c>
      <c r="F120" s="2">
        <v>-1.4999999999999999E-2</v>
      </c>
      <c r="G120" s="2">
        <f>carbondioxide!L220</f>
        <v>301.95004347737819</v>
      </c>
      <c r="H120" s="2">
        <f t="shared" si="5"/>
        <v>0.50017410585657951</v>
      </c>
      <c r="I120" s="2">
        <f t="shared" si="7"/>
        <v>0.26654663752685981</v>
      </c>
      <c r="J120" s="2">
        <f t="shared" si="6"/>
        <v>4.0730631281484395E-2</v>
      </c>
    </row>
    <row r="121" spans="1:10">
      <c r="A121" s="9">
        <v>1965</v>
      </c>
      <c r="B121" s="9">
        <v>-0.19500000000000001</v>
      </c>
      <c r="C121" s="9">
        <f t="shared" si="4"/>
        <v>0.10239999999999988</v>
      </c>
      <c r="D121" s="2">
        <v>-0.115</v>
      </c>
      <c r="E121" s="2">
        <v>-3.2000000000000001E-2</v>
      </c>
      <c r="F121" s="2">
        <v>-1.4E-2</v>
      </c>
      <c r="G121" s="2">
        <f>carbondioxide!L221</f>
        <v>302.87377651516817</v>
      </c>
      <c r="H121" s="2">
        <f t="shared" si="5"/>
        <v>0.51651597412078054</v>
      </c>
      <c r="I121" s="2">
        <f t="shared" si="7"/>
        <v>0.27410215960406986</v>
      </c>
      <c r="J121" s="2">
        <f t="shared" si="6"/>
        <v>4.2013266196958124E-2</v>
      </c>
    </row>
    <row r="122" spans="1:10">
      <c r="A122" s="9">
        <v>1966</v>
      </c>
      <c r="B122" s="9">
        <v>-0.123</v>
      </c>
      <c r="C122" s="9">
        <f t="shared" si="4"/>
        <v>0.17439999999999989</v>
      </c>
      <c r="D122" s="2">
        <v>-9.4E-2</v>
      </c>
      <c r="E122" s="2">
        <v>-4.2000000000000003E-2</v>
      </c>
      <c r="F122" s="2">
        <v>-1.7000000000000001E-2</v>
      </c>
      <c r="G122" s="2">
        <f>carbondioxide!L222</f>
        <v>303.84155571014884</v>
      </c>
      <c r="H122" s="2">
        <f t="shared" si="5"/>
        <v>0.53358369207491796</v>
      </c>
      <c r="I122" s="2">
        <f t="shared" si="7"/>
        <v>0.28194817735994482</v>
      </c>
      <c r="J122" s="2">
        <f t="shared" si="6"/>
        <v>4.3331531111510516E-2</v>
      </c>
    </row>
    <row r="123" spans="1:10">
      <c r="A123" s="9">
        <v>1967</v>
      </c>
      <c r="B123" s="9">
        <v>-0.121</v>
      </c>
      <c r="C123" s="9">
        <f t="shared" si="4"/>
        <v>0.17639999999999989</v>
      </c>
      <c r="D123" s="2">
        <v>-0.16200000000000001</v>
      </c>
      <c r="E123" s="2">
        <v>-4.5999999999999999E-2</v>
      </c>
      <c r="F123" s="2">
        <v>-2.1000000000000001E-2</v>
      </c>
      <c r="G123" s="2">
        <f>carbondioxide!L223</f>
        <v>304.86339645633899</v>
      </c>
      <c r="H123" s="2">
        <f t="shared" si="5"/>
        <v>0.55154593505651406</v>
      </c>
      <c r="I123" s="2">
        <f t="shared" si="7"/>
        <v>0.2901031617365426</v>
      </c>
      <c r="J123" s="2">
        <f t="shared" si="6"/>
        <v>4.4686873662201622E-2</v>
      </c>
    </row>
    <row r="124" spans="1:10">
      <c r="A124" s="9">
        <v>1968</v>
      </c>
      <c r="B124" s="9">
        <v>-0.20599999999999999</v>
      </c>
      <c r="C124" s="9">
        <f t="shared" si="4"/>
        <v>9.1399999999999898E-2</v>
      </c>
      <c r="D124" s="2">
        <v>-0.13700000000000001</v>
      </c>
      <c r="E124" s="2">
        <v>-6.0999999999999999E-2</v>
      </c>
      <c r="F124" s="2">
        <v>-2.8000000000000001E-2</v>
      </c>
      <c r="G124" s="2">
        <f>carbondioxide!L224</f>
        <v>305.91306899560601</v>
      </c>
      <c r="H124" s="2">
        <f t="shared" si="5"/>
        <v>0.56993483486363039</v>
      </c>
      <c r="I124" s="2">
        <f t="shared" si="7"/>
        <v>0.29857045079926764</v>
      </c>
      <c r="J124" s="2">
        <f t="shared" si="6"/>
        <v>4.6080838178463882E-2</v>
      </c>
    </row>
    <row r="125" spans="1:10">
      <c r="A125" s="9">
        <v>1969</v>
      </c>
      <c r="B125" s="9">
        <v>-6.8000000000000005E-2</v>
      </c>
      <c r="C125" s="9">
        <f t="shared" si="4"/>
        <v>0.22939999999999988</v>
      </c>
      <c r="D125" s="2">
        <v>-6.9000000000000006E-2</v>
      </c>
      <c r="E125" s="2">
        <v>-4.7E-2</v>
      </c>
      <c r="F125" s="2">
        <v>-2.1999999999999999E-2</v>
      </c>
      <c r="G125" s="2">
        <f>carbondioxide!L225</f>
        <v>307.02283284658216</v>
      </c>
      <c r="H125" s="2">
        <f t="shared" si="5"/>
        <v>0.58930796367739735</v>
      </c>
      <c r="I125" s="2">
        <f t="shared" si="7"/>
        <v>0.30737060497598873</v>
      </c>
      <c r="J125" s="2">
        <f t="shared" si="6"/>
        <v>4.7514979178150049E-2</v>
      </c>
    </row>
    <row r="126" spans="1:10">
      <c r="A126" s="9">
        <v>1970</v>
      </c>
      <c r="B126" s="9">
        <v>-2.5000000000000001E-2</v>
      </c>
      <c r="C126" s="9">
        <f t="shared" si="4"/>
        <v>0.27239999999999986</v>
      </c>
      <c r="D126" s="2">
        <v>-0.14299999999999999</v>
      </c>
      <c r="E126" s="2">
        <v>-5.6000000000000001E-2</v>
      </c>
      <c r="F126" s="2">
        <v>-2.5000000000000001E-2</v>
      </c>
      <c r="G126" s="2">
        <f>carbondioxide!L226</f>
        <v>308.21014746015669</v>
      </c>
      <c r="H126" s="2">
        <f t="shared" si="5"/>
        <v>0.60995751034300372</v>
      </c>
      <c r="I126" s="2">
        <f t="shared" si="7"/>
        <v>0.31653259496973318</v>
      </c>
      <c r="J126" s="2">
        <f t="shared" si="6"/>
        <v>4.8990959132681776E-2</v>
      </c>
    </row>
    <row r="127" spans="1:10">
      <c r="A127" s="9">
        <v>1971</v>
      </c>
      <c r="B127" s="9">
        <v>-0.19900000000000001</v>
      </c>
      <c r="C127" s="9">
        <f t="shared" si="4"/>
        <v>9.8399999999999876E-2</v>
      </c>
      <c r="D127" s="2">
        <v>-0.25900000000000001</v>
      </c>
      <c r="E127" s="2">
        <v>-0.04</v>
      </c>
      <c r="F127" s="2">
        <v>-1.6E-2</v>
      </c>
      <c r="G127" s="2">
        <f>carbondioxide!L227</f>
        <v>309.50016780010583</v>
      </c>
      <c r="H127" s="2">
        <f t="shared" si="5"/>
        <v>0.63230332093335151</v>
      </c>
      <c r="I127" s="2">
        <f t="shared" si="7"/>
        <v>0.32609749087343792</v>
      </c>
      <c r="J127" s="2">
        <f t="shared" si="6"/>
        <v>5.0510595624236231E-2</v>
      </c>
    </row>
    <row r="128" spans="1:10">
      <c r="A128" s="9">
        <v>1972</v>
      </c>
      <c r="B128" s="9">
        <v>-0.17199999999999999</v>
      </c>
      <c r="C128" s="9">
        <f t="shared" si="4"/>
        <v>0.1253999999999999</v>
      </c>
      <c r="D128" s="2">
        <v>-0.13400000000000001</v>
      </c>
      <c r="E128" s="2">
        <v>-5.5E-2</v>
      </c>
      <c r="F128" s="2">
        <v>-2.5000000000000001E-2</v>
      </c>
      <c r="G128" s="2">
        <f>carbondioxide!L228</f>
        <v>310.83388349146423</v>
      </c>
      <c r="H128" s="2">
        <f t="shared" si="5"/>
        <v>0.65530831293187208</v>
      </c>
      <c r="I128" s="2">
        <f t="shared" si="7"/>
        <v>0.33607280459443384</v>
      </c>
      <c r="J128" s="2">
        <f t="shared" si="6"/>
        <v>5.2075929189251698E-2</v>
      </c>
    </row>
    <row r="129" spans="1:10">
      <c r="A129" s="9">
        <v>1973</v>
      </c>
      <c r="B129" s="9">
        <v>0.13100000000000001</v>
      </c>
      <c r="C129" s="9">
        <f t="shared" si="4"/>
        <v>0.42839999999999989</v>
      </c>
      <c r="D129" s="2">
        <v>-0.09</v>
      </c>
      <c r="E129" s="2">
        <v>-3.6999999999999998E-2</v>
      </c>
      <c r="F129" s="2">
        <v>-1.6E-2</v>
      </c>
      <c r="G129" s="2">
        <f>carbondioxide!L229</f>
        <v>312.2178328595374</v>
      </c>
      <c r="H129" s="2">
        <f t="shared" si="5"/>
        <v>0.67907565391512381</v>
      </c>
      <c r="I129" s="2">
        <f t="shared" si="7"/>
        <v>0.34646902027113224</v>
      </c>
      <c r="J129" s="2">
        <f t="shared" si="6"/>
        <v>5.3689031441553133E-2</v>
      </c>
    </row>
    <row r="130" spans="1:10">
      <c r="A130" s="9">
        <v>1974</v>
      </c>
      <c r="B130" s="9">
        <v>-0.29499999999999998</v>
      </c>
      <c r="C130" s="9">
        <f t="shared" si="4"/>
        <v>2.3999999999999022E-3</v>
      </c>
      <c r="D130" s="2">
        <v>-0.14299999999999999</v>
      </c>
      <c r="E130" s="2">
        <v>-2.9000000000000001E-2</v>
      </c>
      <c r="F130" s="2">
        <v>-1.2E-2</v>
      </c>
      <c r="G130" s="2">
        <f>carbondioxide!L230</f>
        <v>313.68503640675294</v>
      </c>
      <c r="H130" s="2">
        <f t="shared" si="5"/>
        <v>0.70415799093832032</v>
      </c>
      <c r="I130" s="2">
        <f t="shared" si="7"/>
        <v>0.35731345961858157</v>
      </c>
      <c r="J130" s="2">
        <f t="shared" si="6"/>
        <v>5.5352021778105144E-2</v>
      </c>
    </row>
    <row r="131" spans="1:10">
      <c r="A131" s="9">
        <v>1975</v>
      </c>
      <c r="B131" s="9">
        <v>-0.109</v>
      </c>
      <c r="C131" s="9">
        <f t="shared" si="4"/>
        <v>0.1883999999999999</v>
      </c>
      <c r="D131" s="2">
        <v>-0.156</v>
      </c>
      <c r="E131" s="2">
        <v>-1.6E-2</v>
      </c>
      <c r="F131" s="2">
        <v>-5.0000000000000001E-3</v>
      </c>
      <c r="G131" s="2">
        <f>carbondioxide!L231</f>
        <v>315.12465207114838</v>
      </c>
      <c r="H131" s="2">
        <f t="shared" si="5"/>
        <v>0.72865493302505169</v>
      </c>
      <c r="I131" s="2">
        <f t="shared" si="7"/>
        <v>0.36857352302183999</v>
      </c>
      <c r="J131" s="2">
        <f t="shared" si="6"/>
        <v>5.7067162745039049E-2</v>
      </c>
    </row>
    <row r="132" spans="1:10">
      <c r="A132" s="9">
        <v>1976</v>
      </c>
      <c r="B132" s="9">
        <v>-0.34899999999999998</v>
      </c>
      <c r="C132" s="9">
        <f t="shared" si="4"/>
        <v>-5.160000000000009E-2</v>
      </c>
      <c r="D132" s="2">
        <v>-0.13900000000000001</v>
      </c>
      <c r="E132" s="2">
        <v>-2.7E-2</v>
      </c>
      <c r="F132" s="2">
        <v>-8.9999999999999993E-3</v>
      </c>
      <c r="G132" s="2">
        <f>carbondioxide!L232</f>
        <v>316.52467421250219</v>
      </c>
      <c r="H132" s="2">
        <f t="shared" si="5"/>
        <v>0.75237103754730339</v>
      </c>
      <c r="I132" s="2">
        <f t="shared" si="7"/>
        <v>0.38021163124736207</v>
      </c>
      <c r="J132" s="2">
        <f t="shared" si="6"/>
        <v>5.8836518871411281E-2</v>
      </c>
    </row>
    <row r="133" spans="1:10">
      <c r="A133" s="9">
        <v>1977</v>
      </c>
      <c r="B133" s="9">
        <v>6.5000000000000002E-2</v>
      </c>
      <c r="C133" s="9">
        <f t="shared" si="4"/>
        <v>0.36239999999999989</v>
      </c>
      <c r="D133" s="2">
        <v>2.7E-2</v>
      </c>
      <c r="E133" s="2">
        <v>0</v>
      </c>
      <c r="F133" s="2">
        <v>1E-3</v>
      </c>
      <c r="G133" s="2">
        <f>carbondioxide!L233</f>
        <v>318.02752121879541</v>
      </c>
      <c r="H133" s="2">
        <f t="shared" si="5"/>
        <v>0.77771251953881215</v>
      </c>
      <c r="I133" s="2">
        <f t="shared" si="7"/>
        <v>0.39226620905421927</v>
      </c>
      <c r="J133" s="2">
        <f t="shared" si="6"/>
        <v>6.0661929509706683E-2</v>
      </c>
    </row>
    <row r="134" spans="1:10">
      <c r="A134" s="9">
        <v>1978</v>
      </c>
      <c r="B134" s="9">
        <v>-4.7E-2</v>
      </c>
      <c r="C134" s="9">
        <f t="shared" si="4"/>
        <v>0.2503999999999999</v>
      </c>
      <c r="D134" s="2">
        <v>0.02</v>
      </c>
      <c r="E134" s="2">
        <v>1E-3</v>
      </c>
      <c r="F134" s="2">
        <v>2E-3</v>
      </c>
      <c r="G134" s="2">
        <f>carbondioxide!L234</f>
        <v>319.5780774360698</v>
      </c>
      <c r="H134" s="2">
        <f t="shared" si="5"/>
        <v>0.80373328263351618</v>
      </c>
      <c r="I134" s="2">
        <f t="shared" si="7"/>
        <v>0.40474503691664143</v>
      </c>
      <c r="J134" s="2">
        <f t="shared" si="6"/>
        <v>6.2545441817519518E-2</v>
      </c>
    </row>
    <row r="135" spans="1:10">
      <c r="A135" s="9">
        <v>1979</v>
      </c>
      <c r="B135" s="9">
        <v>6.8000000000000005E-2</v>
      </c>
      <c r="C135" s="9">
        <f t="shared" ref="C135:C168" si="8">B135-C$4</f>
        <v>0.36539999999999989</v>
      </c>
      <c r="D135" s="2">
        <v>3.2000000000000001E-2</v>
      </c>
      <c r="E135" s="2">
        <v>-0.01</v>
      </c>
      <c r="F135" s="2">
        <v>-4.0000000000000001E-3</v>
      </c>
      <c r="G135" s="2">
        <f>carbondioxide!L235</f>
        <v>321.12802027624508</v>
      </c>
      <c r="H135" s="2">
        <f t="shared" ref="H135:H198" si="9">H$3*LN(G135/G$3)</f>
        <v>0.82961788214101762</v>
      </c>
      <c r="I135" s="2">
        <f t="shared" si="7"/>
        <v>0.41763032191798866</v>
      </c>
      <c r="J135" s="2">
        <f t="shared" ref="J135:J198" si="10">J134+J$3*(I134-J134)</f>
        <v>6.4489135517682525E-2</v>
      </c>
    </row>
    <row r="136" spans="1:10">
      <c r="A136" s="9">
        <v>1980</v>
      </c>
      <c r="B136" s="9">
        <v>0.128</v>
      </c>
      <c r="C136" s="9">
        <f t="shared" si="8"/>
        <v>0.42539999999999989</v>
      </c>
      <c r="D136" s="2">
        <v>7.5999999999999998E-2</v>
      </c>
      <c r="E136" s="2">
        <v>1.2E-2</v>
      </c>
      <c r="F136" s="2">
        <v>6.0000000000000001E-3</v>
      </c>
      <c r="G136" s="2">
        <f>carbondioxide!L236</f>
        <v>322.78311465500713</v>
      </c>
      <c r="H136" s="2">
        <f t="shared" si="9"/>
        <v>0.85712097673509802</v>
      </c>
      <c r="I136" s="2">
        <f t="shared" ref="I136:I199" si="11">I135+I$3*(I$4*H136-I135)+I$5*(J135-I135)</f>
        <v>0.43095938200778527</v>
      </c>
      <c r="J136" s="2">
        <f t="shared" si="10"/>
        <v>6.6494977456436261E-2</v>
      </c>
    </row>
    <row r="137" spans="1:10">
      <c r="A137" s="9">
        <v>1981</v>
      </c>
      <c r="B137" s="9">
        <v>0.23100000000000001</v>
      </c>
      <c r="C137" s="9">
        <f t="shared" si="8"/>
        <v>0.52839999999999987</v>
      </c>
      <c r="D137" s="2">
        <v>2.7E-2</v>
      </c>
      <c r="E137" s="2">
        <v>1E-3</v>
      </c>
      <c r="F137" s="2">
        <v>-1E-3</v>
      </c>
      <c r="G137" s="2">
        <f>carbondioxide!L237</f>
        <v>324.38134318563186</v>
      </c>
      <c r="H137" s="2">
        <f t="shared" si="9"/>
        <v>0.88354560471989507</v>
      </c>
      <c r="I137" s="2">
        <f t="shared" si="11"/>
        <v>0.44468453742751823</v>
      </c>
      <c r="J137" s="2">
        <f t="shared" si="10"/>
        <v>6.8565135274287925E-2</v>
      </c>
    </row>
    <row r="138" spans="1:10">
      <c r="A138" s="9">
        <v>1982</v>
      </c>
      <c r="B138" s="9">
        <v>3.1E-2</v>
      </c>
      <c r="C138" s="9">
        <f t="shared" si="8"/>
        <v>0.32839999999999991</v>
      </c>
      <c r="D138" s="2">
        <v>-2E-3</v>
      </c>
      <c r="E138" s="2">
        <v>-2.4E-2</v>
      </c>
      <c r="F138" s="2">
        <v>-1.2E-2</v>
      </c>
      <c r="G138" s="2">
        <f>carbondioxide!L238</f>
        <v>325.87632581499628</v>
      </c>
      <c r="H138" s="2">
        <f t="shared" si="9"/>
        <v>0.90814561034951224</v>
      </c>
      <c r="I138" s="2">
        <f t="shared" si="11"/>
        <v>0.45873651746581345</v>
      </c>
      <c r="J138" s="2">
        <f t="shared" si="10"/>
        <v>7.0701493478518271E-2</v>
      </c>
    </row>
    <row r="139" spans="1:10">
      <c r="A139" s="9">
        <v>1983</v>
      </c>
      <c r="B139" s="9">
        <v>0.30499999999999999</v>
      </c>
      <c r="C139" s="9">
        <f t="shared" si="8"/>
        <v>0.60239999999999982</v>
      </c>
      <c r="D139" s="2">
        <v>6.4000000000000001E-2</v>
      </c>
      <c r="E139" s="2">
        <v>-2.9000000000000001E-2</v>
      </c>
      <c r="F139" s="2">
        <v>-0.01</v>
      </c>
      <c r="G139" s="2">
        <f>carbondioxide!L239</f>
        <v>327.3337538345445</v>
      </c>
      <c r="H139" s="2">
        <f t="shared" si="9"/>
        <v>0.93201925555544629</v>
      </c>
      <c r="I139" s="2">
        <f t="shared" si="11"/>
        <v>0.47308246752146244</v>
      </c>
      <c r="J139" s="2">
        <f t="shared" si="10"/>
        <v>7.2905532414766105E-2</v>
      </c>
    </row>
    <row r="140" spans="1:10">
      <c r="A140" s="9">
        <v>1984</v>
      </c>
      <c r="B140" s="9">
        <v>-4.8000000000000001E-2</v>
      </c>
      <c r="C140" s="9">
        <f t="shared" si="8"/>
        <v>0.2493999999999999</v>
      </c>
      <c r="D140" s="2">
        <v>-3.5999999999999997E-2</v>
      </c>
      <c r="E140" s="2">
        <v>-5.0000000000000001E-3</v>
      </c>
      <c r="F140" s="2">
        <v>-2E-3</v>
      </c>
      <c r="G140" s="2">
        <f>carbondioxide!L240</f>
        <v>328.76510865971892</v>
      </c>
      <c r="H140" s="2">
        <f t="shared" si="9"/>
        <v>0.95536256828266342</v>
      </c>
      <c r="I140" s="2">
        <f t="shared" si="11"/>
        <v>0.48769671709739976</v>
      </c>
      <c r="J140" s="2">
        <f t="shared" si="10"/>
        <v>7.5178537406172141E-2</v>
      </c>
    </row>
    <row r="141" spans="1:10">
      <c r="A141" s="9">
        <v>1985</v>
      </c>
      <c r="B141" s="9">
        <v>-2E-3</v>
      </c>
      <c r="C141" s="9">
        <f t="shared" si="8"/>
        <v>0.29539999999999988</v>
      </c>
      <c r="D141" s="2">
        <v>-4.2000000000000003E-2</v>
      </c>
      <c r="E141" s="2">
        <v>1E-3</v>
      </c>
      <c r="F141" s="2">
        <v>3.0000000000000001E-3</v>
      </c>
      <c r="G141" s="2">
        <f>carbondioxide!L241</f>
        <v>330.26788783446779</v>
      </c>
      <c r="H141" s="2">
        <f t="shared" si="9"/>
        <v>0.97976159704940036</v>
      </c>
      <c r="I141" s="2">
        <f t="shared" si="11"/>
        <v>0.50260372260552422</v>
      </c>
      <c r="J141" s="2">
        <f t="shared" si="10"/>
        <v>7.7521640666818312E-2</v>
      </c>
    </row>
    <row r="142" spans="1:10">
      <c r="A142" s="9">
        <v>1986</v>
      </c>
      <c r="B142" s="9">
        <v>0.124</v>
      </c>
      <c r="C142" s="9">
        <f t="shared" si="8"/>
        <v>0.42139999999999989</v>
      </c>
      <c r="D142" s="2">
        <v>-1.0999999999999999E-2</v>
      </c>
      <c r="E142" s="2">
        <v>-1.0999999999999999E-2</v>
      </c>
      <c r="F142" s="2">
        <v>-3.0000000000000001E-3</v>
      </c>
      <c r="G142" s="2">
        <f>carbondioxide!L242</f>
        <v>331.82311969899791</v>
      </c>
      <c r="H142" s="2">
        <f t="shared" si="9"/>
        <v>1.0048956214775397</v>
      </c>
      <c r="I142" s="2">
        <f t="shared" si="11"/>
        <v>0.51781717901937907</v>
      </c>
      <c r="J142" s="2">
        <f t="shared" si="10"/>
        <v>7.9936106892230158E-2</v>
      </c>
    </row>
    <row r="143" spans="1:10">
      <c r="A143" s="9">
        <v>1987</v>
      </c>
      <c r="B143" s="9">
        <v>0.28399999999999997</v>
      </c>
      <c r="C143" s="9">
        <f t="shared" si="8"/>
        <v>0.58139999999999992</v>
      </c>
      <c r="D143" s="2">
        <v>0.13200000000000001</v>
      </c>
      <c r="E143" s="2">
        <v>-8.9999999999999993E-3</v>
      </c>
      <c r="F143" s="2">
        <v>-4.0000000000000001E-3</v>
      </c>
      <c r="G143" s="2">
        <f>carbondioxide!L243</f>
        <v>333.43299346979262</v>
      </c>
      <c r="H143" s="2">
        <f t="shared" si="9"/>
        <v>1.0307889317853733</v>
      </c>
      <c r="I143" s="2">
        <f t="shared" si="11"/>
        <v>0.53335109356462695</v>
      </c>
      <c r="J143" s="2">
        <f t="shared" si="10"/>
        <v>8.2423271381912369E-2</v>
      </c>
    </row>
    <row r="144" spans="1:10">
      <c r="A144" s="9">
        <v>1988</v>
      </c>
      <c r="B144" s="9">
        <v>0.33800000000000002</v>
      </c>
      <c r="C144" s="9">
        <f t="shared" si="8"/>
        <v>0.63539999999999996</v>
      </c>
      <c r="D144" s="2">
        <v>5.8000000000000003E-2</v>
      </c>
      <c r="E144" s="2">
        <v>1.2E-2</v>
      </c>
      <c r="F144" s="2">
        <v>4.0000000000000001E-3</v>
      </c>
      <c r="G144" s="2">
        <f>carbondioxide!L244</f>
        <v>335.08513007162856</v>
      </c>
      <c r="H144" s="2">
        <f t="shared" si="9"/>
        <v>1.0572323399842118</v>
      </c>
      <c r="I144" s="2">
        <f t="shared" si="11"/>
        <v>0.54921252291016842</v>
      </c>
      <c r="J144" s="2">
        <f t="shared" si="10"/>
        <v>8.4984541411910183E-2</v>
      </c>
    </row>
    <row r="145" spans="1:10">
      <c r="A145" s="9">
        <v>1989</v>
      </c>
      <c r="B145" s="9">
        <v>0.21</v>
      </c>
      <c r="C145" s="9">
        <f t="shared" si="8"/>
        <v>0.50739999999999985</v>
      </c>
      <c r="D145" s="2">
        <v>4.2000000000000003E-2</v>
      </c>
      <c r="E145" s="2">
        <v>0.01</v>
      </c>
      <c r="F145" s="2">
        <v>3.0000000000000001E-3</v>
      </c>
      <c r="G145" s="2">
        <f>carbondioxide!L245</f>
        <v>336.8100679671719</v>
      </c>
      <c r="H145" s="2">
        <f t="shared" si="9"/>
        <v>1.0847022133890509</v>
      </c>
      <c r="I145" s="2">
        <f t="shared" si="11"/>
        <v>0.56542309979629524</v>
      </c>
      <c r="J145" s="2">
        <f t="shared" si="10"/>
        <v>8.7621356346820292E-2</v>
      </c>
    </row>
    <row r="146" spans="1:10">
      <c r="A146" s="9">
        <v>1990</v>
      </c>
      <c r="B146" s="9">
        <v>0.42499999999999999</v>
      </c>
      <c r="C146" s="9">
        <f t="shared" si="8"/>
        <v>0.72239999999999993</v>
      </c>
      <c r="D146" s="2">
        <v>0.13300000000000001</v>
      </c>
      <c r="E146" s="2">
        <v>2E-3</v>
      </c>
      <c r="F146" s="2">
        <v>1E-3</v>
      </c>
      <c r="G146" s="2">
        <f>carbondioxide!L246</f>
        <v>338.56155218651242</v>
      </c>
      <c r="H146" s="2">
        <f t="shared" si="9"/>
        <v>1.1124512668020434</v>
      </c>
      <c r="I146" s="2">
        <f t="shared" si="11"/>
        <v>0.58198053962297513</v>
      </c>
      <c r="J146" s="2">
        <f t="shared" si="10"/>
        <v>9.0335270249613311E-2</v>
      </c>
    </row>
    <row r="147" spans="1:10">
      <c r="A147" s="9">
        <v>1991</v>
      </c>
      <c r="B147" s="9">
        <v>0.33100000000000002</v>
      </c>
      <c r="C147" s="9">
        <f t="shared" si="8"/>
        <v>0.62839999999999985</v>
      </c>
      <c r="D147" s="2">
        <v>0.14000000000000001</v>
      </c>
      <c r="E147" s="2">
        <v>2.8000000000000001E-2</v>
      </c>
      <c r="F147" s="2">
        <v>8.0000000000000002E-3</v>
      </c>
      <c r="G147" s="2">
        <f>carbondioxide!L247</f>
        <v>340.31340318166463</v>
      </c>
      <c r="H147" s="2">
        <f t="shared" si="9"/>
        <v>1.1400629014747341</v>
      </c>
      <c r="I147" s="2">
        <f t="shared" si="11"/>
        <v>0.59886970290918362</v>
      </c>
      <c r="J147" s="2">
        <f t="shared" si="10"/>
        <v>9.3127815379654005E-2</v>
      </c>
    </row>
    <row r="148" spans="1:10">
      <c r="A148" s="9">
        <v>1992</v>
      </c>
      <c r="B148" s="9">
        <v>0.11600000000000001</v>
      </c>
      <c r="C148" s="9">
        <f t="shared" si="8"/>
        <v>0.41339999999999988</v>
      </c>
      <c r="D148" s="2">
        <v>0.13500000000000001</v>
      </c>
      <c r="E148" s="2">
        <v>6.0000000000000001E-3</v>
      </c>
      <c r="F148" s="2">
        <v>0</v>
      </c>
      <c r="G148" s="2">
        <f>carbondioxide!L248</f>
        <v>342.07918263701623</v>
      </c>
      <c r="H148" s="2">
        <f t="shared" si="9"/>
        <v>1.1677506031512332</v>
      </c>
      <c r="I148" s="2">
        <f t="shared" si="11"/>
        <v>0.61608259274537447</v>
      </c>
      <c r="J148" s="2">
        <f t="shared" si="10"/>
        <v>9.6000429300821727E-2</v>
      </c>
    </row>
    <row r="149" spans="1:10">
      <c r="A149" s="9">
        <v>1993</v>
      </c>
      <c r="B149" s="9">
        <v>0.19600000000000001</v>
      </c>
      <c r="C149" s="9">
        <f t="shared" si="8"/>
        <v>0.49339999999999989</v>
      </c>
      <c r="D149" s="2">
        <v>0.128</v>
      </c>
      <c r="E149" s="2">
        <v>7.0000000000000001E-3</v>
      </c>
      <c r="F149" s="2">
        <v>4.0000000000000001E-3</v>
      </c>
      <c r="G149" s="2">
        <f>carbondioxide!L249</f>
        <v>343.78944575568528</v>
      </c>
      <c r="H149" s="2">
        <f t="shared" si="9"/>
        <v>1.19443188370727</v>
      </c>
      <c r="I149" s="2">
        <f t="shared" si="11"/>
        <v>0.63357785893029961</v>
      </c>
      <c r="J149" s="2">
        <f t="shared" si="10"/>
        <v>9.8954495989186791E-2</v>
      </c>
    </row>
    <row r="150" spans="1:10">
      <c r="A150" s="9">
        <v>1994</v>
      </c>
      <c r="B150" s="9">
        <v>0.33</v>
      </c>
      <c r="C150" s="9">
        <f t="shared" si="8"/>
        <v>0.62739999999999996</v>
      </c>
      <c r="D150" s="2">
        <v>7.8E-2</v>
      </c>
      <c r="E150" s="2">
        <v>1.6E-2</v>
      </c>
      <c r="F150" s="2">
        <v>7.0000000000000001E-3</v>
      </c>
      <c r="G150" s="2">
        <f>carbondioxide!L250</f>
        <v>345.47441714684123</v>
      </c>
      <c r="H150" s="2">
        <f t="shared" si="9"/>
        <v>1.2205891084949083</v>
      </c>
      <c r="I150" s="2">
        <f t="shared" si="11"/>
        <v>0.65133050995055364</v>
      </c>
      <c r="J150" s="2">
        <f t="shared" si="10"/>
        <v>0.10199115669069231</v>
      </c>
    </row>
    <row r="151" spans="1:10">
      <c r="A151" s="9">
        <v>1995</v>
      </c>
      <c r="B151" s="9">
        <v>0.46</v>
      </c>
      <c r="C151" s="9">
        <f t="shared" si="8"/>
        <v>0.75739999999999985</v>
      </c>
      <c r="D151" s="2">
        <v>0.115</v>
      </c>
      <c r="E151" s="2">
        <v>2.3E-2</v>
      </c>
      <c r="F151" s="2">
        <v>0.01</v>
      </c>
      <c r="G151" s="2">
        <f>carbondioxide!L251</f>
        <v>347.19112436073488</v>
      </c>
      <c r="H151" s="2">
        <f t="shared" si="9"/>
        <v>1.2471081190391364</v>
      </c>
      <c r="I151" s="2">
        <f t="shared" si="11"/>
        <v>0.66934390572121449</v>
      </c>
      <c r="J151" s="2">
        <f t="shared" si="10"/>
        <v>0.10511140421720833</v>
      </c>
    </row>
    <row r="152" spans="1:10">
      <c r="A152" s="9">
        <v>1996</v>
      </c>
      <c r="B152" s="9">
        <v>0.20699999999999999</v>
      </c>
      <c r="C152" s="9">
        <f t="shared" si="8"/>
        <v>0.50439999999999985</v>
      </c>
      <c r="D152" s="2">
        <v>9.2999999999999999E-2</v>
      </c>
      <c r="E152" s="2">
        <v>4.3999999999999997E-2</v>
      </c>
      <c r="F152" s="2">
        <v>1.9E-2</v>
      </c>
      <c r="G152" s="2">
        <f>carbondioxide!L252</f>
        <v>348.94979598741145</v>
      </c>
      <c r="H152" s="2">
        <f t="shared" si="9"/>
        <v>1.2741397528491138</v>
      </c>
      <c r="I152" s="2">
        <f t="shared" si="11"/>
        <v>0.68762598846179779</v>
      </c>
      <c r="J152" s="2">
        <f t="shared" si="10"/>
        <v>0.10831624482575108</v>
      </c>
    </row>
    <row r="153" spans="1:10">
      <c r="A153" s="9">
        <v>1997</v>
      </c>
      <c r="B153" s="9">
        <v>0.47199999999999998</v>
      </c>
      <c r="C153" s="9">
        <f t="shared" si="8"/>
        <v>0.76939999999999986</v>
      </c>
      <c r="D153" s="2">
        <v>0.13800000000000001</v>
      </c>
      <c r="E153" s="2">
        <v>1.9E-2</v>
      </c>
      <c r="F153" s="2">
        <v>8.9999999999999993E-3</v>
      </c>
      <c r="G153" s="2">
        <f>carbondioxide!L253</f>
        <v>350.74371546597212</v>
      </c>
      <c r="H153" s="2">
        <f t="shared" si="9"/>
        <v>1.3015731650006379</v>
      </c>
      <c r="I153" s="2">
        <f t="shared" si="11"/>
        <v>0.70618100247113536</v>
      </c>
      <c r="J153" s="2">
        <f t="shared" si="10"/>
        <v>0.11160672416960384</v>
      </c>
    </row>
    <row r="154" spans="1:10">
      <c r="A154" s="9">
        <v>1998</v>
      </c>
      <c r="B154" s="9">
        <v>0.79800000000000004</v>
      </c>
      <c r="C154" s="9">
        <f t="shared" si="8"/>
        <v>1.0953999999999999</v>
      </c>
      <c r="D154" s="2">
        <v>0.215</v>
      </c>
      <c r="E154" s="2">
        <v>0.03</v>
      </c>
      <c r="F154" s="2">
        <v>1.2E-2</v>
      </c>
      <c r="G154" s="2">
        <f>carbondioxide!L254</f>
        <v>352.56470309445297</v>
      </c>
      <c r="H154" s="2">
        <f t="shared" si="9"/>
        <v>1.3292773850143107</v>
      </c>
      <c r="I154" s="2">
        <f t="shared" si="11"/>
        <v>0.72500899117246786</v>
      </c>
      <c r="J154" s="2">
        <f t="shared" si="10"/>
        <v>0.11498390607035654</v>
      </c>
    </row>
    <row r="155" spans="1:10">
      <c r="A155" s="9">
        <v>1999</v>
      </c>
      <c r="B155" s="9">
        <v>0.502</v>
      </c>
      <c r="C155" s="9">
        <f t="shared" si="8"/>
        <v>0.79939999999999989</v>
      </c>
      <c r="D155" s="2">
        <v>4.2999999999999997E-2</v>
      </c>
      <c r="E155" s="2">
        <v>4.1000000000000002E-2</v>
      </c>
      <c r="F155" s="2">
        <v>1.4999999999999999E-2</v>
      </c>
      <c r="G155" s="2">
        <f>carbondioxide!L255</f>
        <v>354.34754466009747</v>
      </c>
      <c r="H155" s="2">
        <f t="shared" si="9"/>
        <v>1.3562629765903571</v>
      </c>
      <c r="I155" s="2">
        <f t="shared" si="11"/>
        <v>0.74407926743636887</v>
      </c>
      <c r="J155" s="2">
        <f t="shared" si="10"/>
        <v>0.11844884855373652</v>
      </c>
    </row>
    <row r="156" spans="1:10">
      <c r="A156" s="9">
        <v>2000</v>
      </c>
      <c r="B156" s="9">
        <v>0.379</v>
      </c>
      <c r="C156" s="9">
        <f t="shared" si="8"/>
        <v>0.67639999999999989</v>
      </c>
      <c r="D156" s="2">
        <v>7.4999999999999997E-2</v>
      </c>
      <c r="E156" s="2">
        <v>4.2999999999999997E-2</v>
      </c>
      <c r="F156" s="2">
        <v>1.7999999999999999E-2</v>
      </c>
      <c r="G156" s="2">
        <f>carbondioxide!L256</f>
        <v>356.08206037649791</v>
      </c>
      <c r="H156" s="2">
        <f t="shared" si="9"/>
        <v>1.3823871061466175</v>
      </c>
      <c r="I156" s="2">
        <f t="shared" si="11"/>
        <v>0.76335772685875258</v>
      </c>
      <c r="J156" s="2">
        <f t="shared" si="10"/>
        <v>0.12200242933298988</v>
      </c>
    </row>
    <row r="157" spans="1:10">
      <c r="A157" s="9">
        <v>2001</v>
      </c>
      <c r="B157" s="9">
        <v>0.55900000000000005</v>
      </c>
      <c r="C157" s="9">
        <f t="shared" si="8"/>
        <v>0.85639999999999994</v>
      </c>
      <c r="D157" s="2">
        <v>0.14000000000000001</v>
      </c>
      <c r="E157" s="2">
        <v>3.4000000000000002E-2</v>
      </c>
      <c r="F157" s="2">
        <v>1.2999999999999999E-2</v>
      </c>
      <c r="G157" s="2">
        <f>carbondioxide!L257</f>
        <v>357.87475509017264</v>
      </c>
      <c r="H157" s="2">
        <f t="shared" si="9"/>
        <v>1.4092541005267196</v>
      </c>
      <c r="I157" s="2">
        <f t="shared" si="11"/>
        <v>0.78286123490522375</v>
      </c>
      <c r="J157" s="2">
        <f t="shared" si="10"/>
        <v>0.12564532742293621</v>
      </c>
    </row>
    <row r="158" spans="1:10">
      <c r="A158" s="9">
        <v>2002</v>
      </c>
      <c r="B158" s="9">
        <v>0.65200000000000002</v>
      </c>
      <c r="C158" s="9">
        <f t="shared" si="8"/>
        <v>0.94939999999999991</v>
      </c>
      <c r="D158" s="2">
        <v>0.20599999999999999</v>
      </c>
      <c r="E158" s="2">
        <v>6.8000000000000005E-2</v>
      </c>
      <c r="F158" s="2">
        <v>2.7E-2</v>
      </c>
      <c r="G158" s="2">
        <f>carbondioxide!L258</f>
        <v>359.72195426131492</v>
      </c>
      <c r="H158" s="2">
        <f t="shared" si="9"/>
        <v>1.4367975306034066</v>
      </c>
      <c r="I158" s="2">
        <f t="shared" si="11"/>
        <v>0.80260404219969861</v>
      </c>
      <c r="J158" s="2">
        <f t="shared" si="10"/>
        <v>0.12937831377743561</v>
      </c>
    </row>
    <row r="159" spans="1:10">
      <c r="A159" s="9">
        <v>2003</v>
      </c>
      <c r="B159" s="9">
        <v>0.64600000000000002</v>
      </c>
      <c r="C159" s="9">
        <f t="shared" si="8"/>
        <v>0.94339999999999991</v>
      </c>
      <c r="D159" s="2">
        <v>0.22700000000000001</v>
      </c>
      <c r="E159" s="2">
        <v>9.0999999999999998E-2</v>
      </c>
      <c r="F159" s="2">
        <v>4.1000000000000002E-2</v>
      </c>
      <c r="G159" s="2">
        <f>carbondioxide!L259</f>
        <v>361.57371780769779</v>
      </c>
      <c r="H159" s="2">
        <f t="shared" si="9"/>
        <v>1.4642674215844711</v>
      </c>
      <c r="I159" s="2">
        <f t="shared" si="11"/>
        <v>0.82257663700248562</v>
      </c>
      <c r="J159" s="2">
        <f t="shared" si="10"/>
        <v>0.13320223591487407</v>
      </c>
    </row>
    <row r="160" spans="1:10">
      <c r="A160" s="9">
        <v>2004</v>
      </c>
      <c r="B160" s="9">
        <v>0.621</v>
      </c>
      <c r="C160" s="9">
        <f t="shared" si="8"/>
        <v>0.91839999999999988</v>
      </c>
      <c r="D160" s="2">
        <v>0.25900000000000001</v>
      </c>
      <c r="E160" s="2">
        <v>0.105</v>
      </c>
      <c r="F160" s="2">
        <v>4.9000000000000002E-2</v>
      </c>
      <c r="G160" s="2">
        <f>carbondioxide!L260</f>
        <v>363.59579605631433</v>
      </c>
      <c r="H160" s="2">
        <f t="shared" si="9"/>
        <v>1.4941036087418835</v>
      </c>
      <c r="I160" s="2">
        <f t="shared" si="11"/>
        <v>0.84284562133624152</v>
      </c>
      <c r="J160" s="2">
        <f t="shared" si="10"/>
        <v>0.13711788251305171</v>
      </c>
    </row>
    <row r="161" spans="1:14">
      <c r="A161" s="9">
        <v>2005</v>
      </c>
      <c r="B161" s="9">
        <v>0.73899999999999999</v>
      </c>
      <c r="C161" s="9">
        <f t="shared" si="8"/>
        <v>1.0364</v>
      </c>
      <c r="D161" s="2">
        <v>0.247</v>
      </c>
      <c r="E161" s="2">
        <v>8.6999999999999994E-2</v>
      </c>
      <c r="F161" s="2">
        <v>3.9E-2</v>
      </c>
      <c r="G161" s="2">
        <f>carbondioxide!L261</f>
        <v>365.76462802191975</v>
      </c>
      <c r="H161" s="2">
        <f t="shared" si="9"/>
        <v>1.5259213077370404</v>
      </c>
      <c r="I161" s="2">
        <f t="shared" si="11"/>
        <v>0.86346345313218775</v>
      </c>
      <c r="J161" s="2">
        <f t="shared" si="10"/>
        <v>0.14112641606956744</v>
      </c>
    </row>
    <row r="162" spans="1:14">
      <c r="A162" s="9">
        <v>2006</v>
      </c>
      <c r="B162" s="9">
        <v>0.67</v>
      </c>
      <c r="C162" s="9">
        <f t="shared" si="8"/>
        <v>0.96739999999999993</v>
      </c>
      <c r="D162" s="2">
        <v>0.23699999999999999</v>
      </c>
      <c r="E162" s="2">
        <v>0.10199999999999999</v>
      </c>
      <c r="F162" s="2">
        <v>4.8000000000000001E-2</v>
      </c>
      <c r="G162" s="2">
        <f>carbondioxide!L262</f>
        <v>368.03652007621258</v>
      </c>
      <c r="H162" s="2">
        <f t="shared" si="9"/>
        <v>1.5590492508005818</v>
      </c>
      <c r="I162" s="2">
        <f t="shared" si="11"/>
        <v>0.8844600158147744</v>
      </c>
      <c r="J162" s="2">
        <f t="shared" si="10"/>
        <v>0.14522929044008312</v>
      </c>
    </row>
    <row r="163" spans="1:14">
      <c r="A163" s="9">
        <v>2007</v>
      </c>
      <c r="B163" s="9">
        <v>0.66800000000000004</v>
      </c>
      <c r="C163" s="9">
        <f t="shared" si="8"/>
        <v>0.96539999999999992</v>
      </c>
      <c r="D163" s="2">
        <v>0.19</v>
      </c>
      <c r="E163" s="2">
        <v>9.6000000000000002E-2</v>
      </c>
      <c r="F163" s="2">
        <v>4.7E-2</v>
      </c>
      <c r="G163" s="2">
        <f>carbondioxide!L263</f>
        <v>370.39056958277882</v>
      </c>
      <c r="H163" s="2">
        <f t="shared" si="9"/>
        <v>1.593160154100324</v>
      </c>
      <c r="I163" s="2">
        <f t="shared" si="11"/>
        <v>0.90585405086635418</v>
      </c>
      <c r="J163" s="2">
        <f t="shared" si="10"/>
        <v>0.14942812096021135</v>
      </c>
    </row>
    <row r="164" spans="1:14">
      <c r="A164" s="9">
        <v>2008</v>
      </c>
      <c r="B164" s="9">
        <v>0.54</v>
      </c>
      <c r="C164" s="9">
        <f t="shared" si="8"/>
        <v>0.83739999999999992</v>
      </c>
      <c r="D164" s="2">
        <v>0.14899999999999999</v>
      </c>
      <c r="E164" s="2">
        <v>0.10299999999999999</v>
      </c>
      <c r="F164" s="2">
        <v>0.05</v>
      </c>
      <c r="G164" s="2">
        <f>carbondioxide!L264</f>
        <v>372.79263492279495</v>
      </c>
      <c r="H164" s="2">
        <f t="shared" si="9"/>
        <v>1.6277440743011036</v>
      </c>
      <c r="I164" s="2">
        <f t="shared" si="11"/>
        <v>0.92764785213815693</v>
      </c>
      <c r="J164" s="2">
        <f t="shared" si="10"/>
        <v>0.15372462024207825</v>
      </c>
    </row>
    <row r="165" spans="1:14">
      <c r="A165" s="9">
        <v>2009</v>
      </c>
      <c r="B165" s="9">
        <v>0.63300000000000001</v>
      </c>
      <c r="C165" s="9">
        <f t="shared" si="8"/>
        <v>0.93039999999999989</v>
      </c>
      <c r="D165" s="2">
        <v>0.255</v>
      </c>
      <c r="E165" s="2">
        <v>0.105</v>
      </c>
      <c r="F165" s="2">
        <v>5.0999999999999997E-2</v>
      </c>
      <c r="G165" s="4">
        <f>carbondioxide!L265</f>
        <v>375.2498104521967</v>
      </c>
      <c r="H165" s="4">
        <f t="shared" si="9"/>
        <v>1.6628916423170492</v>
      </c>
      <c r="I165" s="4">
        <f t="shared" si="11"/>
        <v>0.94984646593079902</v>
      </c>
      <c r="J165" s="4">
        <f t="shared" si="10"/>
        <v>0.15812050419924797</v>
      </c>
      <c r="K165" s="4"/>
      <c r="L165" s="4"/>
      <c r="M165" s="4"/>
      <c r="N165" s="4"/>
    </row>
    <row r="166" spans="1:14">
      <c r="A166" s="9">
        <v>2010</v>
      </c>
      <c r="B166" s="9">
        <v>0.70599999999999996</v>
      </c>
      <c r="C166" s="9">
        <f t="shared" si="8"/>
        <v>1.0033999999999998</v>
      </c>
      <c r="D166" s="2">
        <v>0.26700000000000002</v>
      </c>
      <c r="E166" s="2">
        <v>0.11</v>
      </c>
      <c r="F166" s="2">
        <v>5.5E-2</v>
      </c>
      <c r="G166" s="4">
        <f>carbondioxide!L266</f>
        <v>377.66488722913277</v>
      </c>
      <c r="H166" s="4">
        <f t="shared" si="9"/>
        <v>1.6972134721603038</v>
      </c>
      <c r="I166" s="4">
        <f t="shared" si="11"/>
        <v>0.9724116233189839</v>
      </c>
      <c r="J166" s="4">
        <f t="shared" si="10"/>
        <v>0.16261750766188318</v>
      </c>
      <c r="K166" s="4"/>
      <c r="L166" s="4"/>
      <c r="M166" s="4"/>
      <c r="N166" s="4"/>
    </row>
    <row r="167" spans="1:14">
      <c r="A167" s="9">
        <v>2011</v>
      </c>
      <c r="B167" s="9">
        <v>0.54200000000000004</v>
      </c>
      <c r="C167" s="9">
        <f t="shared" si="8"/>
        <v>0.83939999999999992</v>
      </c>
      <c r="D167" s="2">
        <v>0.19700000000000001</v>
      </c>
      <c r="E167" s="2">
        <v>0.115</v>
      </c>
      <c r="F167" s="2">
        <v>5.8000000000000003E-2</v>
      </c>
      <c r="G167" s="4">
        <f>carbondioxide!L267</f>
        <v>380.01331910607092</v>
      </c>
      <c r="H167" s="4">
        <f t="shared" si="9"/>
        <v>1.7303783452452985</v>
      </c>
      <c r="I167" s="4">
        <f t="shared" si="11"/>
        <v>0.99529604093976187</v>
      </c>
      <c r="J167" s="4">
        <f t="shared" si="10"/>
        <v>0.16721713823881551</v>
      </c>
      <c r="K167" s="4"/>
      <c r="L167" s="4"/>
      <c r="M167" s="4"/>
      <c r="N167" s="4"/>
    </row>
    <row r="168" spans="1:14">
      <c r="A168" s="9">
        <v>2012</v>
      </c>
      <c r="B168" s="9">
        <v>0.623</v>
      </c>
      <c r="C168" s="9">
        <f t="shared" si="8"/>
        <v>0.92039999999999988</v>
      </c>
      <c r="D168" s="2">
        <v>0.215</v>
      </c>
      <c r="E168" s="2">
        <v>0.11600000000000001</v>
      </c>
      <c r="F168" s="2">
        <v>6.0999999999999999E-2</v>
      </c>
      <c r="G168" s="4">
        <f>carbondioxide!L268</f>
        <v>382.4322730970452</v>
      </c>
      <c r="H168" s="4">
        <f t="shared" si="9"/>
        <v>1.7643255472623276</v>
      </c>
      <c r="I168" s="4">
        <f t="shared" si="11"/>
        <v>1.0185142501321358</v>
      </c>
      <c r="J168" s="4">
        <f t="shared" si="10"/>
        <v>0.17192062640615688</v>
      </c>
      <c r="K168" s="4"/>
      <c r="L168" s="4"/>
      <c r="M168" s="4"/>
      <c r="N168" s="4"/>
    </row>
    <row r="169" spans="1:14">
      <c r="A169" s="4">
        <f>1+A168</f>
        <v>2013</v>
      </c>
      <c r="G169" s="4">
        <f>carbondioxide!L269</f>
        <v>384.92454799073164</v>
      </c>
      <c r="H169" s="4">
        <f t="shared" si="9"/>
        <v>1.7990778742090634</v>
      </c>
      <c r="I169" s="4">
        <f t="shared" si="11"/>
        <v>1.0420810202331925</v>
      </c>
      <c r="J169" s="4">
        <f t="shared" si="10"/>
        <v>0.17672927818892045</v>
      </c>
      <c r="K169" s="4"/>
      <c r="L169" s="4"/>
      <c r="M169" s="4"/>
      <c r="N169" s="4"/>
    </row>
    <row r="170" spans="1:14">
      <c r="A170" s="4">
        <f t="shared" ref="A170:A233" si="12">1+A169</f>
        <v>2014</v>
      </c>
      <c r="G170" s="4">
        <f>carbondioxide!L270</f>
        <v>387.48785163786459</v>
      </c>
      <c r="H170" s="4">
        <f t="shared" si="9"/>
        <v>1.8345866901253363</v>
      </c>
      <c r="I170" s="4">
        <f t="shared" si="11"/>
        <v>1.0660091322431093</v>
      </c>
      <c r="J170" s="4">
        <f t="shared" si="10"/>
        <v>0.18164447608373191</v>
      </c>
      <c r="K170" s="4"/>
      <c r="L170" s="4"/>
      <c r="M170" s="4"/>
      <c r="N170" s="4"/>
    </row>
    <row r="171" spans="1:14">
      <c r="A171" s="4">
        <f t="shared" si="12"/>
        <v>2015</v>
      </c>
      <c r="G171" s="4">
        <f>carbondioxide!L271</f>
        <v>390.12061313352865</v>
      </c>
      <c r="H171" s="4">
        <f t="shared" si="9"/>
        <v>1.8708139907797623</v>
      </c>
      <c r="I171" s="4">
        <f t="shared" si="11"/>
        <v>1.0903097752409501</v>
      </c>
      <c r="J171" s="4">
        <f t="shared" si="10"/>
        <v>0.18666766733071719</v>
      </c>
      <c r="K171" s="4"/>
      <c r="L171" s="4"/>
      <c r="M171" s="4"/>
      <c r="N171" s="4"/>
    </row>
    <row r="172" spans="1:14">
      <c r="A172" s="4">
        <f t="shared" si="12"/>
        <v>2016</v>
      </c>
      <c r="G172" s="4">
        <f>carbondioxide!L272</f>
        <v>392.82168754394274</v>
      </c>
      <c r="H172" s="4">
        <f t="shared" si="9"/>
        <v>1.9077280913813393</v>
      </c>
      <c r="I172" s="4">
        <f t="shared" si="11"/>
        <v>1.1149927956782937</v>
      </c>
      <c r="J172" s="4">
        <f t="shared" si="10"/>
        <v>0.1918003545036473</v>
      </c>
      <c r="K172" s="4"/>
      <c r="L172" s="4"/>
      <c r="M172" s="4"/>
      <c r="N172" s="4"/>
    </row>
    <row r="173" spans="1:14">
      <c r="A173" s="4">
        <f t="shared" si="12"/>
        <v>2017</v>
      </c>
      <c r="G173" s="4">
        <f>carbondioxide!L273</f>
        <v>395.59017763365597</v>
      </c>
      <c r="H173" s="4">
        <f t="shared" si="9"/>
        <v>1.9453010491509337</v>
      </c>
      <c r="I173" s="4">
        <f t="shared" si="11"/>
        <v>1.1400668583135531</v>
      </c>
      <c r="J173" s="4">
        <f t="shared" si="10"/>
        <v>0.1970440875695193</v>
      </c>
      <c r="K173" s="4"/>
      <c r="L173" s="4"/>
      <c r="M173" s="4"/>
      <c r="N173" s="4"/>
    </row>
    <row r="174" spans="1:14">
      <c r="A174" s="4">
        <f t="shared" si="12"/>
        <v>2018</v>
      </c>
      <c r="G174" s="4">
        <f>carbondioxide!L274</f>
        <v>398.42532651810211</v>
      </c>
      <c r="H174" s="4">
        <f t="shared" si="9"/>
        <v>1.9835071318148894</v>
      </c>
      <c r="I174" s="4">
        <f t="shared" si="11"/>
        <v>1.1655395542036278</v>
      </c>
      <c r="J174" s="4">
        <f t="shared" si="10"/>
        <v>0.2024004569073454</v>
      </c>
      <c r="K174" s="4"/>
      <c r="L174" s="4"/>
      <c r="M174" s="4"/>
      <c r="N174" s="4"/>
    </row>
    <row r="175" spans="1:14">
      <c r="A175" s="4">
        <f t="shared" si="12"/>
        <v>2019</v>
      </c>
      <c r="G175" s="4">
        <f>carbondioxide!L275</f>
        <v>401.32645329462935</v>
      </c>
      <c r="H175" s="4">
        <f t="shared" si="9"/>
        <v>2.022321915919556</v>
      </c>
      <c r="I175" s="4">
        <f t="shared" si="11"/>
        <v>1.191417477071488</v>
      </c>
      <c r="J175" s="4">
        <f t="shared" si="10"/>
        <v>0.2078710869799883</v>
      </c>
      <c r="K175" s="4"/>
      <c r="L175" s="4"/>
      <c r="M175" s="4"/>
      <c r="N175" s="4"/>
    </row>
    <row r="176" spans="1:14">
      <c r="A176" s="4">
        <f t="shared" si="12"/>
        <v>2020</v>
      </c>
      <c r="G176" s="4">
        <f>carbondioxide!L276</f>
        <v>404.29291470110633</v>
      </c>
      <c r="H176" s="4">
        <f t="shared" si="9"/>
        <v>2.0617217637477889</v>
      </c>
      <c r="I176" s="4">
        <f t="shared" si="11"/>
        <v>1.2177062808587986</v>
      </c>
      <c r="J176" s="4">
        <f t="shared" si="10"/>
        <v>0.21345763047570801</v>
      </c>
      <c r="K176" s="4"/>
      <c r="L176" s="4"/>
      <c r="M176" s="4"/>
      <c r="N176" s="4"/>
    </row>
    <row r="177" spans="1:14">
      <c r="A177" s="4">
        <f t="shared" si="12"/>
        <v>2021</v>
      </c>
      <c r="G177" s="4">
        <f>carbondioxide!L277</f>
        <v>407.32408252122184</v>
      </c>
      <c r="H177" s="4">
        <f t="shared" si="9"/>
        <v>2.1016835272195133</v>
      </c>
      <c r="I177" s="4">
        <f t="shared" si="11"/>
        <v>1.2444107261388504</v>
      </c>
      <c r="J177" s="4">
        <f t="shared" si="10"/>
        <v>0.21916176280988398</v>
      </c>
      <c r="K177" s="4"/>
      <c r="L177" s="4"/>
      <c r="M177" s="4"/>
      <c r="N177" s="4"/>
    </row>
    <row r="178" spans="1:14">
      <c r="A178" s="4">
        <f t="shared" si="12"/>
        <v>2022</v>
      </c>
      <c r="G178" s="4">
        <f>carbondioxide!L278</f>
        <v>410.41933050162186</v>
      </c>
      <c r="H178" s="4">
        <f t="shared" si="9"/>
        <v>2.1421843873069153</v>
      </c>
      <c r="I178" s="4">
        <f t="shared" si="11"/>
        <v>1.2715347199696279</v>
      </c>
      <c r="J178" s="4">
        <f t="shared" si="10"/>
        <v>0.22498517692159251</v>
      </c>
      <c r="K178" s="4"/>
      <c r="L178" s="4"/>
      <c r="M178" s="4"/>
      <c r="N178" s="4"/>
    </row>
    <row r="179" spans="1:14">
      <c r="A179" s="4">
        <f t="shared" si="12"/>
        <v>2023</v>
      </c>
      <c r="G179" s="4">
        <f>carbondioxide!L279</f>
        <v>413.57802700040895</v>
      </c>
      <c r="H179" s="4">
        <f t="shared" si="9"/>
        <v>2.1832017738104339</v>
      </c>
      <c r="I179" s="4">
        <f t="shared" si="11"/>
        <v>1.2990813519019524</v>
      </c>
      <c r="J179" s="4">
        <f t="shared" si="10"/>
        <v>0.23092957832610533</v>
      </c>
      <c r="K179" s="4"/>
      <c r="L179" s="4"/>
      <c r="M179" s="4"/>
      <c r="N179" s="4"/>
    </row>
    <row r="180" spans="1:14">
      <c r="A180" s="4">
        <f t="shared" si="12"/>
        <v>2024</v>
      </c>
      <c r="G180" s="4">
        <f>carbondioxide!L280</f>
        <v>416.79953107542269</v>
      </c>
      <c r="H180" s="4">
        <f t="shared" si="9"/>
        <v>2.2247133322644768</v>
      </c>
      <c r="I180" s="4">
        <f t="shared" si="11"/>
        <v>1.327052927735485</v>
      </c>
      <c r="J180" s="4">
        <f t="shared" si="10"/>
        <v>0.23699668040001615</v>
      </c>
      <c r="K180" s="4"/>
      <c r="L180" s="4"/>
      <c r="M180" s="4"/>
      <c r="N180" s="4"/>
    </row>
    <row r="181" spans="1:14">
      <c r="A181" s="4">
        <f t="shared" si="12"/>
        <v>2025</v>
      </c>
      <c r="G181" s="4">
        <f>carbondioxide!L281</f>
        <v>420.08319062395276</v>
      </c>
      <c r="H181" s="4">
        <f t="shared" si="9"/>
        <v>2.2666969179747389</v>
      </c>
      <c r="I181" s="4">
        <f t="shared" si="11"/>
        <v>1.3554510019414301</v>
      </c>
      <c r="J181" s="4">
        <f t="shared" si="10"/>
        <v>0.24318819988488161</v>
      </c>
      <c r="K181" s="4"/>
      <c r="L181" s="4"/>
      <c r="M181" s="4"/>
      <c r="N181" s="4"/>
    </row>
    <row r="182" spans="1:14">
      <c r="A182" s="4">
        <f t="shared" si="12"/>
        <v>2026</v>
      </c>
      <c r="G182" s="4">
        <f>carbondioxide!L282</f>
        <v>423.4283417334716</v>
      </c>
      <c r="H182" s="4">
        <f t="shared" si="9"/>
        <v>2.3091306051758727</v>
      </c>
      <c r="I182" s="4">
        <f t="shared" si="11"/>
        <v>1.3842764092672379</v>
      </c>
      <c r="J182" s="4">
        <f t="shared" si="10"/>
        <v>0.24950585260056279</v>
      </c>
      <c r="K182" s="4"/>
      <c r="L182" s="4"/>
      <c r="M182" s="4"/>
      <c r="N182" s="4"/>
    </row>
    <row r="183" spans="1:14">
      <c r="A183" s="4">
        <f t="shared" si="12"/>
        <v>2027</v>
      </c>
      <c r="G183" s="4">
        <f>carbondioxide!L283</f>
        <v>426.83430873538134</v>
      </c>
      <c r="H183" s="4">
        <f t="shared" si="9"/>
        <v>2.3519927041187594</v>
      </c>
      <c r="I183" s="4">
        <f t="shared" si="11"/>
        <v>1.4135292957981689</v>
      </c>
      <c r="J183" s="4">
        <f t="shared" si="10"/>
        <v>0.25595134936242953</v>
      </c>
      <c r="K183" s="4"/>
      <c r="L183" s="4"/>
      <c r="M183" s="4"/>
      <c r="N183" s="4"/>
    </row>
    <row r="184" spans="1:14">
      <c r="A184" s="4">
        <f t="shared" si="12"/>
        <v>2028</v>
      </c>
      <c r="G184" s="4">
        <f>carbondioxide!L284</f>
        <v>430.30040465540037</v>
      </c>
      <c r="H184" s="4">
        <f t="shared" si="9"/>
        <v>2.3952617818057607</v>
      </c>
      <c r="I184" s="4">
        <f t="shared" si="11"/>
        <v>1.4432091496084571</v>
      </c>
      <c r="J184" s="4">
        <f t="shared" si="10"/>
        <v>0.26252639209818451</v>
      </c>
      <c r="K184" s="4"/>
      <c r="L184" s="4"/>
      <c r="M184" s="4"/>
      <c r="N184" s="4"/>
    </row>
    <row r="185" spans="1:14">
      <c r="A185" s="4">
        <f t="shared" si="12"/>
        <v>2029</v>
      </c>
      <c r="G185" s="4">
        <f>carbondioxide!L285</f>
        <v>433.82593187650843</v>
      </c>
      <c r="H185" s="4">
        <f t="shared" si="9"/>
        <v>2.4389166838478173</v>
      </c>
      <c r="I185" s="4">
        <f t="shared" si="11"/>
        <v>1.4733148310519382</v>
      </c>
      <c r="J185" s="4">
        <f t="shared" si="10"/>
        <v>0.26923267016084285</v>
      </c>
      <c r="K185" s="4"/>
      <c r="L185" s="4"/>
      <c r="M185" s="4"/>
      <c r="N185" s="4"/>
    </row>
    <row r="186" spans="1:14">
      <c r="A186" s="4">
        <f t="shared" si="12"/>
        <v>2030</v>
      </c>
      <c r="G186" s="4">
        <f>carbondioxide!L286</f>
        <v>437.4101829045203</v>
      </c>
      <c r="H186" s="4">
        <f t="shared" si="9"/>
        <v>2.482936555976373</v>
      </c>
      <c r="I186" s="4">
        <f t="shared" si="11"/>
        <v>1.5038446026947478</v>
      </c>
      <c r="J186" s="4">
        <f t="shared" si="10"/>
        <v>0.27607185683470425</v>
      </c>
      <c r="K186" s="4"/>
      <c r="L186" s="4"/>
      <c r="M186" s="4"/>
      <c r="N186" s="4"/>
    </row>
    <row r="187" spans="1:14">
      <c r="A187" s="4">
        <f t="shared" si="12"/>
        <v>2031</v>
      </c>
      <c r="G187" s="4">
        <f>carbondioxide!L287</f>
        <v>441.0524411712837</v>
      </c>
      <c r="H187" s="4">
        <f t="shared" si="9"/>
        <v>2.5273008643815835</v>
      </c>
      <c r="I187" s="4">
        <f t="shared" si="11"/>
        <v>1.5347961588668686</v>
      </c>
      <c r="J187" s="4">
        <f t="shared" si="10"/>
        <v>0.28304560603118928</v>
      </c>
      <c r="K187" s="4"/>
      <c r="L187" s="4"/>
      <c r="M187" s="4"/>
      <c r="N187" s="4"/>
    </row>
    <row r="188" spans="1:14">
      <c r="A188" s="4">
        <f t="shared" si="12"/>
        <v>2032</v>
      </c>
      <c r="G188" s="4">
        <f>carbondioxide!L288</f>
        <v>444.75198183770112</v>
      </c>
      <c r="H188" s="4">
        <f t="shared" si="9"/>
        <v>2.5719894144328705</v>
      </c>
      <c r="I188" s="4">
        <f t="shared" si="11"/>
        <v>1.5661666547962343</v>
      </c>
      <c r="J188" s="4">
        <f t="shared" si="10"/>
        <v>0.29015554917129593</v>
      </c>
      <c r="K188" s="4"/>
      <c r="L188" s="4"/>
      <c r="M188" s="4"/>
      <c r="N188" s="4"/>
    </row>
    <row r="189" spans="1:14">
      <c r="A189" s="4">
        <f t="shared" si="12"/>
        <v>2033</v>
      </c>
      <c r="G189" s="4">
        <f>carbondioxide!L289</f>
        <v>448.50807257520489</v>
      </c>
      <c r="H189" s="4">
        <f t="shared" si="9"/>
        <v>2.6169823675688644</v>
      </c>
      <c r="I189" s="4">
        <f t="shared" si="11"/>
        <v>1.597952735283674</v>
      </c>
      <c r="J189" s="4">
        <f t="shared" si="10"/>
        <v>0.29740329225124557</v>
      </c>
      <c r="K189" s="4"/>
      <c r="L189" s="4"/>
      <c r="M189" s="4"/>
      <c r="N189" s="4"/>
    </row>
    <row r="190" spans="1:14">
      <c r="A190" s="4">
        <f t="shared" si="12"/>
        <v>2034</v>
      </c>
      <c r="G190" s="4">
        <f>carbondioxide!L290</f>
        <v>452.31997431422121</v>
      </c>
      <c r="H190" s="4">
        <f t="shared" si="9"/>
        <v>2.6622602562820186</v>
      </c>
      <c r="I190" s="4">
        <f t="shared" si="11"/>
        <v>1.6301505628760011</v>
      </c>
      <c r="J190" s="4">
        <f t="shared" si="10"/>
        <v>0.30479041308766974</v>
      </c>
      <c r="K190" s="4"/>
      <c r="L190" s="4"/>
      <c r="M190" s="4"/>
      <c r="N190" s="4"/>
    </row>
    <row r="191" spans="1:14">
      <c r="A191" s="4">
        <f t="shared" si="12"/>
        <v>2035</v>
      </c>
      <c r="G191" s="4">
        <f>carbondioxide!L291</f>
        <v>456.1869419540879</v>
      </c>
      <c r="H191" s="4">
        <f t="shared" si="9"/>
        <v>2.7078039972050747</v>
      </c>
      <c r="I191" s="4">
        <f t="shared" si="11"/>
        <v>1.662755845496154</v>
      </c>
      <c r="J191" s="4">
        <f t="shared" si="10"/>
        <v>0.31231845873846747</v>
      </c>
      <c r="K191" s="4"/>
      <c r="L191" s="4"/>
      <c r="M191" s="4"/>
      <c r="N191" s="4"/>
    </row>
    <row r="192" spans="1:14">
      <c r="A192" s="4">
        <f t="shared" si="12"/>
        <v>2036</v>
      </c>
      <c r="G192" s="4">
        <f>carbondioxide!L292</f>
        <v>460.10822503241974</v>
      </c>
      <c r="H192" s="4">
        <f t="shared" si="9"/>
        <v>2.7535949023544646</v>
      </c>
      <c r="I192" s="4">
        <f t="shared" si="11"/>
        <v>1.6957638634923393</v>
      </c>
      <c r="J192" s="4">
        <f t="shared" si="10"/>
        <v>0.31998894309525111</v>
      </c>
      <c r="K192" s="4"/>
      <c r="L192" s="4"/>
      <c r="M192" s="4"/>
      <c r="N192" s="4"/>
    </row>
    <row r="193" spans="1:14">
      <c r="A193" s="4">
        <f t="shared" si="12"/>
        <v>2037</v>
      </c>
      <c r="G193" s="4">
        <f>carbondioxide!L293</f>
        <v>464.08306835398065</v>
      </c>
      <c r="H193" s="4">
        <f t="shared" si="9"/>
        <v>2.799614688612893</v>
      </c>
      <c r="I193" s="4">
        <f t="shared" si="11"/>
        <v>1.729169496071906</v>
      </c>
      <c r="J193" s="4">
        <f t="shared" si="10"/>
        <v>0.32780334464310656</v>
      </c>
      <c r="K193" s="4"/>
      <c r="L193" s="4"/>
      <c r="M193" s="4"/>
      <c r="N193" s="4"/>
    </row>
    <row r="194" spans="1:14">
      <c r="A194" s="4">
        <f t="shared" si="12"/>
        <v>2038</v>
      </c>
      <c r="G194" s="4">
        <f>carbondioxide!L294</f>
        <v>468.11071258030074</v>
      </c>
      <c r="H194" s="4">
        <f t="shared" si="9"/>
        <v>2.8458454855478994</v>
      </c>
      <c r="I194" s="4">
        <f t="shared" si="11"/>
        <v>1.7629672470897786</v>
      </c>
      <c r="J194" s="4">
        <f t="shared" si="10"/>
        <v>0.33576310438322216</v>
      </c>
      <c r="K194" s="4"/>
      <c r="L194" s="4"/>
      <c r="M194" s="4"/>
      <c r="N194" s="4"/>
    </row>
    <row r="195" spans="1:14">
      <c r="A195" s="4">
        <f t="shared" si="12"/>
        <v>2039</v>
      </c>
      <c r="G195" s="4">
        <f>carbondioxide!L295</f>
        <v>472.19039478191894</v>
      </c>
      <c r="H195" s="4">
        <f t="shared" si="9"/>
        <v>2.8922698416700605</v>
      </c>
      <c r="I195" s="4">
        <f t="shared" si="11"/>
        <v>1.7971512701654722</v>
      </c>
      <c r="J195" s="4">
        <f t="shared" si="10"/>
        <v>0.34386962391379539</v>
      </c>
      <c r="K195" s="4"/>
      <c r="L195" s="4"/>
      <c r="M195" s="4"/>
      <c r="N195" s="4"/>
    </row>
    <row r="196" spans="1:14">
      <c r="A196" s="4">
        <f t="shared" si="12"/>
        <v>2040</v>
      </c>
      <c r="G196" s="4">
        <f>carbondioxide!L296</f>
        <v>476.32134895545391</v>
      </c>
      <c r="H196" s="4">
        <f t="shared" si="9"/>
        <v>2.9388707292366791</v>
      </c>
      <c r="I196" s="4">
        <f t="shared" si="11"/>
        <v>1.8317153931068104</v>
      </c>
      <c r="J196" s="4">
        <f t="shared" si="10"/>
        <v>0.35212426366450489</v>
      </c>
      <c r="K196" s="4"/>
      <c r="L196" s="4"/>
      <c r="M196" s="4"/>
      <c r="N196" s="4"/>
    </row>
    <row r="197" spans="1:14">
      <c r="A197" s="4">
        <f t="shared" si="12"/>
        <v>2041</v>
      </c>
      <c r="G197" s="4">
        <f>carbondioxide!L297</f>
        <v>480.50280650782815</v>
      </c>
      <c r="H197" s="4">
        <f t="shared" si="9"/>
        <v>2.9856315477061131</v>
      </c>
      <c r="I197" s="4">
        <f t="shared" si="11"/>
        <v>1.8666531416224299</v>
      </c>
      <c r="J197" s="4">
        <f t="shared" si="10"/>
        <v>0.36052834127973721</v>
      </c>
      <c r="K197" s="4"/>
      <c r="L197" s="4"/>
      <c r="M197" s="4"/>
      <c r="N197" s="4"/>
    </row>
    <row r="198" spans="1:14">
      <c r="A198" s="4">
        <f t="shared" si="12"/>
        <v>2042</v>
      </c>
      <c r="G198" s="4">
        <f>carbondioxide!L298</f>
        <v>484.73399670998344</v>
      </c>
      <c r="H198" s="4">
        <f t="shared" si="9"/>
        <v>3.0325361259454371</v>
      </c>
      <c r="I198" s="4">
        <f t="shared" si="11"/>
        <v>1.901957762308895</v>
      </c>
      <c r="J198" s="4">
        <f t="shared" si="10"/>
        <v>0.36908313014568372</v>
      </c>
      <c r="K198" s="4"/>
      <c r="L198" s="4"/>
      <c r="M198" s="4"/>
      <c r="N198" s="4"/>
    </row>
    <row r="199" spans="1:14">
      <c r="A199" s="4">
        <f t="shared" si="12"/>
        <v>2043</v>
      </c>
      <c r="G199" s="4">
        <f>carbondioxide!L299</f>
        <v>489.01414712236624</v>
      </c>
      <c r="H199" s="4">
        <f t="shared" ref="H199:H262" si="13">H$3*LN(G199/G$3)</f>
        <v>3.0795687232906448</v>
      </c>
      <c r="I199" s="4">
        <f t="shared" si="11"/>
        <v>1.9376222449017635</v>
      </c>
      <c r="J199" s="4">
        <f t="shared" ref="J199:J262" si="14">J198+J$3*(I198-J198)</f>
        <v>0.37778985805637078</v>
      </c>
      <c r="K199" s="4"/>
      <c r="L199" s="4"/>
      <c r="M199" s="4"/>
      <c r="N199" s="4"/>
    </row>
    <row r="200" spans="1:14">
      <c r="A200" s="4">
        <f t="shared" si="12"/>
        <v>2044</v>
      </c>
      <c r="G200" s="4">
        <f>carbondioxide!L300</f>
        <v>493.34248399436649</v>
      </c>
      <c r="H200" s="4">
        <f t="shared" si="13"/>
        <v>3.1267140295544666</v>
      </c>
      <c r="I200" s="4">
        <f t="shared" ref="I200:I263" si="15">I199+I$3*(I$4*H200-I199)+I$5*(J199-I199)</f>
        <v>1.9736393437832105</v>
      </c>
      <c r="J200" s="4">
        <f t="shared" si="14"/>
        <v>0.38664970601365262</v>
      </c>
      <c r="K200" s="4"/>
      <c r="L200" s="4"/>
      <c r="M200" s="4"/>
      <c r="N200" s="4"/>
    </row>
    <row r="201" spans="1:14">
      <c r="A201" s="4">
        <f t="shared" si="12"/>
        <v>2045</v>
      </c>
      <c r="G201" s="4">
        <f>carbondioxide!L301</f>
        <v>497.71823263977814</v>
      </c>
      <c r="H201" s="4">
        <f t="shared" si="13"/>
        <v>3.1739571640724291</v>
      </c>
      <c r="I201" s="4">
        <f t="shared" si="15"/>
        <v>2.0100015987418396</v>
      </c>
      <c r="J201" s="4">
        <f t="shared" si="14"/>
        <v>0.39566380715618371</v>
      </c>
      <c r="K201" s="4"/>
      <c r="L201" s="4"/>
      <c r="M201" s="4"/>
      <c r="N201" s="4"/>
    </row>
    <row r="202" spans="1:14">
      <c r="A202" s="4">
        <f t="shared" si="12"/>
        <v>2046</v>
      </c>
      <c r="G202" s="4">
        <f>carbondioxide!L302</f>
        <v>502.14061779022268</v>
      </c>
      <c r="H202" s="4">
        <f t="shared" si="13"/>
        <v>3.2212836738731121</v>
      </c>
      <c r="I202" s="4">
        <f t="shared" si="15"/>
        <v>2.0467013549830906</v>
      </c>
      <c r="J202" s="4">
        <f t="shared" si="14"/>
        <v>0.40483324581239022</v>
      </c>
      <c r="K202" s="4"/>
      <c r="L202" s="4"/>
      <c r="M202" s="4"/>
      <c r="N202" s="4"/>
    </row>
    <row r="203" spans="1:14">
      <c r="A203" s="4">
        <f t="shared" si="12"/>
        <v>2047</v>
      </c>
      <c r="G203" s="4">
        <f>carbondioxide!L303</f>
        <v>506.60886392834976</v>
      </c>
      <c r="H203" s="4">
        <f t="shared" si="13"/>
        <v>3.2686795310538801</v>
      </c>
      <c r="I203" s="4">
        <f t="shared" si="15"/>
        <v>2.0837307823911919</v>
      </c>
      <c r="J203" s="4">
        <f t="shared" si="14"/>
        <v>0.41415905667247982</v>
      </c>
      <c r="K203" s="4"/>
      <c r="L203" s="4"/>
      <c r="M203" s="4"/>
      <c r="N203" s="4"/>
    </row>
    <row r="204" spans="1:14">
      <c r="A204" s="4">
        <f t="shared" si="12"/>
        <v>2048</v>
      </c>
      <c r="G204" s="4">
        <f>carbondioxide!L304</f>
        <v>511.12219560250099</v>
      </c>
      <c r="H204" s="4">
        <f t="shared" si="13"/>
        <v>3.3161311294386948</v>
      </c>
      <c r="I204" s="4">
        <f t="shared" si="15"/>
        <v>2.1210818940459171</v>
      </c>
      <c r="J204" s="4">
        <f t="shared" si="14"/>
        <v>0.42364222407456209</v>
      </c>
      <c r="K204" s="4"/>
      <c r="L204" s="4"/>
      <c r="M204" s="4"/>
      <c r="N204" s="4"/>
    </row>
    <row r="205" spans="1:14">
      <c r="A205" s="4">
        <f t="shared" si="12"/>
        <v>2049</v>
      </c>
      <c r="G205" s="4">
        <f>carbondioxide!L305</f>
        <v>515.67983772439823</v>
      </c>
      <c r="H205" s="4">
        <f t="shared" si="13"/>
        <v>3.3636252805899862</v>
      </c>
      <c r="I205" s="4">
        <f t="shared" si="15"/>
        <v>2.1587465639994994</v>
      </c>
      <c r="J205" s="4">
        <f t="shared" si="14"/>
        <v>0.4332836813999994</v>
      </c>
      <c r="K205" s="4"/>
      <c r="L205" s="4"/>
      <c r="M205" s="4"/>
      <c r="N205" s="4"/>
    </row>
    <row r="206" spans="1:14">
      <c r="A206" s="4">
        <f t="shared" si="12"/>
        <v>2050</v>
      </c>
      <c r="G206" s="4">
        <f>carbondioxide!L306</f>
        <v>520.28101585129923</v>
      </c>
      <c r="H206" s="4">
        <f t="shared" si="13"/>
        <v>3.4111492092420783</v>
      </c>
      <c r="I206" s="4">
        <f t="shared" si="15"/>
        <v>2.1967165443209398</v>
      </c>
      <c r="J206" s="4">
        <f t="shared" si="14"/>
        <v>0.44308431057316455</v>
      </c>
      <c r="K206" s="4"/>
      <c r="L206" s="4"/>
      <c r="M206" s="4"/>
      <c r="N206" s="4"/>
    </row>
    <row r="207" spans="1:14">
      <c r="A207" s="4">
        <f t="shared" si="12"/>
        <v>2051</v>
      </c>
      <c r="G207" s="4">
        <f>carbondioxide!L307</f>
        <v>524.92495645395002</v>
      </c>
      <c r="H207" s="4">
        <f t="shared" si="13"/>
        <v>3.4586905482193018</v>
      </c>
      <c r="I207" s="4">
        <f t="shared" si="15"/>
        <v>2.2349834814166316</v>
      </c>
      <c r="J207" s="4">
        <f t="shared" si="14"/>
        <v>0.45304494166085191</v>
      </c>
      <c r="K207" s="4"/>
      <c r="L207" s="4"/>
      <c r="M207" s="4"/>
      <c r="N207" s="4"/>
    </row>
    <row r="208" spans="1:14">
      <c r="A208" s="4">
        <f t="shared" si="12"/>
        <v>2052</v>
      </c>
      <c r="G208" s="4">
        <f>carbondioxide!L308</f>
        <v>529.61088717155212</v>
      </c>
      <c r="H208" s="4">
        <f t="shared" si="13"/>
        <v>3.5062373328976819</v>
      </c>
      <c r="I208" s="4">
        <f t="shared" si="15"/>
        <v>2.2735389316377277</v>
      </c>
      <c r="J208" s="4">
        <f t="shared" si="14"/>
        <v>0.46316635256666472</v>
      </c>
      <c r="K208" s="4"/>
      <c r="L208" s="4"/>
      <c r="M208" s="4"/>
      <c r="N208" s="4"/>
    </row>
    <row r="209" spans="1:14">
      <c r="A209" s="4">
        <f t="shared" si="12"/>
        <v>2053</v>
      </c>
      <c r="G209" s="4">
        <f>carbondioxide!L309</f>
        <v>534.3380370548665</v>
      </c>
      <c r="H209" s="4">
        <f t="shared" si="13"/>
        <v>3.5537779952650879</v>
      </c>
      <c r="I209" s="4">
        <f t="shared" si="15"/>
        <v>2.3123743761859963</v>
      </c>
      <c r="J209" s="4">
        <f t="shared" si="14"/>
        <v>0.47344926881578836</v>
      </c>
      <c r="K209" s="4"/>
      <c r="L209" s="4"/>
      <c r="M209" s="4"/>
      <c r="N209" s="4"/>
    </row>
    <row r="210" spans="1:14">
      <c r="A210" s="4">
        <f t="shared" si="12"/>
        <v>2054</v>
      </c>
      <c r="G210" s="4">
        <f>carbondioxide!L310</f>
        <v>539.10563679847291</v>
      </c>
      <c r="H210" s="4">
        <f t="shared" si="13"/>
        <v>3.6013013576307764</v>
      </c>
      <c r="I210" s="4">
        <f t="shared" si="15"/>
        <v>2.3514812353310841</v>
      </c>
      <c r="J210" s="4">
        <f t="shared" si="14"/>
        <v>0.48389436342565112</v>
      </c>
      <c r="K210" s="4"/>
      <c r="L210" s="4"/>
      <c r="M210" s="4"/>
      <c r="N210" s="4"/>
    </row>
    <row r="211" spans="1:14">
      <c r="A211" s="4">
        <f t="shared" si="12"/>
        <v>2055</v>
      </c>
      <c r="G211" s="4">
        <f>carbondioxide!L311</f>
        <v>543.91291896312021</v>
      </c>
      <c r="H211" s="4">
        <f t="shared" si="13"/>
        <v>3.6487966260316242</v>
      </c>
      <c r="I211" s="4">
        <f t="shared" si="15"/>
        <v>2.390850881953098</v>
      </c>
      <c r="J211" s="4">
        <f t="shared" si="14"/>
        <v>0.49450225685807397</v>
      </c>
      <c r="K211" s="4"/>
      <c r="L211" s="4"/>
      <c r="M211" s="4"/>
      <c r="N211" s="4"/>
    </row>
    <row r="212" spans="1:14">
      <c r="A212" s="4">
        <f t="shared" si="12"/>
        <v>2056</v>
      </c>
      <c r="G212" s="4">
        <f>carbondioxide!L312</f>
        <v>548.75911818901295</v>
      </c>
      <c r="H212" s="4">
        <f t="shared" si="13"/>
        <v>3.6962533833787554</v>
      </c>
      <c r="I212" s="4">
        <f t="shared" si="15"/>
        <v>2.4304746544253022</v>
      </c>
      <c r="J212" s="4">
        <f t="shared" si="14"/>
        <v>0.50527351704861367</v>
      </c>
      <c r="K212" s="4"/>
      <c r="L212" s="4"/>
      <c r="M212" s="4"/>
      <c r="N212" s="4"/>
    </row>
    <row r="213" spans="1:14">
      <c r="A213" s="4">
        <f t="shared" si="12"/>
        <v>2057</v>
      </c>
      <c r="G213" s="4">
        <f>carbondioxide!L313</f>
        <v>553.6434714008044</v>
      </c>
      <c r="H213" s="4">
        <f t="shared" si="13"/>
        <v>3.7436615823849397</v>
      </c>
      <c r="I213" s="4">
        <f t="shared" si="15"/>
        <v>2.4703438688524475</v>
      </c>
      <c r="J213" s="4">
        <f t="shared" si="14"/>
        <v>0.51620865950891326</v>
      </c>
      <c r="K213" s="4"/>
      <c r="L213" s="4"/>
      <c r="M213" s="4"/>
      <c r="N213" s="4"/>
    </row>
    <row r="214" spans="1:14">
      <c r="A214" s="4">
        <f t="shared" si="12"/>
        <v>2058</v>
      </c>
      <c r="G214" s="4">
        <f>carbondioxide!L314</f>
        <v>558.56521800499058</v>
      </c>
      <c r="H214" s="4">
        <f t="shared" si="13"/>
        <v>3.7910115383099594</v>
      </c>
      <c r="I214" s="4">
        <f t="shared" si="15"/>
        <v>2.5104498306808707</v>
      </c>
      <c r="J214" s="4">
        <f t="shared" si="14"/>
        <v>0.52730814749798449</v>
      </c>
      <c r="K214" s="4"/>
      <c r="L214" s="4"/>
      <c r="M214" s="4"/>
      <c r="N214" s="4"/>
    </row>
    <row r="215" spans="1:14">
      <c r="A215" s="4">
        <f t="shared" si="12"/>
        <v>2059</v>
      </c>
      <c r="G215" s="4">
        <f>carbondioxide!L315</f>
        <v>563.52360008033224</v>
      </c>
      <c r="H215" s="4">
        <f t="shared" si="13"/>
        <v>3.8382939215581344</v>
      </c>
      <c r="I215" s="4">
        <f t="shared" si="15"/>
        <v>2.5507838456969956</v>
      </c>
      <c r="J215" s="4">
        <f t="shared" si="14"/>
        <v>0.53857239225846332</v>
      </c>
      <c r="K215" s="4"/>
      <c r="L215" s="4"/>
      <c r="M215" s="4"/>
      <c r="N215" s="4"/>
    </row>
    <row r="216" spans="1:14">
      <c r="A216" s="4">
        <f t="shared" si="12"/>
        <v>2060</v>
      </c>
      <c r="G216" s="4">
        <f>carbondioxide!L316</f>
        <v>568.5178625618687</v>
      </c>
      <c r="H216" s="4">
        <f t="shared" si="13"/>
        <v>3.8854997501593669</v>
      </c>
      <c r="I216" s="4">
        <f t="shared" si="15"/>
        <v>2.5913372304312734</v>
      </c>
      <c r="J216" s="4">
        <f t="shared" si="14"/>
        <v>0.55000175331399415</v>
      </c>
      <c r="K216" s="4"/>
      <c r="L216" s="4"/>
      <c r="M216" s="4"/>
      <c r="N216" s="4"/>
    </row>
    <row r="217" spans="1:14">
      <c r="A217" s="4">
        <f t="shared" si="12"/>
        <v>2061</v>
      </c>
      <c r="G217" s="4">
        <f>carbondioxide!L317</f>
        <v>573.54725341902576</v>
      </c>
      <c r="H217" s="4">
        <f t="shared" si="13"/>
        <v>3.9326203821623853</v>
      </c>
      <c r="I217" s="4">
        <f t="shared" si="15"/>
        <v>2.632101321984889</v>
      </c>
      <c r="J217" s="4">
        <f t="shared" si="14"/>
        <v>0.56159653882402027</v>
      </c>
      <c r="K217" s="4"/>
      <c r="L217" s="4"/>
      <c r="M217" s="4"/>
      <c r="N217" s="4"/>
    </row>
    <row r="218" spans="1:14">
      <c r="A218" s="4">
        <f t="shared" si="12"/>
        <v>2062</v>
      </c>
      <c r="G218" s="4">
        <f>carbondioxide!L318</f>
        <v>578.61102382826869</v>
      </c>
      <c r="H218" s="4">
        <f t="shared" si="13"/>
        <v>3.9796475079663902</v>
      </c>
      <c r="I218" s="4">
        <f t="shared" si="15"/>
        <v>2.6730674872967799</v>
      </c>
      <c r="J218" s="4">
        <f t="shared" si="14"/>
        <v>0.57335700599237405</v>
      </c>
      <c r="K218" s="4"/>
      <c r="L218" s="4"/>
      <c r="M218" s="4"/>
      <c r="N218" s="4"/>
    </row>
    <row r="219" spans="1:14">
      <c r="A219" s="4">
        <f t="shared" si="12"/>
        <v>2063</v>
      </c>
      <c r="G219" s="4">
        <f>carbondioxide!L319</f>
        <v>583.70842834070004</v>
      </c>
      <c r="H219" s="4">
        <f t="shared" si="13"/>
        <v>4.0265731426149545</v>
      </c>
      <c r="I219" s="4">
        <f t="shared" si="15"/>
        <v>2.7142271318686593</v>
      </c>
      <c r="J219" s="4">
        <f t="shared" si="14"/>
        <v>0.5852833615261831</v>
      </c>
      <c r="K219" s="4"/>
      <c r="L219" s="4"/>
      <c r="M219" s="4"/>
      <c r="N219" s="4"/>
    </row>
    <row r="220" spans="1:14">
      <c r="A220" s="4">
        <f t="shared" si="12"/>
        <v>2064</v>
      </c>
      <c r="G220" s="4">
        <f>carbondioxide!L320</f>
        <v>588.83872504495139</v>
      </c>
      <c r="H220" s="4">
        <f t="shared" si="13"/>
        <v>4.0733896180737865</v>
      </c>
      <c r="I220" s="4">
        <f t="shared" si="15"/>
        <v>2.7555717079657764</v>
      </c>
      <c r="J220" s="4">
        <f t="shared" si="14"/>
        <v>0.59737576214172838</v>
      </c>
      <c r="K220" s="4"/>
      <c r="L220" s="4"/>
      <c r="M220" s="4"/>
      <c r="N220" s="4"/>
    </row>
    <row r="221" spans="1:14">
      <c r="A221" s="4">
        <f t="shared" si="12"/>
        <v>2065</v>
      </c>
      <c r="G221" s="4">
        <f>carbondioxide!L321</f>
        <v>594.00117572568297</v>
      </c>
      <c r="H221" s="4">
        <f t="shared" si="13"/>
        <v>4.1200895755120053</v>
      </c>
      <c r="I221" s="4">
        <f t="shared" si="15"/>
        <v>2.7970927223111688</v>
      </c>
      <c r="J221" s="4">
        <f t="shared" si="14"/>
        <v>0.60963431511400901</v>
      </c>
      <c r="K221" s="4"/>
      <c r="L221" s="4"/>
      <c r="M221" s="4"/>
      <c r="N221" s="4"/>
    </row>
    <row r="222" spans="1:14">
      <c r="A222" s="4">
        <f t="shared" si="12"/>
        <v>2066</v>
      </c>
      <c r="G222" s="4">
        <f>carbondioxide!L322</f>
        <v>599.19504601795893</v>
      </c>
      <c r="H222" s="4">
        <f t="shared" si="13"/>
        <v>4.1666659576045877</v>
      </c>
      <c r="I222" s="4">
        <f t="shared" si="15"/>
        <v>2.8387817432910882</v>
      </c>
      <c r="J222" s="4">
        <f t="shared" si="14"/>
        <v>0.62205907886688883</v>
      </c>
      <c r="K222" s="4"/>
      <c r="L222" s="4"/>
      <c r="M222" s="4"/>
      <c r="N222" s="4"/>
    </row>
    <row r="223" spans="1:14">
      <c r="A223" s="4">
        <f t="shared" si="12"/>
        <v>2067</v>
      </c>
      <c r="G223" s="4">
        <f>carbondioxide!L323</f>
        <v>604.41960555773346</v>
      </c>
      <c r="H223" s="4">
        <f t="shared" si="13"/>
        <v>4.2131120008718987</v>
      </c>
      <c r="I223" s="4">
        <f t="shared" si="15"/>
        <v>2.8806304076891718</v>
      </c>
      <c r="J223" s="4">
        <f t="shared" si="14"/>
        <v>0.63465006360081833</v>
      </c>
      <c r="K223" s="4"/>
      <c r="L223" s="4"/>
      <c r="M223" s="4"/>
      <c r="N223" s="4"/>
    </row>
    <row r="224" spans="1:14">
      <c r="A224" s="4">
        <f t="shared" si="12"/>
        <v>2068</v>
      </c>
      <c r="G224" s="4">
        <f>carbondioxide!L324</f>
        <v>609.67412812864973</v>
      </c>
      <c r="H224" s="4">
        <f t="shared" si="13"/>
        <v>4.2594212280705763</v>
      </c>
      <c r="I224" s="4">
        <f t="shared" si="15"/>
        <v>2.9226304269667769</v>
      </c>
      <c r="J224" s="4">
        <f t="shared" si="14"/>
        <v>0.64740723195524019</v>
      </c>
      <c r="K224" s="4"/>
      <c r="L224" s="4"/>
      <c r="M224" s="4"/>
      <c r="N224" s="4"/>
    </row>
    <row r="225" spans="1:14">
      <c r="A225" s="4">
        <f t="shared" si="12"/>
        <v>2069</v>
      </c>
      <c r="G225" s="4">
        <f>carbondioxide!L325</f>
        <v>614.95789180532347</v>
      </c>
      <c r="H225" s="4">
        <f t="shared" si="13"/>
        <v>4.3055874406484937</v>
      </c>
      <c r="I225" s="4">
        <f t="shared" si="15"/>
        <v>2.9647735931066901</v>
      </c>
      <c r="J225" s="4">
        <f t="shared" si="14"/>
        <v>0.66033049970290569</v>
      </c>
      <c r="K225" s="4"/>
      <c r="L225" s="4"/>
      <c r="M225" s="4"/>
      <c r="N225" s="4"/>
    </row>
    <row r="226" spans="1:14">
      <c r="A226" s="4">
        <f t="shared" si="12"/>
        <v>2070</v>
      </c>
      <c r="G226" s="4">
        <f>carbondioxide!L326</f>
        <v>620.27017909325616</v>
      </c>
      <c r="H226" s="4">
        <f t="shared" si="13"/>
        <v>4.3516047112751055</v>
      </c>
      <c r="I226" s="4">
        <f t="shared" si="15"/>
        <v>3.0070517840371886</v>
      </c>
      <c r="J226" s="4">
        <f t="shared" si="14"/>
        <v>0.67341973647343922</v>
      </c>
      <c r="K226" s="4"/>
      <c r="L226" s="4"/>
      <c r="M226" s="4"/>
      <c r="N226" s="4"/>
    </row>
    <row r="227" spans="1:14">
      <c r="A227" s="4">
        <f t="shared" si="12"/>
        <v>2071</v>
      </c>
      <c r="G227" s="4">
        <f>carbondioxide!L327</f>
        <v>625.6102770654968</v>
      </c>
      <c r="H227" s="4">
        <f t="shared" si="13"/>
        <v>4.3974673764571941</v>
      </c>
      <c r="I227" s="4">
        <f t="shared" si="15"/>
        <v>3.0494569686531645</v>
      </c>
      <c r="J227" s="4">
        <f t="shared" si="14"/>
        <v>0.68667476650360137</v>
      </c>
      <c r="K227" s="4"/>
      <c r="L227" s="4"/>
      <c r="M227" s="4"/>
      <c r="N227" s="4"/>
    </row>
    <row r="228" spans="1:14">
      <c r="A228" s="4">
        <f t="shared" si="12"/>
        <v>2072</v>
      </c>
      <c r="G228" s="4">
        <f>carbondioxide!L328</f>
        <v>630.97747749615269</v>
      </c>
      <c r="H228" s="4">
        <f t="shared" si="13"/>
        <v>4.4431700292487841</v>
      </c>
      <c r="I228" s="4">
        <f t="shared" si="15"/>
        <v>3.0919812114507197</v>
      </c>
      <c r="J228" s="4">
        <f t="shared" si="14"/>
        <v>0.70009536941181094</v>
      </c>
      <c r="K228" s="4"/>
      <c r="L228" s="4"/>
      <c r="M228" s="4"/>
      <c r="N228" s="4"/>
    </row>
    <row r="229" spans="1:14">
      <c r="A229" s="4">
        <f t="shared" si="12"/>
        <v>2073</v>
      </c>
      <c r="G229" s="4">
        <f>carbondioxide!L329</f>
        <v>636.3710769908248</v>
      </c>
      <c r="H229" s="4">
        <f t="shared" si="13"/>
        <v>4.4887075120629367</v>
      </c>
      <c r="I229" s="4">
        <f t="shared" si="15"/>
        <v>3.1346166767913282</v>
      </c>
      <c r="J229" s="4">
        <f t="shared" si="14"/>
        <v>0.71368128099459194</v>
      </c>
      <c r="K229" s="4"/>
      <c r="L229" s="4"/>
      <c r="M229" s="4"/>
      <c r="N229" s="4"/>
    </row>
    <row r="230" spans="1:14">
      <c r="A230" s="4">
        <f t="shared" si="12"/>
        <v>2074</v>
      </c>
      <c r="G230" s="4">
        <f>carbondioxide!L330</f>
        <v>641.79037711402998</v>
      </c>
      <c r="H230" s="4">
        <f t="shared" si="13"/>
        <v>4.5340749095920403</v>
      </c>
      <c r="I230" s="4">
        <f t="shared" si="15"/>
        <v>3.1773556328113095</v>
      </c>
      <c r="J230" s="4">
        <f t="shared" si="14"/>
        <v>0.72743219404271742</v>
      </c>
      <c r="K230" s="4"/>
      <c r="L230" s="4"/>
      <c r="M230" s="4"/>
      <c r="N230" s="4"/>
    </row>
    <row r="231" spans="1:14">
      <c r="A231" s="4">
        <f t="shared" si="12"/>
        <v>2075</v>
      </c>
      <c r="G231" s="4">
        <f>carbondioxide!L331</f>
        <v>647.23468451365443</v>
      </c>
      <c r="H231" s="4">
        <f t="shared" si="13"/>
        <v>4.5792675418423556</v>
      </c>
      <c r="I231" s="4">
        <f t="shared" si="15"/>
        <v>3.2201904549920086</v>
      </c>
      <c r="J231" s="4">
        <f t="shared" si="14"/>
        <v>0.74134775917492302</v>
      </c>
      <c r="K231" s="4"/>
      <c r="L231" s="4"/>
      <c r="M231" s="4"/>
      <c r="N231" s="4"/>
    </row>
    <row r="232" spans="1:14">
      <c r="A232" s="4">
        <f t="shared" si="12"/>
        <v>2076</v>
      </c>
      <c r="G232" s="4">
        <f>carbondioxide!L332</f>
        <v>652.7033110424685</v>
      </c>
      <c r="H232" s="4">
        <f t="shared" si="13"/>
        <v>4.62428095728764</v>
      </c>
      <c r="I232" s="4">
        <f t="shared" si="15"/>
        <v>3.2631136294057015</v>
      </c>
      <c r="J232" s="4">
        <f t="shared" si="14"/>
        <v>0.75542758568716406</v>
      </c>
      <c r="K232" s="4"/>
      <c r="L232" s="4"/>
      <c r="M232" s="4"/>
      <c r="N232" s="4"/>
    </row>
    <row r="233" spans="1:14">
      <c r="A233" s="4">
        <f t="shared" si="12"/>
        <v>2077</v>
      </c>
      <c r="G233" s="4">
        <f>carbondioxide!L333</f>
        <v>658.19557387672239</v>
      </c>
      <c r="H233" s="4">
        <f t="shared" si="13"/>
        <v>4.6691109261459331</v>
      </c>
      <c r="I233" s="4">
        <f t="shared" si="15"/>
        <v>3.3061177556518597</v>
      </c>
      <c r="J233" s="4">
        <f t="shared" si="14"/>
        <v>0.76967124241548535</v>
      </c>
      <c r="K233" s="4"/>
      <c r="L233" s="4"/>
      <c r="M233" s="4"/>
      <c r="N233" s="4"/>
    </row>
    <row r="234" spans="1:14">
      <c r="A234" s="4">
        <f t="shared" ref="A234:A297" si="16">1+A233</f>
        <v>2078</v>
      </c>
      <c r="G234" s="4">
        <f>carbondioxide!L334</f>
        <v>663.71079563182911</v>
      </c>
      <c r="H234" s="4">
        <f t="shared" si="13"/>
        <v>4.7137534337828537</v>
      </c>
      <c r="I234" s="4">
        <f t="shared" si="15"/>
        <v>3.3491955494980186</v>
      </c>
      <c r="J234" s="4">
        <f t="shared" si="14"/>
        <v>0.78407825861066793</v>
      </c>
      <c r="K234" s="4"/>
      <c r="L234" s="4"/>
      <c r="M234" s="4"/>
      <c r="N234" s="4"/>
    </row>
    <row r="235" spans="1:14">
      <c r="A235" s="4">
        <f t="shared" si="16"/>
        <v>2079</v>
      </c>
      <c r="G235" s="4">
        <f>carbondioxide!L335</f>
        <v>669.24830447513466</v>
      </c>
      <c r="H235" s="4">
        <f t="shared" si="13"/>
        <v>4.7582046742441024</v>
      </c>
      <c r="I235" s="4">
        <f t="shared" si="15"/>
        <v>3.3923398452390887</v>
      </c>
      <c r="J235" s="4">
        <f t="shared" si="14"/>
        <v>0.79864812482290803</v>
      </c>
      <c r="K235" s="4"/>
      <c r="L235" s="4"/>
      <c r="M235" s="4"/>
      <c r="N235" s="4"/>
    </row>
    <row r="236" spans="1:14">
      <c r="A236" s="4">
        <f t="shared" si="16"/>
        <v>2080</v>
      </c>
      <c r="G236" s="4">
        <f>carbondioxide!L336</f>
        <v>674.80743423576519</v>
      </c>
      <c r="H236" s="4">
        <f t="shared" si="13"/>
        <v>4.8024610439192656</v>
      </c>
      <c r="I236" s="4">
        <f t="shared" si="15"/>
        <v>3.4355435977885533</v>
      </c>
      <c r="J236" s="4">
        <f t="shared" si="14"/>
        <v>0.81338029379487198</v>
      </c>
      <c r="K236" s="4"/>
      <c r="L236" s="4"/>
      <c r="M236" s="4"/>
      <c r="N236" s="4"/>
    </row>
    <row r="237" spans="1:14">
      <c r="A237" s="4">
        <f t="shared" si="16"/>
        <v>2081</v>
      </c>
      <c r="G237" s="4">
        <f>carbondioxide!L337</f>
        <v>680.38752451153687</v>
      </c>
      <c r="H237" s="4">
        <f t="shared" si="13"/>
        <v>4.8465191353384993</v>
      </c>
      <c r="I237" s="4">
        <f t="shared" si="15"/>
        <v>3.4787998845145816</v>
      </c>
      <c r="J237" s="4">
        <f t="shared" si="14"/>
        <v>0.82827418136155606</v>
      </c>
      <c r="K237" s="4"/>
      <c r="L237" s="4"/>
      <c r="M237" s="4"/>
      <c r="N237" s="4"/>
    </row>
    <row r="238" spans="1:14">
      <c r="A238" s="4">
        <f t="shared" si="16"/>
        <v>2082</v>
      </c>
      <c r="G238" s="4">
        <f>carbondioxide!L338</f>
        <v>685.98792077290364</v>
      </c>
      <c r="H238" s="4">
        <f t="shared" si="13"/>
        <v>4.8903757311031493</v>
      </c>
      <c r="I238" s="4">
        <f t="shared" si="15"/>
        <v>3.5221019068336807</v>
      </c>
      <c r="J238" s="4">
        <f t="shared" si="14"/>
        <v>0.84332916735546526</v>
      </c>
      <c r="K238" s="4"/>
      <c r="L238" s="4"/>
      <c r="M238" s="4"/>
      <c r="N238" s="4"/>
    </row>
    <row r="239" spans="1:14">
      <c r="A239" s="4">
        <f t="shared" si="16"/>
        <v>2083</v>
      </c>
      <c r="G239" s="4">
        <f>carbondioxide!L339</f>
        <v>691.60797446392178</v>
      </c>
      <c r="H239" s="4">
        <f t="shared" si="13"/>
        <v>4.9340277979509466</v>
      </c>
      <c r="I239" s="4">
        <f t="shared" si="15"/>
        <v>3.5654429915741064</v>
      </c>
      <c r="J239" s="4">
        <f t="shared" si="14"/>
        <v>0.85854459651570147</v>
      </c>
      <c r="K239" s="4"/>
      <c r="L239" s="4"/>
      <c r="M239" s="4"/>
      <c r="N239" s="4"/>
    </row>
    <row r="240" spans="1:14">
      <c r="A240" s="4">
        <f t="shared" si="16"/>
        <v>2084</v>
      </c>
      <c r="G240" s="4">
        <f>carbondioxide!L340</f>
        <v>697.24704310019752</v>
      </c>
      <c r="H240" s="4">
        <f t="shared" si="13"/>
        <v>4.9774724809560205</v>
      </c>
      <c r="I240" s="4">
        <f t="shared" si="15"/>
        <v>3.6088165921208368</v>
      </c>
      <c r="J240" s="4">
        <f t="shared" si="14"/>
        <v>0.87391977939963317</v>
      </c>
      <c r="K240" s="4"/>
      <c r="L240" s="4"/>
      <c r="M240" s="4"/>
      <c r="N240" s="4"/>
    </row>
    <row r="241" spans="1:14">
      <c r="A241" s="4">
        <f t="shared" si="16"/>
        <v>2085</v>
      </c>
      <c r="G241" s="4">
        <f>carbondioxide!L341</f>
        <v>702.90449036378868</v>
      </c>
      <c r="H241" s="4">
        <f t="shared" si="13"/>
        <v>5.0207070978635997</v>
      </c>
      <c r="I241" s="4">
        <f t="shared" si="15"/>
        <v>3.6522162893535226</v>
      </c>
      <c r="J241" s="4">
        <f t="shared" si="14"/>
        <v>0.88945399329588959</v>
      </c>
      <c r="K241" s="4"/>
      <c r="L241" s="4"/>
      <c r="M241" s="4"/>
      <c r="N241" s="4"/>
    </row>
    <row r="242" spans="1:14">
      <c r="A242" s="4">
        <f t="shared" si="16"/>
        <v>2086</v>
      </c>
      <c r="G242" s="4">
        <f>carbondioxide!L342</f>
        <v>708.57968619502708</v>
      </c>
      <c r="H242" s="4">
        <f t="shared" si="13"/>
        <v>5.0637291335589811</v>
      </c>
      <c r="I242" s="4">
        <f t="shared" si="15"/>
        <v>3.6956357923884169</v>
      </c>
      <c r="J242" s="4">
        <f t="shared" si="14"/>
        <v>0.9051464831374969</v>
      </c>
      <c r="K242" s="4"/>
      <c r="L242" s="4"/>
      <c r="M242" s="4"/>
      <c r="N242" s="4"/>
    </row>
    <row r="243" spans="1:14">
      <c r="A243" s="4">
        <f t="shared" si="16"/>
        <v>2087</v>
      </c>
      <c r="G243" s="4">
        <f>carbondioxide!L343</f>
        <v>714.27200688122207</v>
      </c>
      <c r="H243" s="4">
        <f t="shared" si="13"/>
        <v>5.1065362346700054</v>
      </c>
      <c r="I243" s="4">
        <f t="shared" si="15"/>
        <v>3.7390689391349028</v>
      </c>
      <c r="J243" s="4">
        <f t="shared" si="14"/>
        <v>0.92099646241404209</v>
      </c>
      <c r="K243" s="4"/>
      <c r="L243" s="4"/>
      <c r="M243" s="4"/>
      <c r="N243" s="4"/>
    </row>
    <row r="244" spans="1:14">
      <c r="A244" s="4">
        <f t="shared" si="16"/>
        <v>2088</v>
      </c>
      <c r="G244" s="4">
        <f>carbondioxide!L344</f>
        <v>719.98083514221923</v>
      </c>
      <c r="H244" s="4">
        <f t="shared" si="13"/>
        <v>5.1491262043021298</v>
      </c>
      <c r="I244" s="4">
        <f t="shared" si="15"/>
        <v>3.7825096966768403</v>
      </c>
      <c r="J244" s="4">
        <f t="shared" si="14"/>
        <v>0.93700311408181658</v>
      </c>
      <c r="K244" s="4"/>
      <c r="L244" s="4"/>
      <c r="M244" s="4"/>
      <c r="N244" s="4"/>
    </row>
    <row r="245" spans="1:14">
      <c r="A245" s="4">
        <f t="shared" si="16"/>
        <v>2089</v>
      </c>
      <c r="G245" s="4">
        <f>carbondioxide!L345</f>
        <v>725.70556021276821</v>
      </c>
      <c r="H245" s="4">
        <f t="shared" si="13"/>
        <v>5.1914969969048217</v>
      </c>
      <c r="I245" s="4">
        <f t="shared" si="15"/>
        <v>3.8259521614885799</v>
      </c>
      <c r="J245" s="4">
        <f t="shared" si="14"/>
        <v>0.95316559147095636</v>
      </c>
      <c r="K245" s="4"/>
      <c r="L245" s="4"/>
      <c r="M245" s="4"/>
      <c r="N245" s="4"/>
    </row>
    <row r="246" spans="1:14">
      <c r="A246" s="4">
        <f t="shared" si="16"/>
        <v>2090</v>
      </c>
      <c r="G246" s="4">
        <f>carbondioxide!L346</f>
        <v>731.44557792167643</v>
      </c>
      <c r="H246" s="4">
        <f t="shared" si="13"/>
        <v>5.2336467132679507</v>
      </c>
      <c r="I246" s="4">
        <f t="shared" si="15"/>
        <v>3.8693905594951059</v>
      </c>
      <c r="J246" s="4">
        <f t="shared" si="14"/>
        <v>0.96948301918865643</v>
      </c>
      <c r="K246" s="4"/>
      <c r="L246" s="4"/>
      <c r="M246" s="4"/>
      <c r="N246" s="4"/>
    </row>
    <row r="247" spans="1:14">
      <c r="A247" s="4">
        <f t="shared" si="16"/>
        <v>2091</v>
      </c>
      <c r="G247" s="4">
        <f>carbondioxide!L347</f>
        <v>737.20029076770675</v>
      </c>
      <c r="H247" s="4">
        <f t="shared" si="13"/>
        <v>5.275573595646561</v>
      </c>
      <c r="I247" s="4">
        <f t="shared" si="15"/>
        <v>3.912819245985415</v>
      </c>
      <c r="J247" s="4">
        <f t="shared" si="14"/>
        <v>0.98595449401759705</v>
      </c>
      <c r="K247" s="4"/>
      <c r="L247" s="4"/>
      <c r="M247" s="4"/>
      <c r="N247" s="4"/>
    </row>
    <row r="248" spans="1:14">
      <c r="A248" s="4">
        <f t="shared" si="16"/>
        <v>2092</v>
      </c>
      <c r="G248" s="4">
        <f>carbondioxide!L348</f>
        <v>742.96910799219313</v>
      </c>
      <c r="H248" s="4">
        <f t="shared" si="13"/>
        <v>5.3172760230123384</v>
      </c>
      <c r="I248" s="4">
        <f t="shared" si="15"/>
        <v>3.9562327053878663</v>
      </c>
      <c r="J248" s="4">
        <f t="shared" si="14"/>
        <v>1.0025790858087742</v>
      </c>
      <c r="K248" s="4"/>
      <c r="L248" s="4"/>
      <c r="M248" s="4"/>
      <c r="N248" s="4"/>
    </row>
    <row r="249" spans="1:14">
      <c r="A249" s="4">
        <f t="shared" si="16"/>
        <v>2093</v>
      </c>
      <c r="G249" s="4">
        <f>carbondioxide!L349</f>
        <v>748.75144564834397</v>
      </c>
      <c r="H249" s="4">
        <f t="shared" si="13"/>
        <v>5.358752506429914</v>
      </c>
      <c r="I249" s="4">
        <f t="shared" si="15"/>
        <v>3.9996255509158947</v>
      </c>
      <c r="J249" s="4">
        <f t="shared" si="14"/>
        <v>1.0193558383679835</v>
      </c>
      <c r="K249" s="4"/>
      <c r="L249" s="4"/>
      <c r="M249" s="4"/>
      <c r="N249" s="4"/>
    </row>
    <row r="250" spans="1:14">
      <c r="A250" s="4">
        <f t="shared" si="16"/>
        <v>2094</v>
      </c>
      <c r="G250" s="4">
        <f>carbondioxide!L350</f>
        <v>754.54672666720398</v>
      </c>
      <c r="H250" s="4">
        <f t="shared" si="13"/>
        <v>5.4000016845560523</v>
      </c>
      <c r="I250" s="4">
        <f t="shared" si="15"/>
        <v>4.0429925240921323</v>
      </c>
      <c r="J250" s="4">
        <f t="shared" si="14"/>
        <v>1.0362837703352556</v>
      </c>
      <c r="K250" s="4"/>
      <c r="L250" s="4"/>
      <c r="M250" s="4"/>
      <c r="N250" s="4"/>
    </row>
    <row r="251" spans="1:14">
      <c r="A251" s="4">
        <f t="shared" si="16"/>
        <v>2095</v>
      </c>
      <c r="G251" s="4">
        <f>carbondioxide!L351</f>
        <v>760.35438092025322</v>
      </c>
      <c r="H251" s="4">
        <f t="shared" si="13"/>
        <v>5.4410223192596758</v>
      </c>
      <c r="I251" s="4">
        <f t="shared" si="15"/>
        <v>4.0863284941586508</v>
      </c>
      <c r="J251" s="4">
        <f t="shared" si="14"/>
        <v>1.0533618760565948</v>
      </c>
      <c r="K251" s="4"/>
      <c r="L251" s="4"/>
      <c r="M251" s="4"/>
      <c r="N251" s="4"/>
    </row>
    <row r="252" spans="1:14">
      <c r="A252" s="4">
        <f t="shared" si="16"/>
        <v>2096</v>
      </c>
      <c r="G252" s="4">
        <f>carbondioxide!L352</f>
        <v>766.17384527861896</v>
      </c>
      <c r="H252" s="4">
        <f t="shared" si="13"/>
        <v>5.4818132913605906</v>
      </c>
      <c r="I252" s="4">
        <f t="shared" si="15"/>
        <v>4.1296284573807069</v>
      </c>
      <c r="J252" s="4">
        <f t="shared" si="14"/>
        <v>1.0705891264474146</v>
      </c>
      <c r="K252" s="4"/>
      <c r="L252" s="4"/>
      <c r="M252" s="4"/>
      <c r="N252" s="4"/>
    </row>
    <row r="253" spans="1:14">
      <c r="A253" s="4">
        <f t="shared" si="16"/>
        <v>2097</v>
      </c>
      <c r="G253" s="4">
        <f>carbondioxide!L353</f>
        <v>772.00456366888443</v>
      </c>
      <c r="H253" s="4">
        <f t="shared" si="13"/>
        <v>5.5223735964847451</v>
      </c>
      <c r="I253" s="4">
        <f t="shared" si="15"/>
        <v>4.1728875362510722</v>
      </c>
      <c r="J253" s="4">
        <f t="shared" si="14"/>
        <v>1.0879644698471156</v>
      </c>
      <c r="K253" s="4"/>
      <c r="L253" s="4"/>
      <c r="M253" s="4"/>
      <c r="N253" s="4"/>
    </row>
    <row r="254" spans="1:14">
      <c r="A254" s="4">
        <f t="shared" si="16"/>
        <v>2098</v>
      </c>
      <c r="G254" s="4">
        <f>carbondioxide!L354</f>
        <v>777.845987125477</v>
      </c>
      <c r="H254" s="4">
        <f t="shared" si="13"/>
        <v>5.5627023410337397</v>
      </c>
      <c r="I254" s="4">
        <f t="shared" si="15"/>
        <v>4.2161009786016965</v>
      </c>
      <c r="J254" s="4">
        <f t="shared" si="14"/>
        <v>1.1054868328642902</v>
      </c>
      <c r="K254" s="4"/>
      <c r="L254" s="4"/>
      <c r="M254" s="4"/>
      <c r="N254" s="4"/>
    </row>
    <row r="255" spans="1:14">
      <c r="A255" s="4">
        <f t="shared" si="16"/>
        <v>2099</v>
      </c>
      <c r="G255" s="4">
        <f>carbondioxide!L355</f>
        <v>783.69757383962576</v>
      </c>
      <c r="H255" s="4">
        <f t="shared" si="13"/>
        <v>5.602798738266352</v>
      </c>
      <c r="I255" s="4">
        <f t="shared" si="15"/>
        <v>4.2592641566291807</v>
      </c>
      <c r="J255" s="4">
        <f t="shared" si="14"/>
        <v>1.1231551212120787</v>
      </c>
      <c r="K255" s="4"/>
      <c r="L255" s="4"/>
      <c r="M255" s="4"/>
      <c r="N255" s="4"/>
    </row>
    <row r="256" spans="1:14">
      <c r="A256" s="4">
        <f t="shared" si="16"/>
        <v>2100</v>
      </c>
      <c r="G256" s="4">
        <f>carbondioxide!L356</f>
        <v>789.55878920487783</v>
      </c>
      <c r="H256" s="4">
        <f t="shared" si="13"/>
        <v>5.6426621044897161</v>
      </c>
      <c r="I256" s="4">
        <f t="shared" si="15"/>
        <v>4.3023725658402343</v>
      </c>
      <c r="J256" s="4">
        <f t="shared" si="14"/>
        <v>1.1409682205332479</v>
      </c>
      <c r="K256" s="4"/>
      <c r="L256" s="4"/>
      <c r="M256" s="4"/>
      <c r="N256" s="4"/>
    </row>
    <row r="257" spans="1:14">
      <c r="A257" s="4">
        <f t="shared" si="16"/>
        <v>2101</v>
      </c>
      <c r="G257" s="4">
        <f>carbondioxide!L357</f>
        <v>795.42910585917093</v>
      </c>
      <c r="H257" s="4">
        <f t="shared" si="13"/>
        <v>5.6822918553578674</v>
      </c>
      <c r="I257" s="4">
        <f t="shared" si="15"/>
        <v>4.3454218239230133</v>
      </c>
      <c r="J257" s="4">
        <f t="shared" si="14"/>
        <v>1.1589249972145916</v>
      </c>
      <c r="K257" s="4"/>
      <c r="L257" s="4"/>
      <c r="M257" s="4"/>
      <c r="N257" s="4"/>
    </row>
    <row r="258" spans="1:14">
      <c r="A258" s="4">
        <f t="shared" si="16"/>
        <v>2102</v>
      </c>
      <c r="G258" s="4">
        <f>carbondioxide!L358</f>
        <v>801.30800372346005</v>
      </c>
      <c r="H258" s="4">
        <f t="shared" si="13"/>
        <v>5.7216875022752829</v>
      </c>
      <c r="I258" s="4">
        <f t="shared" si="15"/>
        <v>4.3884076695499683</v>
      </c>
      <c r="J258" s="4">
        <f t="shared" si="14"/>
        <v>1.1770242991902955</v>
      </c>
      <c r="K258" s="4"/>
      <c r="L258" s="4"/>
      <c r="M258" s="4"/>
      <c r="N258" s="4"/>
    </row>
    <row r="259" spans="1:14">
      <c r="A259" s="4">
        <f t="shared" si="16"/>
        <v>2103</v>
      </c>
      <c r="G259" s="4">
        <f>carbondioxide!L359</f>
        <v>807.19497003689867</v>
      </c>
      <c r="H259" s="4">
        <f t="shared" si="13"/>
        <v>5.7608486489030586</v>
      </c>
      <c r="I259" s="4">
        <f t="shared" si="15"/>
        <v>4.4313259611175653</v>
      </c>
      <c r="J259" s="4">
        <f t="shared" si="14"/>
        <v>1.1952649567339384</v>
      </c>
      <c r="K259" s="4"/>
      <c r="L259" s="4"/>
      <c r="M259" s="4"/>
      <c r="N259" s="4"/>
    </row>
    <row r="260" spans="1:14">
      <c r="A260" s="4">
        <f t="shared" si="16"/>
        <v>2104</v>
      </c>
      <c r="G260" s="4">
        <f>carbondioxide!L360</f>
        <v>813.08949938858427</v>
      </c>
      <c r="H260" s="4">
        <f t="shared" si="13"/>
        <v>5.7997749877654066</v>
      </c>
      <c r="I260" s="4">
        <f t="shared" si="15"/>
        <v>4.4741726754279947</v>
      </c>
      <c r="J260" s="4">
        <f t="shared" si="14"/>
        <v>1.2136457832388374</v>
      </c>
      <c r="K260" s="4"/>
      <c r="L260" s="4"/>
      <c r="M260" s="4"/>
      <c r="N260" s="4"/>
    </row>
    <row r="261" spans="1:14">
      <c r="A261" s="4">
        <f t="shared" si="16"/>
        <v>2105</v>
      </c>
      <c r="G261" s="4">
        <f>carbondioxide!L361</f>
        <v>818.99109374587511</v>
      </c>
      <c r="H261" s="4">
        <f t="shared" si="13"/>
        <v>5.8384662969541168</v>
      </c>
      <c r="I261" s="4">
        <f t="shared" si="15"/>
        <v>4.5169439063177483</v>
      </c>
      <c r="J261" s="4">
        <f t="shared" si="14"/>
        <v>1.2321655759864718</v>
      </c>
      <c r="K261" s="4"/>
      <c r="L261" s="4"/>
      <c r="M261" s="4"/>
      <c r="N261" s="4"/>
    </row>
    <row r="262" spans="1:14">
      <c r="A262" s="4">
        <f t="shared" si="16"/>
        <v>2106</v>
      </c>
      <c r="G262" s="4">
        <f>carbondioxide!L362</f>
        <v>824.89926247929122</v>
      </c>
      <c r="H262" s="4">
        <f t="shared" si="13"/>
        <v>5.8769224369286306</v>
      </c>
      <c r="I262" s="4">
        <f t="shared" si="15"/>
        <v>4.5596358632376797</v>
      </c>
      <c r="J262" s="4">
        <f t="shared" si="14"/>
        <v>1.2508231169027535</v>
      </c>
      <c r="K262" s="4"/>
      <c r="L262" s="4"/>
      <c r="M262" s="4"/>
      <c r="N262" s="4"/>
    </row>
    <row r="263" spans="1:14">
      <c r="A263" s="4">
        <f t="shared" si="16"/>
        <v>2107</v>
      </c>
      <c r="G263" s="4">
        <f>carbondioxide!L363</f>
        <v>830.8135223840186</v>
      </c>
      <c r="H263" s="4">
        <f t="shared" ref="H263:H326" si="17">H$3*LN(G263/G$3)</f>
        <v>5.9151433474094715</v>
      </c>
      <c r="I263" s="4">
        <f t="shared" si="15"/>
        <v>4.6022448697889775</v>
      </c>
      <c r="J263" s="4">
        <f t="shared" ref="J263:J326" si="18">J262+J$3*(I262-J262)</f>
        <v>1.2696171733019359</v>
      </c>
      <c r="K263" s="4"/>
      <c r="L263" s="4"/>
      <c r="M263" s="4"/>
      <c r="N263" s="4"/>
    </row>
    <row r="264" spans="1:14">
      <c r="A264" s="4">
        <f t="shared" si="16"/>
        <v>2108</v>
      </c>
      <c r="G264" s="4">
        <f>carbondioxide!L364</f>
        <v>836.73339769803579</v>
      </c>
      <c r="H264" s="4">
        <f t="shared" si="17"/>
        <v>5.9531290443626883</v>
      </c>
      <c r="I264" s="4">
        <f t="shared" ref="I264:I327" si="19">I263+I$3*(I$4*H264-I263)+I$5*(J263-I263)</f>
        <v>4.6447673622192287</v>
      </c>
      <c r="J264" s="4">
        <f t="shared" si="18"/>
        <v>1.2885464986179822</v>
      </c>
      <c r="K264" s="4"/>
      <c r="L264" s="4"/>
      <c r="M264" s="4"/>
      <c r="N264" s="4"/>
    </row>
    <row r="265" spans="1:14">
      <c r="A265" s="4">
        <f t="shared" si="16"/>
        <v>2109</v>
      </c>
      <c r="G265" s="4">
        <f>carbondioxide!L365</f>
        <v>842.65842011688653</v>
      </c>
      <c r="H265" s="4">
        <f t="shared" si="17"/>
        <v>5.9908796170731025</v>
      </c>
      <c r="I265" s="4">
        <f t="shared" si="19"/>
        <v>4.6871998878825618</v>
      </c>
      <c r="J265" s="4">
        <f t="shared" si="18"/>
        <v>1.3076098331232373</v>
      </c>
      <c r="K265" s="4"/>
      <c r="L265" s="4"/>
      <c r="M265" s="4"/>
      <c r="N265" s="4"/>
    </row>
    <row r="266" spans="1:14">
      <c r="A266" s="4">
        <f t="shared" si="16"/>
        <v>2110</v>
      </c>
      <c r="G266" s="4">
        <f>carbondioxide!L366</f>
        <v>848.58812880512585</v>
      </c>
      <c r="H266" s="4">
        <f t="shared" si="17"/>
        <v>6.0283952253040818</v>
      </c>
      <c r="I266" s="4">
        <f t="shared" si="19"/>
        <v>4.7295391036676495</v>
      </c>
      <c r="J266" s="4">
        <f t="shared" si="18"/>
        <v>1.3268059046342702</v>
      </c>
      <c r="K266" s="4"/>
      <c r="L266" s="4"/>
      <c r="M266" s="4"/>
      <c r="N266" s="4"/>
    </row>
    <row r="267" spans="1:14">
      <c r="A267" s="4">
        <f t="shared" si="16"/>
        <v>2111</v>
      </c>
      <c r="G267" s="4">
        <f>carbondioxide!L367</f>
        <v>854.52207040447024</v>
      </c>
      <c r="H267" s="4">
        <f t="shared" si="17"/>
        <v>6.0656760965416545</v>
      </c>
      <c r="I267" s="4">
        <f t="shared" si="19"/>
        <v>4.7717817743971436</v>
      </c>
      <c r="J267" s="4">
        <f t="shared" si="18"/>
        <v>1.3461334292047797</v>
      </c>
      <c r="K267" s="4"/>
      <c r="L267" s="4"/>
      <c r="M267" s="4"/>
      <c r="N267" s="4"/>
    </row>
    <row r="268" spans="1:14">
      <c r="A268" s="4">
        <f t="shared" si="16"/>
        <v>2112</v>
      </c>
      <c r="G268" s="4">
        <f>carbondioxide!L368</f>
        <v>860.45979903868579</v>
      </c>
      <c r="H268" s="4">
        <f t="shared" si="17"/>
        <v>6.1027225233208098</v>
      </c>
      <c r="I268" s="4">
        <f t="shared" si="19"/>
        <v>4.8139247712019619</v>
      </c>
      <c r="J268" s="4">
        <f t="shared" si="18"/>
        <v>1.3655911118054724</v>
      </c>
      <c r="K268" s="4"/>
      <c r="L268" s="4"/>
      <c r="M268" s="4"/>
      <c r="N268" s="4"/>
    </row>
    <row r="269" spans="1:14">
      <c r="A269" s="4">
        <f t="shared" si="16"/>
        <v>2113</v>
      </c>
      <c r="G269" s="4">
        <f>carbondioxide!L369</f>
        <v>866.40087631525159</v>
      </c>
      <c r="H269" s="4">
        <f t="shared" si="17"/>
        <v>6.1395348606318336</v>
      </c>
      <c r="I269" s="4">
        <f t="shared" si="19"/>
        <v>4.8559650698736272</v>
      </c>
      <c r="J269" s="4">
        <f t="shared" si="18"/>
        <v>1.3851776469908446</v>
      </c>
      <c r="K269" s="4"/>
      <c r="L269" s="4"/>
      <c r="M269" s="4"/>
      <c r="N269" s="4"/>
    </row>
    <row r="270" spans="1:14">
      <c r="A270" s="4">
        <f t="shared" si="16"/>
        <v>2114</v>
      </c>
      <c r="G270" s="4">
        <f>carbondioxide!L370</f>
        <v>872.3448713238356</v>
      </c>
      <c r="H270" s="4">
        <f t="shared" si="17"/>
        <v>6.1761135234045792</v>
      </c>
      <c r="I270" s="4">
        <f t="shared" si="19"/>
        <v>4.8978997491977232</v>
      </c>
      <c r="J270" s="4">
        <f t="shared" si="18"/>
        <v>1.4048917195528188</v>
      </c>
      <c r="K270" s="4"/>
      <c r="L270" s="4"/>
      <c r="M270" s="4"/>
      <c r="N270" s="4"/>
    </row>
    <row r="271" spans="1:14">
      <c r="A271" s="4">
        <f t="shared" si="16"/>
        <v>2115</v>
      </c>
      <c r="G271" s="4">
        <f>carbondioxide!L371</f>
        <v>878.29136063162912</v>
      </c>
      <c r="H271" s="4">
        <f t="shared" si="17"/>
        <v>6.2124589840686282</v>
      </c>
      <c r="I271" s="4">
        <f t="shared" si="19"/>
        <v>4.939725989271337</v>
      </c>
      <c r="J271" s="4">
        <f t="shared" si="18"/>
        <v>1.4247320051612018</v>
      </c>
      <c r="K271" s="4"/>
      <c r="L271" s="4"/>
      <c r="M271" s="4"/>
      <c r="N271" s="4"/>
    </row>
    <row r="272" spans="1:14">
      <c r="A272" s="4">
        <f t="shared" si="16"/>
        <v>2116</v>
      </c>
      <c r="G272" s="4">
        <f>carbondioxide!L372</f>
        <v>884.23992827558311</v>
      </c>
      <c r="H272" s="4">
        <f t="shared" si="17"/>
        <v>6.2485717701873211</v>
      </c>
      <c r="I272" s="4">
        <f t="shared" si="19"/>
        <v>4.9814410698072251</v>
      </c>
      <c r="J272" s="4">
        <f t="shared" si="18"/>
        <v>1.4446971709909473</v>
      </c>
      <c r="K272" s="4"/>
      <c r="L272" s="4"/>
      <c r="M272" s="4"/>
      <c r="N272" s="4"/>
    </row>
    <row r="273" spans="1:14">
      <c r="A273" s="4">
        <f t="shared" si="16"/>
        <v>2117</v>
      </c>
      <c r="G273" s="4">
        <f>carbondioxide!L373</f>
        <v>890.19016575159424</v>
      </c>
      <c r="H273" s="4">
        <f t="shared" si="17"/>
        <v>6.2844524621636628</v>
      </c>
      <c r="I273" s="4">
        <f t="shared" si="19"/>
        <v>5.0230423684272614</v>
      </c>
      <c r="J273" s="4">
        <f t="shared" si="18"/>
        <v>1.4647858763362238</v>
      </c>
      <c r="K273" s="4"/>
      <c r="L273" s="4"/>
      <c r="M273" s="4"/>
      <c r="N273" s="4"/>
    </row>
    <row r="274" spans="1:14">
      <c r="A274" s="4">
        <f t="shared" si="16"/>
        <v>2118</v>
      </c>
      <c r="G274" s="4">
        <f>carbondioxide!L374</f>
        <v>896.14167200069312</v>
      </c>
      <c r="H274" s="4">
        <f t="shared" si="17"/>
        <v>6.3201016910161991</v>
      </c>
      <c r="I274" s="4">
        <f t="shared" si="19"/>
        <v>5.0645273589476218</v>
      </c>
      <c r="J274" s="4">
        <f t="shared" si="18"/>
        <v>1.484996773211301</v>
      </c>
      <c r="K274" s="4"/>
      <c r="L274" s="4"/>
      <c r="M274" s="4"/>
      <c r="N274" s="4"/>
    </row>
    <row r="275" spans="1:14">
      <c r="A275" s="4">
        <f t="shared" si="16"/>
        <v>2119</v>
      </c>
      <c r="G275" s="4">
        <f>carbondioxide!L375</f>
        <v>902.09405339228351</v>
      </c>
      <c r="H275" s="4">
        <f t="shared" si="17"/>
        <v>6.3555201362229141</v>
      </c>
      <c r="I275" s="4">
        <f t="shared" si="19"/>
        <v>5.1058936096579624</v>
      </c>
      <c r="J275" s="4">
        <f t="shared" si="18"/>
        <v>1.5053285069382834</v>
      </c>
      <c r="K275" s="4"/>
      <c r="L275" s="4"/>
      <c r="M275" s="4"/>
      <c r="N275" s="4"/>
    </row>
    <row r="276" spans="1:14">
      <c r="A276" s="4">
        <f t="shared" si="16"/>
        <v>2120</v>
      </c>
      <c r="G276" s="4">
        <f>carbondioxide!L376</f>
        <v>908.04692370449277</v>
      </c>
      <c r="H276" s="4">
        <f t="shared" si="17"/>
        <v>6.3907085236313561</v>
      </c>
      <c r="I276" s="4">
        <f t="shared" si="19"/>
        <v>5.1471387815967757</v>
      </c>
      <c r="J276" s="4">
        <f t="shared" si="18"/>
        <v>1.5257797167217311</v>
      </c>
      <c r="K276" s="4"/>
      <c r="L276" s="4"/>
      <c r="M276" s="4"/>
      <c r="N276" s="4"/>
    </row>
    <row r="277" spans="1:14">
      <c r="A277" s="4">
        <f t="shared" si="16"/>
        <v>2121</v>
      </c>
      <c r="G277" s="4">
        <f>carbondioxide!L377</f>
        <v>913.99990410168527</v>
      </c>
      <c r="H277" s="4">
        <f t="shared" si="17"/>
        <v>6.4256676234331191</v>
      </c>
      <c r="I277" s="4">
        <f t="shared" si="19"/>
        <v>5.18826062682494</v>
      </c>
      <c r="J277" s="4">
        <f t="shared" si="18"/>
        <v>1.5463490362102212</v>
      </c>
      <c r="K277" s="4"/>
      <c r="L277" s="4"/>
      <c r="M277" s="4"/>
      <c r="N277" s="4"/>
    </row>
    <row r="278" spans="1:14">
      <c r="A278" s="4">
        <f t="shared" si="16"/>
        <v>2122</v>
      </c>
      <c r="G278" s="4">
        <f>carbondioxide!L378</f>
        <v>919.95262310920202</v>
      </c>
      <c r="H278" s="4">
        <f t="shared" si="17"/>
        <v>6.4603982482009581</v>
      </c>
      <c r="I278" s="4">
        <f t="shared" si="19"/>
        <v>5.2292569866993741</v>
      </c>
      <c r="J278" s="4">
        <f t="shared" si="18"/>
        <v>1.5670350940449129</v>
      </c>
      <c r="K278" s="4"/>
      <c r="L278" s="4"/>
      <c r="M278" s="4"/>
      <c r="N278" s="4"/>
    </row>
    <row r="279" spans="1:14">
      <c r="A279" s="4">
        <f t="shared" si="16"/>
        <v>2123</v>
      </c>
      <c r="G279" s="4">
        <f>carbondioxide!L379</f>
        <v>925.9047165853849</v>
      </c>
      <c r="H279" s="4">
        <f t="shared" si="17"/>
        <v>6.4949012509867803</v>
      </c>
      <c r="I279" s="4">
        <f t="shared" si="19"/>
        <v>5.2701257901485885</v>
      </c>
      <c r="J279" s="4">
        <f t="shared" si="18"/>
        <v>1.5878365143951902</v>
      </c>
      <c r="K279" s="4"/>
      <c r="L279" s="4"/>
      <c r="M279" s="4"/>
      <c r="N279" s="4"/>
    </row>
    <row r="280" spans="1:14">
      <c r="A280" s="4">
        <f t="shared" si="16"/>
        <v>2124</v>
      </c>
      <c r="G280" s="4">
        <f>carbondioxide!L380</f>
        <v>931.85582769094799</v>
      </c>
      <c r="H280" s="4">
        <f t="shared" si="17"/>
        <v>6.5291775234788174</v>
      </c>
      <c r="I280" s="4">
        <f t="shared" si="19"/>
        <v>5.3108650519518177</v>
      </c>
      <c r="J280" s="4">
        <f t="shared" si="18"/>
        <v>1.6087519174814695</v>
      </c>
      <c r="K280" s="4"/>
      <c r="L280" s="4"/>
      <c r="M280" s="4"/>
      <c r="N280" s="4"/>
    </row>
    <row r="281" spans="1:14">
      <c r="A281" s="4">
        <f t="shared" si="16"/>
        <v>2125</v>
      </c>
      <c r="G281" s="4">
        <f>carbondioxide!L381</f>
        <v>937.8056068557612</v>
      </c>
      <c r="H281" s="4">
        <f t="shared" si="17"/>
        <v>6.5632279942163612</v>
      </c>
      <c r="I281" s="4">
        <f t="shared" si="19"/>
        <v>5.3514728710233008</v>
      </c>
      <c r="J281" s="4">
        <f t="shared" si="18"/>
        <v>1.6297799200852612</v>
      </c>
      <c r="K281" s="4"/>
      <c r="L281" s="4"/>
      <c r="M281" s="4"/>
      <c r="N281" s="4"/>
    </row>
    <row r="282" spans="1:14">
      <c r="A282" s="4">
        <f t="shared" si="16"/>
        <v>2126</v>
      </c>
      <c r="G282" s="4">
        <f>carbondioxide!L382</f>
        <v>943.75371174311022</v>
      </c>
      <c r="H282" s="4">
        <f t="shared" si="17"/>
        <v>6.5970536268604212</v>
      </c>
      <c r="I282" s="4">
        <f t="shared" si="19"/>
        <v>5.3919474287031903</v>
      </c>
      <c r="J282" s="4">
        <f t="shared" si="18"/>
        <v>1.6509191360465894</v>
      </c>
      <c r="K282" s="4"/>
      <c r="L282" s="4"/>
      <c r="M282" s="4"/>
      <c r="N282" s="4"/>
    </row>
    <row r="283" spans="1:14">
      <c r="A283" s="4">
        <f t="shared" si="16"/>
        <v>2127</v>
      </c>
      <c r="G283" s="4">
        <f>carbondioxide!L383</f>
        <v>949.69980721150102</v>
      </c>
      <c r="H283" s="4">
        <f t="shared" si="17"/>
        <v>6.6306554185187698</v>
      </c>
      <c r="I283" s="4">
        <f t="shared" si="19"/>
        <v>5.4322869870564698</v>
      </c>
      <c r="J283" s="4">
        <f t="shared" si="18"/>
        <v>1.6721681767488787</v>
      </c>
      <c r="K283" s="4"/>
      <c r="L283" s="4"/>
      <c r="M283" s="4"/>
      <c r="N283" s="4"/>
    </row>
    <row r="284" spans="1:14">
      <c r="A284" s="4">
        <f t="shared" si="16"/>
        <v>2128</v>
      </c>
      <c r="G284" s="4">
        <f>carbondioxide!L384</f>
        <v>955.64356527407392</v>
      </c>
      <c r="H284" s="4">
        <f t="shared" si="17"/>
        <v>6.6640343981238184</v>
      </c>
      <c r="I284" s="4">
        <f t="shared" si="19"/>
        <v>5.4724898871811503</v>
      </c>
      <c r="J284" s="4">
        <f t="shared" si="18"/>
        <v>1.6935256515914259</v>
      </c>
      <c r="K284" s="4"/>
      <c r="L284" s="4"/>
      <c r="M284" s="4"/>
      <c r="N284" s="4"/>
    </row>
    <row r="285" spans="1:14">
      <c r="A285" s="4">
        <f t="shared" si="16"/>
        <v>2129</v>
      </c>
      <c r="G285" s="4">
        <f>carbondioxide!L385</f>
        <v>961.58466505569868</v>
      </c>
      <c r="H285" s="4">
        <f t="shared" si="17"/>
        <v>6.6971916248618539</v>
      </c>
      <c r="I285" s="4">
        <f t="shared" si="19"/>
        <v>5.5125545475269622</v>
      </c>
      <c r="J285" s="4">
        <f t="shared" si="18"/>
        <v>1.7149901684495754</v>
      </c>
      <c r="K285" s="4"/>
      <c r="L285" s="4"/>
      <c r="M285" s="4"/>
      <c r="N285" s="4"/>
    </row>
    <row r="286" spans="1:14">
      <c r="A286" s="4">
        <f t="shared" si="16"/>
        <v>2130</v>
      </c>
      <c r="G286" s="4">
        <f>carbondioxide!L386</f>
        <v>967.52279274781893</v>
      </c>
      <c r="H286" s="4">
        <f t="shared" si="17"/>
        <v>6.7301281866521885</v>
      </c>
      <c r="I286" s="4">
        <f t="shared" si="19"/>
        <v>5.5524794622256435</v>
      </c>
      <c r="J286" s="4">
        <f t="shared" si="18"/>
        <v>1.7365603341227349</v>
      </c>
      <c r="K286" s="4"/>
      <c r="L286" s="4"/>
      <c r="M286" s="4"/>
      <c r="N286" s="4"/>
    </row>
    <row r="287" spans="1:14">
      <c r="A287" s="4">
        <f t="shared" si="16"/>
        <v>2131</v>
      </c>
      <c r="G287" s="4">
        <f>carbondioxide!L387</f>
        <v>973.45764156111647</v>
      </c>
      <c r="H287" s="4">
        <f t="shared" si="17"/>
        <v>6.7628451986748006</v>
      </c>
      <c r="I287" s="4">
        <f t="shared" si="19"/>
        <v>5.5922631994338641</v>
      </c>
      <c r="J287" s="4">
        <f t="shared" si="18"/>
        <v>1.7582347547703594</v>
      </c>
      <c r="K287" s="4"/>
      <c r="L287" s="4"/>
      <c r="M287" s="4"/>
      <c r="N287" s="4"/>
    </row>
    <row r="288" spans="1:14">
      <c r="A288" s="4">
        <f t="shared" si="16"/>
        <v>2132</v>
      </c>
      <c r="G288" s="4">
        <f>carbondioxide!L388</f>
        <v>979.38891167606528</v>
      </c>
      <c r="H288" s="4">
        <f t="shared" si="17"/>
        <v>6.7953438019450907</v>
      </c>
      <c r="I288" s="4">
        <f t="shared" si="19"/>
        <v>5.6319043996897387</v>
      </c>
      <c r="J288" s="4">
        <f t="shared" si="18"/>
        <v>1.7800120363360481</v>
      </c>
      <c r="K288" s="4"/>
      <c r="L288" s="4"/>
      <c r="M288" s="4"/>
      <c r="N288" s="4"/>
    </row>
    <row r="289" spans="1:14">
      <c r="A289" s="4">
        <f t="shared" si="16"/>
        <v>2133</v>
      </c>
      <c r="G289" s="4">
        <f>carbondioxide!L389</f>
        <v>985.31631019144959</v>
      </c>
      <c r="H289" s="4">
        <f t="shared" si="17"/>
        <v>6.8276251619344333</v>
      </c>
      <c r="I289" s="4">
        <f t="shared" si="19"/>
        <v>5.6714017742838241</v>
      </c>
      <c r="J289" s="4">
        <f t="shared" si="18"/>
        <v>1.8018907849598971</v>
      </c>
      <c r="K289" s="4"/>
      <c r="L289" s="4"/>
      <c r="M289" s="4"/>
      <c r="N289" s="4"/>
    </row>
    <row r="290" spans="1:14">
      <c r="A290" s="4">
        <f t="shared" si="16"/>
        <v>2134</v>
      </c>
      <c r="G290" s="4">
        <f>carbondioxide!L390</f>
        <v>991.23955107091342</v>
      </c>
      <c r="H290" s="4">
        <f t="shared" si="17"/>
        <v>6.8596904672351986</v>
      </c>
      <c r="I290" s="4">
        <f t="shared" si="19"/>
        <v>5.7107541036454101</v>
      </c>
      <c r="J290" s="4">
        <f t="shared" si="18"/>
        <v>1.8238696073792571</v>
      </c>
      <c r="K290" s="4"/>
      <c r="L290" s="4"/>
      <c r="M290" s="4"/>
      <c r="N290" s="4"/>
    </row>
    <row r="291" spans="1:14">
      <c r="A291" s="4">
        <f t="shared" si="16"/>
        <v>2135</v>
      </c>
      <c r="G291" s="4">
        <f>carbondioxide!L391</f>
        <v>997.15835508761973</v>
      </c>
      <c r="H291" s="4">
        <f t="shared" si="17"/>
        <v>6.8915409282689994</v>
      </c>
      <c r="I291" s="4">
        <f t="shared" si="19"/>
        <v>5.7499602357448616</v>
      </c>
      <c r="J291" s="4">
        <f t="shared" si="18"/>
        <v>1.8459471113180488</v>
      </c>
      <c r="K291" s="4"/>
      <c r="L291" s="4"/>
      <c r="M291" s="4"/>
      <c r="N291" s="4"/>
    </row>
    <row r="292" spans="1:14">
      <c r="A292" s="4">
        <f t="shared" si="16"/>
        <v>2136</v>
      </c>
      <c r="G292" s="4">
        <f>carbondioxide!L392</f>
        <v>1003.0724497670845</v>
      </c>
      <c r="H292" s="4">
        <f t="shared" si="17"/>
        <v>6.9231777760369093</v>
      </c>
      <c r="I292" s="4">
        <f t="shared" si="19"/>
        <v>5.7890190845126952</v>
      </c>
      <c r="J292" s="4">
        <f t="shared" si="18"/>
        <v>1.8681219058647931</v>
      </c>
      <c r="K292" s="4"/>
      <c r="L292" s="4"/>
      <c r="M292" s="4"/>
      <c r="N292" s="4"/>
    </row>
    <row r="293" spans="1:14">
      <c r="A293" s="4">
        <f t="shared" si="16"/>
        <v>2137</v>
      </c>
      <c r="G293" s="4">
        <f>carbondioxide!L393</f>
        <v>1008.9815693282636</v>
      </c>
      <c r="H293" s="4">
        <f t="shared" si="17"/>
        <v>6.9546022609104723</v>
      </c>
      <c r="I293" s="4">
        <f t="shared" si="19"/>
        <v>5.8279296282760322</v>
      </c>
      <c r="J293" s="4">
        <f t="shared" si="18"/>
        <v>1.8903926018395132</v>
      </c>
      <c r="K293" s="4"/>
      <c r="L293" s="4"/>
      <c r="M293" s="4"/>
      <c r="N293" s="4"/>
    </row>
    <row r="294" spans="1:14">
      <c r="A294" s="4">
        <f t="shared" si="16"/>
        <v>2138</v>
      </c>
      <c r="G294" s="4">
        <f>carbondioxide!L394</f>
        <v>1014.8854546229625</v>
      </c>
      <c r="H294" s="4">
        <f t="shared" si="17"/>
        <v>6.9858156514623175</v>
      </c>
      <c r="I294" s="4">
        <f t="shared" si="19"/>
        <v>5.8666909082129974</v>
      </c>
      <c r="J294" s="4">
        <f t="shared" si="18"/>
        <v>1.9127578121496727</v>
      </c>
      <c r="K294" s="4"/>
      <c r="L294" s="4"/>
      <c r="M294" s="4"/>
      <c r="N294" s="4"/>
    </row>
    <row r="295" spans="1:14">
      <c r="A295" s="4">
        <f t="shared" si="16"/>
        <v>2139</v>
      </c>
      <c r="G295" s="4">
        <f>carbondioxide!L395</f>
        <v>1020.783853073641</v>
      </c>
      <c r="H295" s="4">
        <f t="shared" si="17"/>
        <v>7.0168192333352666</v>
      </c>
      <c r="I295" s="4">
        <f t="shared" si="19"/>
        <v>5.9053020268255851</v>
      </c>
      <c r="J295" s="4">
        <f t="shared" si="18"/>
        <v>1.9352161521353124</v>
      </c>
      <c r="K295" s="4"/>
      <c r="L295" s="4"/>
      <c r="M295" s="4"/>
      <c r="N295" s="4"/>
    </row>
    <row r="296" spans="1:14">
      <c r="A296" s="4">
        <f t="shared" si="16"/>
        <v>2140</v>
      </c>
      <c r="G296" s="4">
        <f>carbondioxide!L396</f>
        <v>1026.6765186096864</v>
      </c>
      <c r="H296" s="4">
        <f t="shared" si="17"/>
        <v>7.0476143081488178</v>
      </c>
      <c r="I296" s="4">
        <f t="shared" si="19"/>
        <v>5.9437621464314674</v>
      </c>
      <c r="J296" s="4">
        <f t="shared" si="18"/>
        <v>1.9577662399035531</v>
      </c>
      <c r="K296" s="4"/>
      <c r="L296" s="4"/>
      <c r="M296" s="4"/>
      <c r="N296" s="4"/>
    </row>
    <row r="297" spans="1:14">
      <c r="A297" s="4">
        <f t="shared" si="16"/>
        <v>2141</v>
      </c>
      <c r="G297" s="4">
        <f>carbondioxide!L397</f>
        <v>1032.5632116022241</v>
      </c>
      <c r="H297" s="4">
        <f t="shared" si="17"/>
        <v>7.0782021924419274</v>
      </c>
      <c r="I297" s="4">
        <f t="shared" si="19"/>
        <v>5.9820704876751707</v>
      </c>
      <c r="J297" s="4">
        <f t="shared" si="18"/>
        <v>1.9804066966526317</v>
      </c>
      <c r="K297" s="4"/>
      <c r="L297" s="4"/>
      <c r="M297" s="4"/>
      <c r="N297" s="4"/>
    </row>
    <row r="298" spans="1:14">
      <c r="A298" s="4">
        <f t="shared" ref="A298:A361" si="20">1+A297</f>
        <v>2142</v>
      </c>
      <c r="G298" s="4">
        <f>carbondioxide!L398</f>
        <v>1038.4436987975396</v>
      </c>
      <c r="H298" s="4">
        <f t="shared" si="17"/>
        <v>7.1085842166510558</v>
      </c>
      <c r="I298" s="4">
        <f t="shared" si="19"/>
        <v>6.0202263280589934</v>
      </c>
      <c r="J298" s="4">
        <f t="shared" si="18"/>
        <v>2.0031361469856397</v>
      </c>
      <c r="K298" s="4"/>
      <c r="L298" s="4"/>
      <c r="M298" s="4"/>
      <c r="N298" s="4"/>
    </row>
    <row r="299" spans="1:14">
      <c r="A299" s="4">
        <f t="shared" si="20"/>
        <v>2143</v>
      </c>
      <c r="G299" s="4">
        <f>carbondioxide!L399</f>
        <v>1044.3177532491823</v>
      </c>
      <c r="H299" s="4">
        <f t="shared" si="17"/>
        <v>7.1387617241224728</v>
      </c>
      <c r="I299" s="4">
        <f t="shared" si="19"/>
        <v>6.0582290004940127</v>
      </c>
      <c r="J299" s="4">
        <f t="shared" si="18"/>
        <v>2.0259532192141365</v>
      </c>
      <c r="K299" s="4"/>
      <c r="L299" s="4"/>
      <c r="M299" s="4"/>
      <c r="N299" s="4"/>
    </row>
    <row r="300" spans="1:14">
      <c r="A300" s="4">
        <f t="shared" si="20"/>
        <v>2144</v>
      </c>
      <c r="G300" s="4">
        <f>carbondioxide!L400</f>
        <v>1050.1851542488198</v>
      </c>
      <c r="H300" s="4">
        <f t="shared" si="17"/>
        <v>7.1687360701578147</v>
      </c>
      <c r="I300" s="4">
        <f t="shared" si="19"/>
        <v>6.0960778918714649</v>
      </c>
      <c r="J300" s="4">
        <f t="shared" si="18"/>
        <v>2.0488565456518062</v>
      </c>
      <c r="K300" s="4"/>
      <c r="L300" s="4"/>
      <c r="M300" s="4"/>
      <c r="N300" s="4"/>
    </row>
    <row r="301" spans="1:14">
      <c r="A301" s="4">
        <f t="shared" si="20"/>
        <v>2145</v>
      </c>
      <c r="G301" s="4">
        <f>carbondioxide!L401</f>
        <v>1056.045687255913</v>
      </c>
      <c r="H301" s="4">
        <f t="shared" si="17"/>
        <v>7.1985086210919436</v>
      </c>
      <c r="I301" s="4">
        <f t="shared" si="19"/>
        <v>6.1337724416547639</v>
      </c>
      <c r="J301" s="4">
        <f t="shared" si="18"/>
        <v>2.0718447628983339</v>
      </c>
      <c r="K301" s="4"/>
      <c r="L301" s="4"/>
      <c r="M301" s="4"/>
      <c r="N301" s="4"/>
    </row>
    <row r="302" spans="1:14">
      <c r="A302" s="4">
        <f t="shared" si="20"/>
        <v>2146</v>
      </c>
      <c r="G302" s="4">
        <f>carbondioxide!L402</f>
        <v>1061.8991438262835</v>
      </c>
      <c r="H302" s="4">
        <f t="shared" si="17"/>
        <v>7.2280807534021836</v>
      </c>
      <c r="I302" s="4">
        <f t="shared" si="19"/>
        <v>6.1713121404923799</v>
      </c>
      <c r="J302" s="4">
        <f t="shared" si="18"/>
        <v>2.0949165121136706</v>
      </c>
      <c r="K302" s="4"/>
      <c r="L302" s="4"/>
      <c r="M302" s="4"/>
      <c r="N302" s="4"/>
    </row>
    <row r="303" spans="1:14">
      <c r="A303" s="4">
        <f t="shared" si="20"/>
        <v>2147</v>
      </c>
      <c r="G303" s="4">
        <f>carbondioxide!L403</f>
        <v>1067.7453215396376</v>
      </c>
      <c r="H303" s="4">
        <f t="shared" si="17"/>
        <v>7.257453852848033</v>
      </c>
      <c r="I303" s="4">
        <f t="shared" si="19"/>
        <v>6.2086965288517604</v>
      </c>
      <c r="J303" s="4">
        <f t="shared" si="18"/>
        <v>2.1180704392828615</v>
      </c>
      <c r="K303" s="4"/>
      <c r="L303" s="4"/>
      <c r="M303" s="4"/>
      <c r="N303" s="4"/>
    </row>
    <row r="304" spans="1:14">
      <c r="A304" s="4">
        <f t="shared" si="20"/>
        <v>2148</v>
      </c>
      <c r="G304" s="4">
        <f>carbondioxide!L404</f>
        <v>1073.584023926117</v>
      </c>
      <c r="H304" s="4">
        <f t="shared" si="17"/>
        <v>7.2866293136404412</v>
      </c>
      <c r="I304" s="4">
        <f t="shared" si="19"/>
        <v>6.2459251956744577</v>
      </c>
      <c r="J304" s="4">
        <f t="shared" si="18"/>
        <v>2.1413051954716127</v>
      </c>
      <c r="K304" s="4"/>
      <c r="L304" s="4"/>
      <c r="M304" s="4"/>
      <c r="N304" s="4"/>
    </row>
    <row r="305" spans="1:14">
      <c r="A305" s="4">
        <f t="shared" si="20"/>
        <v>2149</v>
      </c>
      <c r="G305" s="4">
        <f>carbondioxide!L405</f>
        <v>1079.4150603919411</v>
      </c>
      <c r="H305" s="4">
        <f t="shared" si="17"/>
        <v>7.3156085376398403</v>
      </c>
      <c r="I305" s="4">
        <f t="shared" si="19"/>
        <v>6.2829977770525796</v>
      </c>
      <c r="J305" s="4">
        <f t="shared" si="18"/>
        <v>2.1646194370727647</v>
      </c>
      <c r="K305" s="4"/>
      <c r="L305" s="4"/>
      <c r="M305" s="4"/>
      <c r="N305" s="4"/>
    </row>
    <row r="306" spans="1:14">
      <c r="A306" s="4">
        <f t="shared" si="20"/>
        <v>2150</v>
      </c>
      <c r="G306" s="4">
        <f>carbondioxide!L406</f>
        <v>1085.2382461442087</v>
      </c>
      <c r="H306" s="4">
        <f t="shared" si="17"/>
        <v>7.3443929335820508</v>
      </c>
      <c r="I306" s="4">
        <f t="shared" si="19"/>
        <v>6.319913954926661</v>
      </c>
      <c r="J306" s="4">
        <f t="shared" si="18"/>
        <v>2.1880118260438501</v>
      </c>
      <c r="K306" s="4"/>
      <c r="L306" s="4"/>
      <c r="M306" s="4"/>
      <c r="N306" s="4"/>
    </row>
    <row r="307" spans="1:14">
      <c r="A307" s="4">
        <f t="shared" si="20"/>
        <v>2151</v>
      </c>
      <c r="G307" s="4">
        <f>carbondioxide!L407</f>
        <v>1091.0534021149208</v>
      </c>
      <c r="H307" s="4">
        <f t="shared" si="17"/>
        <v>7.3729839163313047</v>
      </c>
      <c r="I307" s="4">
        <f t="shared" si="19"/>
        <v>6.3566734558050344</v>
      </c>
      <c r="J307" s="4">
        <f t="shared" si="18"/>
        <v>2.2114810301359045</v>
      </c>
      <c r="K307" s="4"/>
      <c r="L307" s="4"/>
      <c r="M307" s="4"/>
      <c r="N307" s="4"/>
    </row>
    <row r="308" spans="1:14">
      <c r="A308" s="4">
        <f t="shared" si="20"/>
        <v>2152</v>
      </c>
      <c r="G308" s="4">
        <f>carbondioxide!L408</f>
        <v>1096.8603548842921</v>
      </c>
      <c r="H308" s="4">
        <f t="shared" si="17"/>
        <v>7.4013829061595526</v>
      </c>
      <c r="I308" s="4">
        <f t="shared" si="19"/>
        <v>6.3932760495047276</v>
      </c>
      <c r="J308" s="4">
        <f t="shared" si="18"/>
        <v>2.2350257231137052</v>
      </c>
      <c r="K308" s="4"/>
      <c r="L308" s="4"/>
      <c r="M308" s="4"/>
      <c r="N308" s="4"/>
    </row>
    <row r="309" spans="1:14">
      <c r="A309" s="4">
        <f t="shared" si="20"/>
        <v>2153</v>
      </c>
      <c r="G309" s="4">
        <f>carbondioxide!L409</f>
        <v>1102.6589366034077</v>
      </c>
      <c r="H309" s="4">
        <f t="shared" si="17"/>
        <v>7.4295913280513233</v>
      </c>
      <c r="I309" s="4">
        <f t="shared" si="19"/>
        <v>6.4297215479139238</v>
      </c>
      <c r="J309" s="4">
        <f t="shared" si="18"/>
        <v>2.2586445849676062</v>
      </c>
      <c r="K309" s="4"/>
      <c r="L309" s="4"/>
      <c r="M309" s="4"/>
      <c r="N309" s="4"/>
    </row>
    <row r="310" spans="1:14">
      <c r="A310" s="4">
        <f t="shared" si="20"/>
        <v>2154</v>
      </c>
      <c r="G310" s="4">
        <f>carbondioxide!L410</f>
        <v>1108.448984916296</v>
      </c>
      <c r="H310" s="4">
        <f t="shared" si="17"/>
        <v>7.4576106110333891</v>
      </c>
      <c r="I310" s="4">
        <f t="shared" si="19"/>
        <v>6.4660098037759699</v>
      </c>
      <c r="J310" s="4">
        <f t="shared" si="18"/>
        <v>2.2823363021171414</v>
      </c>
      <c r="K310" s="4"/>
      <c r="L310" s="4"/>
      <c r="M310" s="4"/>
      <c r="N310" s="4"/>
    </row>
    <row r="311" spans="1:14">
      <c r="A311" s="4">
        <f t="shared" si="20"/>
        <v>2155</v>
      </c>
      <c r="G311" s="4">
        <f>carbondioxide!L411</f>
        <v>1114.2303428814641</v>
      </c>
      <c r="H311" s="4">
        <f t="shared" si="17"/>
        <v>7.4854421875284824</v>
      </c>
      <c r="I311" s="4">
        <f t="shared" si="19"/>
        <v>6.5021407094949177</v>
      </c>
      <c r="J311" s="4">
        <f t="shared" si="18"/>
        <v>2.3060995676065636</v>
      </c>
      <c r="K311" s="4"/>
      <c r="L311" s="4"/>
      <c r="M311" s="4"/>
      <c r="N311" s="4"/>
    </row>
    <row r="312" spans="1:14">
      <c r="A312" s="4">
        <f t="shared" si="20"/>
        <v>2156</v>
      </c>
      <c r="G312" s="4">
        <f>carbondioxide!L412</f>
        <v>1120.0028588929727</v>
      </c>
      <c r="H312" s="4">
        <f t="shared" si="17"/>
        <v>7.5130874927324243</v>
      </c>
      <c r="I312" s="4">
        <f t="shared" si="19"/>
        <v>6.5381141959625531</v>
      </c>
      <c r="J312" s="4">
        <f t="shared" si="18"/>
        <v>2.3299330812924897</v>
      </c>
      <c r="K312" s="4"/>
      <c r="L312" s="4"/>
      <c r="M312" s="4"/>
      <c r="N312" s="4"/>
    </row>
    <row r="313" spans="1:14">
      <c r="A313" s="4">
        <f t="shared" si="20"/>
        <v>2157</v>
      </c>
      <c r="G313" s="4">
        <f>carbondioxide!L413</f>
        <v>1125.7663866010907</v>
      </c>
      <c r="H313" s="4">
        <f t="shared" si="17"/>
        <v>7.5405479640139284</v>
      </c>
      <c r="I313" s="4">
        <f t="shared" si="19"/>
        <v>6.5739302314068437</v>
      </c>
      <c r="J313" s="4">
        <f t="shared" si="18"/>
        <v>2.3538355500238155</v>
      </c>
      <c r="K313" s="4"/>
      <c r="L313" s="4"/>
      <c r="M313" s="4"/>
      <c r="N313" s="4"/>
    </row>
    <row r="314" spans="1:14">
      <c r="A314" s="4">
        <f t="shared" si="20"/>
        <v>2158</v>
      </c>
      <c r="G314" s="4">
        <f>carbondioxide!L414</f>
        <v>1131.5207848325977</v>
      </c>
      <c r="H314" s="4">
        <f t="shared" si="17"/>
        <v>7.5678250403364338</v>
      </c>
      <c r="I314" s="4">
        <f t="shared" si="19"/>
        <v>6.6095888202617363</v>
      </c>
      <c r="J314" s="4">
        <f t="shared" si="18"/>
        <v>2.377805687814071</v>
      </c>
      <c r="K314" s="4"/>
      <c r="L314" s="4"/>
      <c r="M314" s="4"/>
      <c r="N314" s="4"/>
    </row>
    <row r="315" spans="1:14">
      <c r="A315" s="4">
        <f t="shared" si="20"/>
        <v>2159</v>
      </c>
      <c r="G315" s="4">
        <f>carbondioxide!L415</f>
        <v>1137.2659175107888</v>
      </c>
      <c r="H315" s="4">
        <f t="shared" si="17"/>
        <v>7.5949201617013493</v>
      </c>
      <c r="I315" s="4">
        <f t="shared" si="19"/>
        <v>6.6450900020582031</v>
      </c>
      <c r="J315" s="4">
        <f t="shared" si="18"/>
        <v>2.4018422160063739</v>
      </c>
      <c r="K315" s="4"/>
      <c r="L315" s="4"/>
      <c r="M315" s="4"/>
      <c r="N315" s="4"/>
    </row>
    <row r="316" spans="1:14">
      <c r="A316" s="4">
        <f t="shared" si="20"/>
        <v>2160</v>
      </c>
      <c r="G316" s="4">
        <f>carbondioxide!L416</f>
        <v>1143.0016535752284</v>
      </c>
      <c r="H316" s="4">
        <f t="shared" si="17"/>
        <v>7.6218347686120405</v>
      </c>
      <c r="I316" s="4">
        <f t="shared" si="19"/>
        <v>6.6804338503364269</v>
      </c>
      <c r="J316" s="4">
        <f t="shared" si="18"/>
        <v>2.4259438634311485</v>
      </c>
      <c r="K316" s="4"/>
      <c r="L316" s="4"/>
      <c r="M316" s="4"/>
      <c r="N316" s="4"/>
    </row>
    <row r="317" spans="1:14">
      <c r="A317" s="4">
        <f t="shared" si="20"/>
        <v>2161</v>
      </c>
      <c r="G317" s="4">
        <f>carbondioxide!L417</f>
        <v>1148.7278669013144</v>
      </c>
      <c r="H317" s="4">
        <f t="shared" si="17"/>
        <v>7.6485703015579771</v>
      </c>
      <c r="I317" s="4">
        <f t="shared" si="19"/>
        <v>6.7156204715790038</v>
      </c>
      <c r="J317" s="4">
        <f t="shared" si="18"/>
        <v>2.4501093665567706</v>
      </c>
      <c r="K317" s="4"/>
      <c r="L317" s="4"/>
      <c r="M317" s="4"/>
      <c r="N317" s="4"/>
    </row>
    <row r="318" spans="1:14">
      <c r="A318" s="4">
        <f t="shared" si="20"/>
        <v>2162</v>
      </c>
      <c r="G318" s="4">
        <f>carbondioxide!L418</f>
        <v>1154.4444362197014</v>
      </c>
      <c r="H318" s="4">
        <f t="shared" si="17"/>
        <v>7.6751282005184516</v>
      </c>
      <c r="I318" s="4">
        <f t="shared" si="19"/>
        <v>6.7506500041650197</v>
      </c>
      <c r="J318" s="4">
        <f t="shared" si="18"/>
        <v>2.4743374696332969</v>
      </c>
      <c r="K318" s="4"/>
      <c r="L318" s="4"/>
      <c r="M318" s="4"/>
      <c r="N318" s="4"/>
    </row>
    <row r="319" spans="1:14">
      <c r="A319" s="4">
        <f t="shared" si="20"/>
        <v>2163</v>
      </c>
      <c r="G319" s="4">
        <f>carbondioxide!L419</f>
        <v>1160.1512450356308</v>
      </c>
      <c r="H319" s="4">
        <f t="shared" si="17"/>
        <v>7.7015099044852899</v>
      </c>
      <c r="I319" s="4">
        <f t="shared" si="19"/>
        <v>6.78552261734486</v>
      </c>
      <c r="J319" s="4">
        <f t="shared" si="18"/>
        <v>2.4986269248294373</v>
      </c>
      <c r="K319" s="4"/>
      <c r="L319" s="4"/>
      <c r="M319" s="4"/>
      <c r="N319" s="4"/>
    </row>
    <row r="320" spans="1:14">
      <c r="A320" s="4">
        <f t="shared" si="20"/>
        <v>2164</v>
      </c>
      <c r="G320" s="4">
        <f>carbondioxide!L420</f>
        <v>1165.8481815482205</v>
      </c>
      <c r="H320" s="4">
        <f t="shared" si="17"/>
        <v>7.7277168510039731</v>
      </c>
      <c r="I320" s="4">
        <f t="shared" si="19"/>
        <v>6.820238510235578</v>
      </c>
      <c r="J320" s="4">
        <f t="shared" si="18"/>
        <v>2.522976492362925</v>
      </c>
      <c r="K320" s="4"/>
      <c r="L320" s="4"/>
      <c r="M320" s="4"/>
      <c r="N320" s="4"/>
    </row>
    <row r="321" spans="1:14">
      <c r="A321" s="4">
        <f t="shared" si="20"/>
        <v>2165</v>
      </c>
      <c r="G321" s="4">
        <f>carbondioxide!L421</f>
        <v>1171.5351385697572</v>
      </c>
      <c r="H321" s="4">
        <f t="shared" si="17"/>
        <v>7.753750475732673</v>
      </c>
      <c r="I321" s="4">
        <f t="shared" si="19"/>
        <v>6.8547979108366697</v>
      </c>
      <c r="J321" s="4">
        <f t="shared" si="18"/>
        <v>2.5473849406244415</v>
      </c>
      <c r="K321" s="4"/>
      <c r="L321" s="4"/>
      <c r="M321" s="4"/>
      <c r="N321" s="4"/>
    </row>
    <row r="322" spans="1:14">
      <c r="A322" s="4">
        <f t="shared" si="20"/>
        <v>2166</v>
      </c>
      <c r="G322" s="4">
        <f>carbondioxide!L422</f>
        <v>1177.2120134450438</v>
      </c>
      <c r="H322" s="4">
        <f t="shared" si="17"/>
        <v>7.779612212018626</v>
      </c>
      <c r="I322" s="4">
        <f t="shared" si="19"/>
        <v>6.8892010750660546</v>
      </c>
      <c r="J322" s="4">
        <f t="shared" si="18"/>
        <v>2.5718510462952469</v>
      </c>
      <c r="K322" s="4"/>
      <c r="L322" s="4"/>
      <c r="M322" s="4"/>
      <c r="N322" s="4"/>
    </row>
    <row r="323" spans="1:14">
      <c r="A323" s="4">
        <f t="shared" si="20"/>
        <v>2167</v>
      </c>
      <c r="G323" s="4">
        <f>carbondioxide!L423</f>
        <v>1182.87870797084</v>
      </c>
      <c r="H323" s="4">
        <f t="shared" si="17"/>
        <v>7.805303490491367</v>
      </c>
      <c r="I323" s="4">
        <f t="shared" si="19"/>
        <v>6.923448285816086</v>
      </c>
      <c r="J323" s="4">
        <f t="shared" si="18"/>
        <v>2.5963735944586652</v>
      </c>
      <c r="K323" s="4"/>
      <c r="L323" s="4"/>
      <c r="M323" s="4"/>
      <c r="N323" s="4"/>
    </row>
    <row r="324" spans="1:14">
      <c r="A324" s="4">
        <f t="shared" si="20"/>
        <v>2168</v>
      </c>
      <c r="G324" s="4">
        <f>carbondioxide!L424</f>
        <v>1188.5351283154459</v>
      </c>
      <c r="H324" s="4">
        <f t="shared" si="17"/>
        <v>7.8308257386723126</v>
      </c>
      <c r="I324" s="4">
        <f t="shared" si="19"/>
        <v>6.9575398520293863</v>
      </c>
      <c r="J324" s="4">
        <f t="shared" si="18"/>
        <v>2.6209513787055752</v>
      </c>
      <c r="K324" s="4"/>
      <c r="L324" s="4"/>
      <c r="M324" s="4"/>
      <c r="N324" s="4"/>
    </row>
    <row r="325" spans="1:14">
      <c r="A325" s="4">
        <f t="shared" si="20"/>
        <v>2169</v>
      </c>
      <c r="G325" s="4">
        <f>carbondioxide!L425</f>
        <v>1194.1811849384633</v>
      </c>
      <c r="H325" s="4">
        <f t="shared" si="17"/>
        <v>7.8561803806001906</v>
      </c>
      <c r="I325" s="4">
        <f t="shared" si="19"/>
        <v>6.9914761077943055</v>
      </c>
      <c r="J325" s="4">
        <f t="shared" si="18"/>
        <v>2.6455832012340545</v>
      </c>
      <c r="K325" s="4"/>
      <c r="L325" s="4"/>
      <c r="M325" s="4"/>
      <c r="N325" s="4"/>
    </row>
    <row r="326" spans="1:14">
      <c r="A326" s="4">
        <f t="shared" si="20"/>
        <v>2170</v>
      </c>
      <c r="G326" s="4">
        <f>carbondioxide!L426</f>
        <v>1199.8167925107839</v>
      </c>
      <c r="H326" s="4">
        <f t="shared" si="17"/>
        <v>7.8813688364718777</v>
      </c>
      <c r="I326" s="4">
        <f t="shared" si="19"/>
        <v>7.0252574114597888</v>
      </c>
      <c r="J326" s="4">
        <f t="shared" si="18"/>
        <v>2.6702678729433167</v>
      </c>
      <c r="K326" s="4"/>
      <c r="L326" s="4"/>
      <c r="M326" s="4"/>
      <c r="N326" s="4"/>
    </row>
    <row r="327" spans="1:14">
      <c r="A327" s="4">
        <f t="shared" si="20"/>
        <v>2171</v>
      </c>
      <c r="G327" s="4">
        <f>carbondioxide!L427</f>
        <v>1205.4418698348372</v>
      </c>
      <c r="H327" s="4">
        <f t="shared" ref="H327:H390" si="21">H$3*LN(G327/G$3)</f>
        <v>7.906392522298165</v>
      </c>
      <c r="I327" s="4">
        <f t="shared" si="19"/>
        <v>7.0588841447694346</v>
      </c>
      <c r="J327" s="4">
        <f t="shared" ref="J327:J390" si="22">J326+J$3*(I326-J326)</f>
        <v>2.6950042135220902</v>
      </c>
      <c r="K327" s="4"/>
      <c r="L327" s="4"/>
      <c r="M327" s="4"/>
      <c r="N327" s="4"/>
    </row>
    <row r="328" spans="1:14">
      <c r="A328" s="4">
        <f t="shared" si="20"/>
        <v>2172</v>
      </c>
      <c r="G328" s="4">
        <f>carbondioxide!L428</f>
        <v>1211.0563397651399</v>
      </c>
      <c r="H328" s="4">
        <f t="shared" si="21"/>
        <v>7.9312528495740056</v>
      </c>
      <c r="I328" s="4">
        <f t="shared" ref="I328:I391" si="23">I327+I$3*(I$4*H328-I327)+I$5*(J327-I327)</f>
        <v>7.092356712014519</v>
      </c>
      <c r="J328" s="4">
        <f t="shared" si="22"/>
        <v>2.7197910515315753</v>
      </c>
      <c r="K328" s="4"/>
      <c r="L328" s="4"/>
      <c r="M328" s="4"/>
      <c r="N328" s="4"/>
    </row>
    <row r="329" spans="1:14">
      <c r="A329" s="4">
        <f t="shared" si="20"/>
        <v>2173</v>
      </c>
      <c r="G329" s="4">
        <f>carbondioxide!L429</f>
        <v>1216.6601291291802</v>
      </c>
      <c r="H329" s="4">
        <f t="shared" si="21"/>
        <v>7.9559512249628161</v>
      </c>
      <c r="I329" s="4">
        <f t="shared" si="23"/>
        <v>7.1256755392057647</v>
      </c>
      <c r="J329" s="4">
        <f t="shared" si="22"/>
        <v>2.7446272244831182</v>
      </c>
      <c r="K329" s="4"/>
      <c r="L329" s="4"/>
      <c r="M329" s="4"/>
      <c r="N329" s="4"/>
    </row>
    <row r="330" spans="1:14">
      <c r="A330" s="4">
        <f t="shared" si="20"/>
        <v>2174</v>
      </c>
      <c r="G330" s="4">
        <f>carbondioxide!L430</f>
        <v>1222.2531686486773</v>
      </c>
      <c r="H330" s="4">
        <f t="shared" si="21"/>
        <v>7.9804890499944205</v>
      </c>
      <c r="I330" s="4">
        <f t="shared" si="23"/>
        <v>7.1588410732636039</v>
      </c>
      <c r="J330" s="4">
        <f t="shared" si="22"/>
        <v>2.769511578910743</v>
      </c>
      <c r="K330" s="4"/>
      <c r="L330" s="4"/>
      <c r="M330" s="4"/>
      <c r="N330" s="4"/>
    </row>
    <row r="331" spans="1:14">
      <c r="A331" s="4">
        <f t="shared" si="20"/>
        <v>2175</v>
      </c>
      <c r="G331" s="4">
        <f>carbondioxide!L431</f>
        <v>1227.8353928612446</v>
      </c>
      <c r="H331" s="4">
        <f t="shared" si="21"/>
        <v>8.0048677207761951</v>
      </c>
      <c r="I331" s="4">
        <f t="shared" si="23"/>
        <v>7.1918537812267189</v>
      </c>
      <c r="J331" s="4">
        <f t="shared" si="22"/>
        <v>2.7944429704386673</v>
      </c>
      <c r="K331" s="4"/>
      <c r="L331" s="4"/>
      <c r="M331" s="4"/>
      <c r="N331" s="4"/>
    </row>
    <row r="332" spans="1:14">
      <c r="A332" s="4">
        <f t="shared" si="20"/>
        <v>2176</v>
      </c>
      <c r="G332" s="4">
        <f>carbondioxide!L432</f>
        <v>1233.4067400424929</v>
      </c>
      <c r="H332" s="4">
        <f t="shared" si="21"/>
        <v>8.0290886277170621</v>
      </c>
      <c r="I332" s="4">
        <f t="shared" si="23"/>
        <v>7.2247141494786025</v>
      </c>
      <c r="J332" s="4">
        <f t="shared" si="22"/>
        <v>2.8194202638439436</v>
      </c>
      <c r="K332" s="4"/>
      <c r="L332" s="4"/>
      <c r="M332" s="4"/>
      <c r="N332" s="4"/>
    </row>
    <row r="333" spans="1:14">
      <c r="A333" s="4">
        <f t="shared" si="20"/>
        <v>2177</v>
      </c>
      <c r="G333" s="4">
        <f>carbondioxide!L433</f>
        <v>1238.9671521286057</v>
      </c>
      <c r="H333" s="4">
        <f t="shared" si="21"/>
        <v>8.0531531552639013</v>
      </c>
      <c r="I333" s="4">
        <f t="shared" si="23"/>
        <v>7.2574226829919022</v>
      </c>
      <c r="J333" s="4">
        <f t="shared" si="22"/>
        <v>2.8444423331143485</v>
      </c>
      <c r="K333" s="4"/>
      <c r="L333" s="4"/>
      <c r="M333" s="4"/>
      <c r="N333" s="4"/>
    </row>
    <row r="334" spans="1:14">
      <c r="A334" s="4">
        <f t="shared" si="20"/>
        <v>2178</v>
      </c>
      <c r="G334" s="4">
        <f>carbondioxide!L434</f>
        <v>1244.5165746394114</v>
      </c>
      <c r="H334" s="4">
        <f t="shared" si="21"/>
        <v>8.0770626816500197</v>
      </c>
      <c r="I334" s="4">
        <f t="shared" si="23"/>
        <v>7.2899799045903011</v>
      </c>
      <c r="J334" s="4">
        <f t="shared" si="22"/>
        <v>2.8695080615016528</v>
      </c>
      <c r="K334" s="4"/>
      <c r="L334" s="4"/>
      <c r="M334" s="4"/>
      <c r="N334" s="4"/>
    </row>
    <row r="335" spans="1:14">
      <c r="A335" s="4">
        <f t="shared" si="20"/>
        <v>2179</v>
      </c>
      <c r="G335" s="4">
        <f>carbondioxide!L435</f>
        <v>1250.0549566019877</v>
      </c>
      <c r="H335" s="4">
        <f t="shared" si="21"/>
        <v>8.1008185786553266</v>
      </c>
      <c r="I335" s="4">
        <f t="shared" si="23"/>
        <v>7.3223863542276817</v>
      </c>
      <c r="J335" s="4">
        <f t="shared" si="22"/>
        <v>2.8946163415703965</v>
      </c>
      <c r="K335" s="4"/>
      <c r="L335" s="4"/>
      <c r="M335" s="4"/>
      <c r="N335" s="4"/>
    </row>
    <row r="336" spans="1:14">
      <c r="A336" s="4">
        <f t="shared" si="20"/>
        <v>2180</v>
      </c>
      <c r="G336" s="4">
        <f>carbondioxide!L436</f>
        <v>1255.5822504748248</v>
      </c>
      <c r="H336" s="4">
        <f t="shared" si="21"/>
        <v>8.1244222113778406</v>
      </c>
      <c r="I336" s="4">
        <f t="shared" si="23"/>
        <v>7.354642588284328</v>
      </c>
      <c r="J336" s="4">
        <f t="shared" si="22"/>
        <v>2.9197660752422898</v>
      </c>
      <c r="K336" s="4"/>
      <c r="L336" s="4"/>
      <c r="M336" s="4"/>
      <c r="N336" s="4"/>
    </row>
    <row r="337" spans="1:14">
      <c r="A337" s="4">
        <f t="shared" si="20"/>
        <v>2181</v>
      </c>
      <c r="G337" s="4">
        <f>carbondioxide!L437</f>
        <v>1261.0984120725666</v>
      </c>
      <c r="H337" s="4">
        <f t="shared" si="21"/>
        <v>8.147874938016173</v>
      </c>
      <c r="I337" s="4">
        <f t="shared" si="23"/>
        <v>7.3867491788799065</v>
      </c>
      <c r="J337" s="4">
        <f t="shared" si="22"/>
        <v>2.9449561738363688</v>
      </c>
      <c r="K337" s="4"/>
      <c r="L337" s="4"/>
      <c r="M337" s="4"/>
      <c r="N337" s="4"/>
    </row>
    <row r="338" spans="1:14">
      <c r="A338" s="4">
        <f t="shared" si="20"/>
        <v>2182</v>
      </c>
      <c r="G338" s="4">
        <f>carbondioxide!L438</f>
        <v>1266.6034004913652</v>
      </c>
      <c r="H338" s="4">
        <f t="shared" si="21"/>
        <v>8.1711781096626801</v>
      </c>
      <c r="I338" s="4">
        <f t="shared" si="23"/>
        <v>7.418706713202976</v>
      </c>
      <c r="J338" s="4">
        <f t="shared" si="22"/>
        <v>2.9701855581050163</v>
      </c>
      <c r="K338" s="4"/>
      <c r="L338" s="4"/>
      <c r="M338" s="4"/>
      <c r="N338" s="4"/>
    </row>
    <row r="339" spans="1:14">
      <c r="A339" s="4">
        <f t="shared" si="20"/>
        <v>2183</v>
      </c>
      <c r="G339" s="4">
        <f>carbondioxide!L439</f>
        <v>1272.0971780348664</v>
      </c>
      <c r="H339" s="4">
        <f t="shared" si="21"/>
        <v>8.1943330701069375</v>
      </c>
      <c r="I339" s="4">
        <f t="shared" si="23"/>
        <v>7.4505157928567751</v>
      </c>
      <c r="J339" s="4">
        <f t="shared" si="22"/>
        <v>2.9954531582659727</v>
      </c>
      <c r="K339" s="4"/>
      <c r="L339" s="4"/>
      <c r="M339" s="4"/>
      <c r="N339" s="4"/>
    </row>
    <row r="340" spans="1:14">
      <c r="A340" s="4">
        <f t="shared" si="20"/>
        <v>2184</v>
      </c>
      <c r="G340" s="4">
        <f>carbondioxide!L440</f>
        <v>1277.5797101408502</v>
      </c>
      <c r="H340" s="4">
        <f t="shared" si="21"/>
        <v>8.2173411556492084</v>
      </c>
      <c r="I340" s="4">
        <f t="shared" si="23"/>
        <v>7.4821770332210189</v>
      </c>
      <c r="J340" s="4">
        <f t="shared" si="22"/>
        <v>3.0207579140304484</v>
      </c>
      <c r="K340" s="4"/>
      <c r="L340" s="4"/>
      <c r="M340" s="4"/>
      <c r="N340" s="4"/>
    </row>
    <row r="341" spans="1:14">
      <c r="A341" s="4">
        <f t="shared" si="20"/>
        <v>2185</v>
      </c>
      <c r="G341" s="4">
        <f>carbondioxide!L441</f>
        <v>1283.0509653085485</v>
      </c>
      <c r="H341" s="4">
        <f t="shared" si="21"/>
        <v>8.2402036949236237</v>
      </c>
      <c r="I341" s="4">
        <f t="shared" si="23"/>
        <v>7.5136910628294684</v>
      </c>
      <c r="J341" s="4">
        <f t="shared" si="22"/>
        <v>3.0460987746274508</v>
      </c>
      <c r="K341" s="4"/>
      <c r="L341" s="4"/>
      <c r="M341" s="4"/>
      <c r="N341" s="4"/>
    </row>
    <row r="342" spans="1:14">
      <c r="A342" s="4">
        <f t="shared" si="20"/>
        <v>2186</v>
      </c>
      <c r="G342" s="4">
        <f>carbondioxide!L442</f>
        <v>1288.5109150266594</v>
      </c>
      <c r="H342" s="4">
        <f t="shared" si="21"/>
        <v>8.2629220087307473</v>
      </c>
      <c r="I342" s="4">
        <f t="shared" si="23"/>
        <v>7.5450585227629974</v>
      </c>
      <c r="J342" s="4">
        <f t="shared" si="22"/>
        <v>3.0714746988244381</v>
      </c>
      <c r="K342" s="4"/>
      <c r="L342" s="4"/>
      <c r="M342" s="4"/>
      <c r="N342" s="4"/>
    </row>
    <row r="343" spans="1:14">
      <c r="A343" s="4">
        <f t="shared" si="20"/>
        <v>2187</v>
      </c>
      <c r="G343" s="4">
        <f>carbondioxide!L443</f>
        <v>1293.9595337020787</v>
      </c>
      <c r="H343" s="4">
        <f t="shared" si="21"/>
        <v>8.2854974098792393</v>
      </c>
      <c r="I343" s="4">
        <f t="shared" si="23"/>
        <v>7.5762800660579135</v>
      </c>
      <c r="J343" s="4">
        <f t="shared" si="22"/>
        <v>3.0968846549444091</v>
      </c>
      <c r="K343" s="4"/>
      <c r="L343" s="4"/>
      <c r="M343" s="4"/>
      <c r="N343" s="4"/>
    </row>
    <row r="344" spans="1:14">
      <c r="A344" s="4">
        <f t="shared" si="20"/>
        <v>2188</v>
      </c>
      <c r="G344" s="4">
        <f>carbondioxide!L444</f>
        <v>1299.3967985893662</v>
      </c>
      <c r="H344" s="4">
        <f t="shared" si="21"/>
        <v>8.307931203036345</v>
      </c>
      <c r="I344" s="4">
        <f t="shared" si="23"/>
        <v>7.6073563571292731</v>
      </c>
      <c r="J344" s="4">
        <f t="shared" si="22"/>
        <v>3.1223276208795339</v>
      </c>
      <c r="K344" s="4"/>
      <c r="L344" s="4"/>
      <c r="M344" s="4"/>
      <c r="N344" s="4"/>
    </row>
    <row r="345" spans="1:14">
      <c r="A345" s="4">
        <f t="shared" si="20"/>
        <v>2189</v>
      </c>
      <c r="G345" s="4">
        <f>carbondioxide!L445</f>
        <v>1304.822689720962</v>
      </c>
      <c r="H345" s="4">
        <f t="shared" si="21"/>
        <v>8.3302246845869163</v>
      </c>
      <c r="I345" s="4">
        <f t="shared" si="23"/>
        <v>7.6382880712089403</v>
      </c>
      <c r="J345" s="4">
        <f t="shared" si="22"/>
        <v>3.1478025841014325</v>
      </c>
      <c r="K345" s="4"/>
      <c r="L345" s="4"/>
      <c r="M345" s="4"/>
      <c r="N345" s="4"/>
    </row>
    <row r="346" spans="1:14">
      <c r="A346" s="4">
        <f t="shared" si="20"/>
        <v>2190</v>
      </c>
      <c r="G346" s="4">
        <f>carbondioxide!L446</f>
        <v>1310.2371898381739</v>
      </c>
      <c r="H346" s="4">
        <f t="shared" si="21"/>
        <v>8.3523791425006948</v>
      </c>
      <c r="I346" s="4">
        <f t="shared" si="23"/>
        <v>7.6690758937981238</v>
      </c>
      <c r="J346" s="4">
        <f t="shared" si="22"/>
        <v>3.1733085416682032</v>
      </c>
      <c r="K346" s="4"/>
      <c r="L346" s="4"/>
      <c r="M346" s="4"/>
      <c r="N346" s="4"/>
    </row>
    <row r="347" spans="1:14">
      <c r="A347" s="4">
        <f t="shared" si="20"/>
        <v>2191</v>
      </c>
      <c r="G347" s="4">
        <f>carbondioxide!L447</f>
        <v>1315.6402843229446</v>
      </c>
      <c r="H347" s="4">
        <f t="shared" si="21"/>
        <v>8.3743958562076219</v>
      </c>
      <c r="I347" s="4">
        <f t="shared" si="23"/>
        <v>7.6997205201341536</v>
      </c>
      <c r="J347" s="4">
        <f t="shared" si="22"/>
        <v>3.1988445002283012</v>
      </c>
      <c r="K347" s="4"/>
      <c r="L347" s="4"/>
      <c r="M347" s="4"/>
      <c r="N347" s="4"/>
    </row>
    <row r="348" spans="1:14">
      <c r="A348" s="4">
        <f t="shared" si="20"/>
        <v>2192</v>
      </c>
      <c r="G348" s="4">
        <f>carbondioxide!L448</f>
        <v>1321.0319611304169</v>
      </c>
      <c r="H348" s="4">
        <f t="shared" si="21"/>
        <v>8.3962760964808698</v>
      </c>
      <c r="I348" s="4">
        <f t="shared" si="23"/>
        <v>7.7302226546712394</v>
      </c>
      <c r="J348" s="4">
        <f t="shared" si="22"/>
        <v>3.2244094760213664</v>
      </c>
      <c r="K348" s="4"/>
      <c r="L348" s="4"/>
      <c r="M348" s="4"/>
      <c r="N348" s="4"/>
    </row>
    <row r="349" spans="1:14">
      <c r="A349" s="4">
        <f t="shared" si="20"/>
        <v>2193</v>
      </c>
      <c r="G349" s="4">
        <f>carbondioxide!L449</f>
        <v>1326.4122107223093</v>
      </c>
      <c r="H349" s="4">
        <f t="shared" si="21"/>
        <v>8.4180211253274067</v>
      </c>
      <c r="I349" s="4">
        <f t="shared" si="23"/>
        <v>7.7605830105749556</v>
      </c>
      <c r="J349" s="4">
        <f t="shared" si="22"/>
        <v>3.2500024948760977</v>
      </c>
      <c r="K349" s="4"/>
      <c r="L349" s="4"/>
      <c r="M349" s="4"/>
      <c r="N349" s="4"/>
    </row>
    <row r="350" spans="1:14">
      <c r="A350" s="4">
        <f t="shared" si="20"/>
        <v>2194</v>
      </c>
      <c r="G350" s="4">
        <f>carbondioxide!L450</f>
        <v>1331.7810260011113</v>
      </c>
      <c r="H350" s="4">
        <f t="shared" si="21"/>
        <v>8.4396321958857872</v>
      </c>
      <c r="I350" s="4">
        <f t="shared" si="23"/>
        <v>7.7908023092302079</v>
      </c>
      <c r="J350" s="4">
        <f t="shared" si="22"/>
        <v>3.2756225922052673</v>
      </c>
      <c r="K350" s="4"/>
      <c r="L350" s="4"/>
      <c r="M350" s="4"/>
      <c r="N350" s="4"/>
    </row>
    <row r="351" spans="1:14">
      <c r="A351" s="4">
        <f t="shared" si="20"/>
        <v>2195</v>
      </c>
      <c r="G351" s="4">
        <f>carbondioxide!L451</f>
        <v>1337.1384022451143</v>
      </c>
      <c r="H351" s="4">
        <f t="shared" si="21"/>
        <v>8.4611105523310091</v>
      </c>
      <c r="I351" s="4">
        <f t="shared" si="23"/>
        <v>7.8208812797624372</v>
      </c>
      <c r="J351" s="4">
        <f t="shared" si="22"/>
        <v>3.3012688129979688</v>
      </c>
      <c r="K351" s="4"/>
      <c r="L351" s="4"/>
      <c r="M351" s="4"/>
      <c r="N351" s="4"/>
    </row>
    <row r="352" spans="1:14">
      <c r="A352" s="4">
        <f t="shared" si="20"/>
        <v>2196</v>
      </c>
      <c r="G352" s="4">
        <f>carbondioxide!L452</f>
        <v>1342.4843370442838</v>
      </c>
      <c r="H352" s="4">
        <f t="shared" si="21"/>
        <v>8.4824574297861357</v>
      </c>
      <c r="I352" s="4">
        <f t="shared" si="23"/>
        <v>7.8508206585718128</v>
      </c>
      <c r="J352" s="4">
        <f t="shared" si="22"/>
        <v>3.3269402118091911</v>
      </c>
      <c r="K352" s="4"/>
      <c r="L352" s="4"/>
      <c r="M352" s="4"/>
      <c r="N352" s="4"/>
    </row>
    <row r="353" spans="1:14">
      <c r="A353" s="4">
        <f t="shared" si="20"/>
        <v>2197</v>
      </c>
      <c r="G353" s="4">
        <f>carbondioxide!L453</f>
        <v>1347.8188302369836</v>
      </c>
      <c r="H353" s="4">
        <f t="shared" si="21"/>
        <v>8.5036740542405038</v>
      </c>
      <c r="I353" s="4">
        <f t="shared" si="23"/>
        <v>7.8806211888801636</v>
      </c>
      <c r="J353" s="4">
        <f t="shared" si="22"/>
        <v>3.3526358527468028</v>
      </c>
      <c r="K353" s="4"/>
      <c r="L353" s="4"/>
      <c r="M353" s="4"/>
      <c r="N353" s="4"/>
    </row>
    <row r="354" spans="1:14">
      <c r="A354" s="4">
        <f t="shared" si="20"/>
        <v>2198</v>
      </c>
      <c r="G354" s="4">
        <f>carbondioxide!L454</f>
        <v>1353.1418838475608</v>
      </c>
      <c r="H354" s="4">
        <f t="shared" si="21"/>
        <v>8.5247616424742958</v>
      </c>
      <c r="I354" s="4">
        <f t="shared" si="23"/>
        <v>7.9102836202904214</v>
      </c>
      <c r="J354" s="4">
        <f t="shared" si="22"/>
        <v>3.3783548094560403</v>
      </c>
      <c r="K354" s="4"/>
      <c r="L354" s="4"/>
      <c r="M354" s="4"/>
      <c r="N354" s="4"/>
    </row>
    <row r="355" spans="1:14">
      <c r="A355" s="4">
        <f t="shared" si="20"/>
        <v>2199</v>
      </c>
      <c r="G355" s="4">
        <f>carbondioxide!L455</f>
        <v>1358.4535020248013</v>
      </c>
      <c r="H355" s="4">
        <f t="shared" si="21"/>
        <v>8.5457214019892529</v>
      </c>
      <c r="I355" s="4">
        <f t="shared" si="23"/>
        <v>7.9398087083583153</v>
      </c>
      <c r="J355" s="4">
        <f t="shared" si="22"/>
        <v>3.4040961651015795</v>
      </c>
      <c r="K355" s="4"/>
      <c r="L355" s="4"/>
      <c r="M355" s="4"/>
      <c r="N355" s="4"/>
    </row>
    <row r="356" spans="1:14">
      <c r="A356" s="4">
        <f t="shared" si="20"/>
        <v>2200</v>
      </c>
      <c r="G356" s="4">
        <f>carbondioxide!L456</f>
        <v>1363.7536909812547</v>
      </c>
      <c r="H356" s="4">
        <f t="shared" si="21"/>
        <v>8.5665545309453446</v>
      </c>
      <c r="I356" s="4">
        <f t="shared" si="23"/>
        <v>7.9691972141761038</v>
      </c>
      <c r="J356" s="4">
        <f t="shared" si="22"/>
        <v>3.4298590123472779</v>
      </c>
      <c r="K356" s="4"/>
      <c r="L356" s="4"/>
      <c r="M356" s="4"/>
      <c r="N356" s="4"/>
    </row>
    <row r="357" spans="1:14">
      <c r="A357" s="4">
        <f t="shared" si="20"/>
        <v>2201</v>
      </c>
      <c r="G357" s="4">
        <f>carbondioxide!L457</f>
        <v>1369.0424589334459</v>
      </c>
      <c r="H357" s="4">
        <f t="shared" si="21"/>
        <v>8.5872622181031577</v>
      </c>
      <c r="I357" s="4">
        <f t="shared" si="23"/>
        <v>7.9984499039680896</v>
      </c>
      <c r="J357" s="4">
        <f t="shared" si="22"/>
        <v>3.4556424533336654</v>
      </c>
      <c r="K357" s="4"/>
      <c r="L357" s="4"/>
      <c r="M357" s="4"/>
      <c r="N357" s="4"/>
    </row>
    <row r="358" spans="1:14">
      <c r="A358" s="4">
        <f t="shared" si="20"/>
        <v>2202</v>
      </c>
      <c r="G358" s="4">
        <f>carbondioxide!L458</f>
        <v>1374.3198160429686</v>
      </c>
      <c r="H358" s="4">
        <f t="shared" si="21"/>
        <v>8.6078456427718759</v>
      </c>
      <c r="I358" s="4">
        <f t="shared" si="23"/>
        <v>8.0275675486976947</v>
      </c>
      <c r="J358" s="4">
        <f t="shared" si="22"/>
        <v>3.4814455996532687</v>
      </c>
      <c r="K358" s="4"/>
      <c r="L358" s="4"/>
      <c r="M358" s="4"/>
      <c r="N358" s="4"/>
    </row>
    <row r="359" spans="1:14">
      <c r="A359" s="4">
        <f t="shared" si="20"/>
        <v>2203</v>
      </c>
      <c r="G359" s="4">
        <f>carbondioxide!L459</f>
        <v>1379.58577435847</v>
      </c>
      <c r="H359" s="4">
        <f t="shared" si="21"/>
        <v>8.6283059747625899</v>
      </c>
      <c r="I359" s="4">
        <f t="shared" si="23"/>
        <v>8.0565509236858546</v>
      </c>
      <c r="J359" s="4">
        <f t="shared" si="22"/>
        <v>3.5072675723238409</v>
      </c>
      <c r="K359" s="4"/>
      <c r="L359" s="4"/>
      <c r="M359" s="4"/>
      <c r="N359" s="4"/>
    </row>
    <row r="360" spans="1:14">
      <c r="A360" s="4">
        <f t="shared" si="20"/>
        <v>2204</v>
      </c>
      <c r="G360" s="4">
        <f>carbondioxide!L460</f>
        <v>1384.8403477585284</v>
      </c>
      <c r="H360" s="4">
        <f t="shared" si="21"/>
        <v>8.6486443743468087</v>
      </c>
      <c r="I360" s="4">
        <f t="shared" si="23"/>
        <v>8.0854008082405251</v>
      </c>
      <c r="J360" s="4">
        <f t="shared" si="22"/>
        <v>3.5331075017595772</v>
      </c>
      <c r="K360" s="4"/>
      <c r="L360" s="4"/>
      <c r="M360" s="4"/>
      <c r="N360" s="4"/>
    </row>
    <row r="361" spans="1:14">
      <c r="A361" s="4">
        <f t="shared" si="20"/>
        <v>2205</v>
      </c>
      <c r="G361" s="4">
        <f>carbondioxide!L461</f>
        <v>1390.08355189543</v>
      </c>
      <c r="H361" s="4">
        <f t="shared" si="21"/>
        <v>8.6688619922199557</v>
      </c>
      <c r="I361" s="4">
        <f t="shared" si="23"/>
        <v>8.1141179852970495</v>
      </c>
      <c r="J361" s="4">
        <f t="shared" si="22"/>
        <v>3.5589645277403892</v>
      </c>
      <c r="K361" s="4"/>
      <c r="L361" s="4"/>
      <c r="M361" s="4"/>
      <c r="N361" s="4"/>
    </row>
    <row r="362" spans="1:14">
      <c r="A362" s="4">
        <f t="shared" ref="A362:A425" si="24">1+A361</f>
        <v>2206</v>
      </c>
      <c r="G362" s="4">
        <f>carbondioxide!L462</f>
        <v>1395.3154041398409</v>
      </c>
      <c r="H362" s="4">
        <f t="shared" si="21"/>
        <v>8.6889599694697228</v>
      </c>
      <c r="I362" s="4">
        <f t="shared" si="23"/>
        <v>8.1427032410691833</v>
      </c>
      <c r="J362" s="4">
        <f t="shared" si="22"/>
        <v>3.584837799379311</v>
      </c>
      <c r="K362" s="4"/>
      <c r="L362" s="4"/>
      <c r="M362" s="4"/>
      <c r="N362" s="4"/>
    </row>
    <row r="363" spans="1:14">
      <c r="A363" s="4">
        <f t="shared" si="24"/>
        <v>2207</v>
      </c>
      <c r="G363" s="4">
        <f>carbondioxide!L463</f>
        <v>1400.5359235263816</v>
      </c>
      <c r="H363" s="4">
        <f t="shared" si="21"/>
        <v>8.7089394375490574</v>
      </c>
      <c r="I363" s="4">
        <f t="shared" si="23"/>
        <v>8.1711573647105418</v>
      </c>
      <c r="J363" s="4">
        <f t="shared" si="22"/>
        <v>3.6107264750881094</v>
      </c>
      <c r="K363" s="4"/>
      <c r="L363" s="4"/>
      <c r="M363" s="4"/>
      <c r="N363" s="4"/>
    </row>
    <row r="364" spans="1:14">
      <c r="A364" s="4">
        <f t="shared" si="24"/>
        <v>2208</v>
      </c>
      <c r="G364" s="4">
        <f>carbondioxide!L464</f>
        <v>1405.7451307001027</v>
      </c>
      <c r="H364" s="4">
        <f t="shared" si="21"/>
        <v>8.7288015182536665</v>
      </c>
      <c r="I364" s="4">
        <f t="shared" si="23"/>
        <v>8.1994811479862673</v>
      </c>
      <c r="J364" s="4">
        <f t="shared" si="22"/>
        <v>3.6366297225411648</v>
      </c>
      <c r="K364" s="4"/>
      <c r="L364" s="4"/>
      <c r="M364" s="4"/>
      <c r="N364" s="4"/>
    </row>
    <row r="365" spans="1:14">
      <c r="A365" s="4">
        <f t="shared" si="24"/>
        <v>2209</v>
      </c>
      <c r="G365" s="4">
        <f>carbondioxide!L465</f>
        <v>1410.9430478638608</v>
      </c>
      <c r="H365" s="4">
        <f t="shared" si="21"/>
        <v>8.7485473237038498</v>
      </c>
      <c r="I365" s="4">
        <f t="shared" si="23"/>
        <v>8.2276753849546935</v>
      </c>
      <c r="J365" s="4">
        <f t="shared" si="22"/>
        <v>3.6625467186376928</v>
      </c>
      <c r="K365" s="4"/>
      <c r="L365" s="4"/>
      <c r="M365" s="4"/>
      <c r="N365" s="4"/>
    </row>
    <row r="366" spans="1:14">
      <c r="A366" s="4">
        <f t="shared" si="24"/>
        <v>2210</v>
      </c>
      <c r="G366" s="4">
        <f>carbondioxide!L466</f>
        <v>1416.1296987265976</v>
      </c>
      <c r="H366" s="4">
        <f t="shared" si="21"/>
        <v>8.7681779563305291</v>
      </c>
      <c r="I366" s="4">
        <f t="shared" si="23"/>
        <v>8.2557408716587872</v>
      </c>
      <c r="J366" s="4">
        <f t="shared" si="22"/>
        <v>3.6884766494623733</v>
      </c>
      <c r="K366" s="4"/>
      <c r="L366" s="4"/>
      <c r="M366" s="4"/>
      <c r="N366" s="4"/>
    </row>
    <row r="367" spans="1:14">
      <c r="A367" s="4">
        <f t="shared" si="24"/>
        <v>2211</v>
      </c>
      <c r="G367" s="4">
        <f>carbondioxide!L467</f>
        <v>1421.3051084525173</v>
      </c>
      <c r="H367" s="4">
        <f t="shared" si="21"/>
        <v>8.7876945088652967</v>
      </c>
      <c r="I367" s="4">
        <f t="shared" si="23"/>
        <v>8.2836784058271817</v>
      </c>
      <c r="J367" s="4">
        <f t="shared" si="22"/>
        <v>3.7144187102444488</v>
      </c>
      <c r="K367" s="4"/>
      <c r="L367" s="4"/>
      <c r="M367" s="4"/>
      <c r="N367" s="4"/>
    </row>
    <row r="368" spans="1:14">
      <c r="A368" s="4">
        <f t="shared" si="24"/>
        <v>2212</v>
      </c>
      <c r="G368" s="4">
        <f>carbondioxide!L468</f>
        <v>1426.4693036111632</v>
      </c>
      <c r="H368" s="4">
        <f t="shared" si="21"/>
        <v>8.8070980643343653</v>
      </c>
      <c r="I368" s="4">
        <f t="shared" si="23"/>
        <v>8.3114887865845617</v>
      </c>
      <c r="J368" s="4">
        <f t="shared" si="22"/>
        <v>3.7403721053153589</v>
      </c>
      <c r="K368" s="4"/>
      <c r="L368" s="4"/>
      <c r="M368" s="4"/>
      <c r="N368" s="4"/>
    </row>
    <row r="369" spans="1:14">
      <c r="A369" s="4">
        <f t="shared" si="24"/>
        <v>2213</v>
      </c>
      <c r="G369" s="4">
        <f>carbondioxide!L469</f>
        <v>1431.6223121283933</v>
      </c>
      <c r="H369" s="4">
        <f t="shared" si="21"/>
        <v>8.8263896960562569</v>
      </c>
      <c r="I369" s="4">
        <f t="shared" si="23"/>
        <v>8.3391728141712349</v>
      </c>
      <c r="J369" s="4">
        <f t="shared" si="22"/>
        <v>3.7663360480649679</v>
      </c>
      <c r="K369" s="4"/>
      <c r="L369" s="4"/>
      <c r="M369" s="4"/>
      <c r="N369" s="4"/>
    </row>
    <row r="370" spans="1:14">
      <c r="A370" s="4">
        <f t="shared" si="24"/>
        <v>2214</v>
      </c>
      <c r="G370" s="4">
        <f>carbondioxide!L470</f>
        <v>1436.7641632382461</v>
      </c>
      <c r="H370" s="4">
        <f t="shared" si="21"/>
        <v>8.8455704676430997</v>
      </c>
      <c r="I370" s="4">
        <f t="shared" si="23"/>
        <v>8.3667312896716517</v>
      </c>
      <c r="J370" s="4">
        <f t="shared" si="22"/>
        <v>3.7923097608964516</v>
      </c>
      <c r="K370" s="4"/>
      <c r="L370" s="4"/>
      <c r="M370" s="4"/>
      <c r="N370" s="4"/>
    </row>
    <row r="371" spans="1:14">
      <c r="A371" s="4">
        <f t="shared" si="24"/>
        <v>2215</v>
      </c>
      <c r="G371" s="4">
        <f>carbondioxide!L471</f>
        <v>1441.8948874357025</v>
      </c>
      <c r="H371" s="4">
        <f t="shared" si="21"/>
        <v>8.8646414330053975</v>
      </c>
      <c r="I371" s="4">
        <f t="shared" si="23"/>
        <v>8.3941650147517048</v>
      </c>
      <c r="J371" s="4">
        <f t="shared" si="22"/>
        <v>3.8182924751798946</v>
      </c>
      <c r="K371" s="4"/>
      <c r="L371" s="4"/>
      <c r="M371" s="4"/>
      <c r="N371" s="4"/>
    </row>
    <row r="372" spans="1:14">
      <c r="A372" s="4">
        <f t="shared" si="24"/>
        <v>2216</v>
      </c>
      <c r="G372" s="4">
        <f>carbondioxide!L472</f>
        <v>1447.0145164303322</v>
      </c>
      <c r="H372" s="4">
        <f t="shared" si="21"/>
        <v>8.8836036363601529</v>
      </c>
      <c r="I372" s="4">
        <f t="shared" si="23"/>
        <v>8.4214747914045951</v>
      </c>
      <c r="J372" s="4">
        <f t="shared" si="22"/>
        <v>3.8442834312046625</v>
      </c>
      <c r="K372" s="4"/>
      <c r="L372" s="4"/>
      <c r="M372" s="4"/>
      <c r="N372" s="4"/>
    </row>
    <row r="373" spans="1:14">
      <c r="A373" s="4">
        <f t="shared" si="24"/>
        <v>2217</v>
      </c>
      <c r="G373" s="4">
        <f>carbondioxide!L473</f>
        <v>1452.1230831008245</v>
      </c>
      <c r="H373" s="4">
        <f t="shared" si="21"/>
        <v>8.9024581122421829</v>
      </c>
      <c r="I373" s="4">
        <f t="shared" si="23"/>
        <v>8.4486614217050935</v>
      </c>
      <c r="J373" s="4">
        <f t="shared" si="22"/>
        <v>3.8702818781305983</v>
      </c>
      <c r="K373" s="4"/>
      <c r="L373" s="4"/>
      <c r="M373" s="4"/>
      <c r="N373" s="4"/>
    </row>
    <row r="374" spans="1:14">
      <c r="A374" s="4">
        <f t="shared" si="24"/>
        <v>2218</v>
      </c>
      <c r="G374" s="4">
        <f>carbondioxide!L474</f>
        <v>1457.2206214504006</v>
      </c>
      <c r="H374" s="4">
        <f t="shared" si="21"/>
        <v>8.9212058855185514</v>
      </c>
      <c r="I374" s="4">
        <f t="shared" si="23"/>
        <v>8.4757257075719696</v>
      </c>
      <c r="J374" s="4">
        <f t="shared" si="22"/>
        <v>3.8962870739381015</v>
      </c>
      <c r="K374" s="4"/>
      <c r="L374" s="4"/>
      <c r="M374" s="4"/>
      <c r="N374" s="4"/>
    </row>
    <row r="375" spans="1:14">
      <c r="A375" s="4">
        <f t="shared" si="24"/>
        <v>2219</v>
      </c>
      <c r="G375" s="4">
        <f>carbondioxide!L475</f>
        <v>1462.3071665631001</v>
      </c>
      <c r="H375" s="4">
        <f t="shared" si="21"/>
        <v>8.939847971405964</v>
      </c>
      <c r="I375" s="4">
        <f t="shared" si="23"/>
        <v>8.5026684505384544</v>
      </c>
      <c r="J375" s="4">
        <f t="shared" si="22"/>
        <v>3.922298285377142</v>
      </c>
      <c r="K375" s="4"/>
      <c r="L375" s="4"/>
      <c r="M375" s="4"/>
      <c r="N375" s="4"/>
    </row>
    <row r="376" spans="1:14">
      <c r="A376" s="4">
        <f t="shared" si="24"/>
        <v>2220</v>
      </c>
      <c r="G376" s="4">
        <f>carbondioxide!L476</f>
        <v>1467.382754560934</v>
      </c>
      <c r="H376" s="4">
        <f t="shared" si="21"/>
        <v>8.9583853754910052</v>
      </c>
      <c r="I376" s="4">
        <f t="shared" si="23"/>
        <v>8.5294904515305134</v>
      </c>
      <c r="J376" s="4">
        <f t="shared" si="22"/>
        <v>3.9483147879152583</v>
      </c>
      <c r="K376" s="4"/>
      <c r="L376" s="4"/>
      <c r="M376" s="4"/>
      <c r="N376" s="4"/>
    </row>
    <row r="377" spans="1:14">
      <c r="A377" s="4">
        <f t="shared" si="24"/>
        <v>2221</v>
      </c>
      <c r="G377" s="4">
        <f>carbondioxide!L477</f>
        <v>1472.4474225619083</v>
      </c>
      <c r="H377" s="4">
        <f t="shared" si="21"/>
        <v>8.9768190937531465</v>
      </c>
      <c r="I377" s="4">
        <f t="shared" si="23"/>
        <v>8.556192510652755</v>
      </c>
      <c r="J377" s="4">
        <f t="shared" si="22"/>
        <v>3.9743358656845929</v>
      </c>
      <c r="K377" s="4"/>
      <c r="L377" s="4"/>
      <c r="M377" s="4"/>
      <c r="N377" s="4"/>
    </row>
    <row r="378" spans="1:14">
      <c r="A378" s="4">
        <f t="shared" si="24"/>
        <v>2222</v>
      </c>
      <c r="G378" s="4">
        <f>carbondioxide!L478</f>
        <v>1477.5012086388997</v>
      </c>
      <c r="H378" s="4">
        <f t="shared" si="21"/>
        <v>8.9951501125903679</v>
      </c>
      <c r="I378" s="4">
        <f t="shared" si="23"/>
        <v>8.5827754269818186</v>
      </c>
      <c r="J378" s="4">
        <f t="shared" si="22"/>
        <v>4.0003608114280116</v>
      </c>
      <c r="K378" s="4"/>
      <c r="L378" s="4"/>
      <c r="M378" s="4"/>
      <c r="N378" s="4"/>
    </row>
    <row r="379" spans="1:14">
      <c r="A379" s="4">
        <f t="shared" si="24"/>
        <v>2223</v>
      </c>
      <c r="G379" s="4">
        <f>carbondioxide!L479</f>
        <v>1482.5441517793863</v>
      </c>
      <c r="H379" s="4">
        <f t="shared" si="21"/>
        <v>9.013379408847296</v>
      </c>
      <c r="I379" s="4">
        <f t="shared" si="23"/>
        <v>8.6092399983670536</v>
      </c>
      <c r="J379" s="4">
        <f t="shared" si="22"/>
        <v>4.0263889264443575</v>
      </c>
      <c r="K379" s="4"/>
      <c r="L379" s="4"/>
      <c r="M379" s="4"/>
      <c r="N379" s="4"/>
    </row>
    <row r="380" spans="1:14">
      <c r="A380" s="4">
        <f t="shared" si="24"/>
        <v>2224</v>
      </c>
      <c r="G380" s="4">
        <f>carbondioxide!L480</f>
        <v>1487.5762918460248</v>
      </c>
      <c r="H380" s="4">
        <f t="shared" si="21"/>
        <v>9.0315079498457891</v>
      </c>
      <c r="I380" s="4">
        <f t="shared" si="23"/>
        <v>8.635587021238301</v>
      </c>
      <c r="J380" s="4">
        <f t="shared" si="22"/>
        <v>4.0524195205328786</v>
      </c>
      <c r="K380" s="4"/>
      <c r="L380" s="4"/>
      <c r="M380" s="4"/>
      <c r="N380" s="4"/>
    </row>
    <row r="381" spans="1:14">
      <c r="A381" s="4">
        <f t="shared" si="24"/>
        <v>2225</v>
      </c>
      <c r="G381" s="4">
        <f>carbondioxide!L481</f>
        <v>1492.5976695380646</v>
      </c>
      <c r="H381" s="4">
        <f t="shared" si="21"/>
        <v>9.0495366934178332</v>
      </c>
      <c r="I381" s="4">
        <f t="shared" si="23"/>
        <v>8.6618172904206467</v>
      </c>
      <c r="J381" s="4">
        <f t="shared" si="22"/>
        <v>4.0784519119368854</v>
      </c>
      <c r="K381" s="4"/>
      <c r="L381" s="4"/>
      <c r="M381" s="4"/>
      <c r="N381" s="4"/>
    </row>
    <row r="382" spans="1:14">
      <c r="A382" s="4">
        <f t="shared" si="24"/>
        <v>2226</v>
      </c>
      <c r="G382" s="4">
        <f>carbondioxide!L482</f>
        <v>1497.6083263535932</v>
      </c>
      <c r="H382" s="4">
        <f t="shared" si="21"/>
        <v>9.0674665879406451</v>
      </c>
      <c r="I382" s="4">
        <f t="shared" si="23"/>
        <v>8.6879315989559434</v>
      </c>
      <c r="J382" s="4">
        <f t="shared" si="22"/>
        <v>4.1044854272866731</v>
      </c>
      <c r="K382" s="4"/>
      <c r="L382" s="4"/>
      <c r="M382" s="4"/>
      <c r="N382" s="4"/>
    </row>
    <row r="383" spans="1:14">
      <c r="A383" s="4">
        <f t="shared" si="24"/>
        <v>2227</v>
      </c>
      <c r="G383" s="4">
        <f>carbondioxide!L483</f>
        <v>1502.6083045526079</v>
      </c>
      <c r="H383" s="4">
        <f t="shared" si="21"/>
        <v>9.0852985723739224</v>
      </c>
      <c r="I383" s="4">
        <f t="shared" si="23"/>
        <v>8.7139307379309692</v>
      </c>
      <c r="J383" s="4">
        <f t="shared" si="22"/>
        <v>4.1305194015417541</v>
      </c>
      <c r="K383" s="4"/>
      <c r="L383" s="4"/>
      <c r="M383" s="4"/>
      <c r="N383" s="4"/>
    </row>
    <row r="384" spans="1:14">
      <c r="A384" s="4">
        <f t="shared" si="24"/>
        <v>2228</v>
      </c>
      <c r="G384" s="4">
        <f>carbondioxide!L484</f>
        <v>1507.597647120901</v>
      </c>
      <c r="H384" s="4">
        <f t="shared" si="21"/>
        <v>9.103033576299115</v>
      </c>
      <c r="I384" s="4">
        <f t="shared" si="23"/>
        <v>8.739815496312028</v>
      </c>
      <c r="J384" s="4">
        <f t="shared" si="22"/>
        <v>4.1565531779324445</v>
      </c>
      <c r="K384" s="4"/>
      <c r="L384" s="4"/>
      <c r="M384" s="4"/>
      <c r="N384" s="4"/>
    </row>
    <row r="385" spans="1:14">
      <c r="A385" s="4">
        <f t="shared" si="24"/>
        <v>2229</v>
      </c>
      <c r="G385" s="4">
        <f>carbondioxide!L485</f>
        <v>1512.5763977347588</v>
      </c>
      <c r="H385" s="4">
        <f t="shared" si="21"/>
        <v>9.1206725199606655</v>
      </c>
      <c r="I385" s="4">
        <f t="shared" si="23"/>
        <v>8.7655866607858766</v>
      </c>
      <c r="J385" s="4">
        <f t="shared" si="22"/>
        <v>4.1825861079008408</v>
      </c>
      <c r="K385" s="4"/>
      <c r="L385" s="4"/>
      <c r="M385" s="4"/>
      <c r="N385" s="4"/>
    </row>
    <row r="386" spans="1:14">
      <c r="A386" s="4">
        <f t="shared" si="24"/>
        <v>2230</v>
      </c>
      <c r="G386" s="4">
        <f>carbondioxide!L486</f>
        <v>1517.5446007264522</v>
      </c>
      <c r="H386" s="4">
        <f t="shared" si="21"/>
        <v>9.1382163143090676</v>
      </c>
      <c r="I386" s="4">
        <f t="shared" si="23"/>
        <v>8.7912450156067834</v>
      </c>
      <c r="J386" s="4">
        <f t="shared" si="22"/>
        <v>4.208617551041228</v>
      </c>
      <c r="K386" s="4"/>
      <c r="L386" s="4"/>
      <c r="M386" s="4"/>
      <c r="N386" s="4"/>
    </row>
    <row r="387" spans="1:14">
      <c r="A387" s="4">
        <f t="shared" si="24"/>
        <v>2231</v>
      </c>
      <c r="G387" s="4">
        <f>carbondioxide!L487</f>
        <v>1522.5023010505299</v>
      </c>
      <c r="H387" s="4">
        <f t="shared" si="21"/>
        <v>9.1556658610457351</v>
      </c>
      <c r="I387" s="4">
        <f t="shared" si="23"/>
        <v>8.8167913424495907</v>
      </c>
      <c r="J387" s="4">
        <f t="shared" si="22"/>
        <v>4.2346468750399602</v>
      </c>
      <c r="K387" s="4"/>
      <c r="L387" s="4"/>
      <c r="M387" s="4"/>
      <c r="N387" s="4"/>
    </row>
    <row r="388" spans="1:14">
      <c r="A388" s="4">
        <f t="shared" si="24"/>
        <v>2232</v>
      </c>
      <c r="G388" s="4">
        <f>carbondioxide!L488</f>
        <v>1527.4495442508871</v>
      </c>
      <c r="H388" s="4">
        <f t="shared" si="21"/>
        <v>9.173022052669543</v>
      </c>
      <c r="I388" s="4">
        <f t="shared" si="23"/>
        <v>8.8422264202686289</v>
      </c>
      <c r="J388" s="4">
        <f t="shared" si="22"/>
        <v>4.2606734556148469</v>
      </c>
      <c r="K388" s="4"/>
      <c r="L388" s="4"/>
      <c r="M388" s="4"/>
      <c r="N388" s="4"/>
    </row>
    <row r="389" spans="1:14">
      <c r="A389" s="4">
        <f t="shared" si="24"/>
        <v>2233</v>
      </c>
      <c r="G389" s="4">
        <f>carbondioxide!L489</f>
        <v>1532.3863764286123</v>
      </c>
      <c r="H389" s="4">
        <f t="shared" si="21"/>
        <v>9.190285772524982</v>
      </c>
      <c r="I389" s="4">
        <f t="shared" si="23"/>
        <v>8.867551025162328</v>
      </c>
      <c r="J389" s="4">
        <f t="shared" si="22"/>
        <v>4.2866966764540804</v>
      </c>
      <c r="K389" s="4"/>
      <c r="L389" s="4"/>
      <c r="M389" s="4"/>
      <c r="N389" s="4"/>
    </row>
    <row r="390" spans="1:14">
      <c r="A390" s="4">
        <f t="shared" si="24"/>
        <v>2234</v>
      </c>
      <c r="G390" s="4">
        <f>carbondioxide!L490</f>
        <v>1537.3128442105997</v>
      </c>
      <c r="H390" s="4">
        <f t="shared" si="21"/>
        <v>9.2074578948518493</v>
      </c>
      <c r="I390" s="4">
        <f t="shared" si="23"/>
        <v>8.892765930243387</v>
      </c>
      <c r="J390" s="4">
        <f t="shared" si="22"/>
        <v>4.3127159291547432</v>
      </c>
      <c r="K390" s="4"/>
      <c r="L390" s="4"/>
      <c r="M390" s="4"/>
      <c r="N390" s="4"/>
    </row>
    <row r="391" spans="1:14">
      <c r="A391" s="4">
        <f t="shared" si="24"/>
        <v>2235</v>
      </c>
      <c r="G391" s="4">
        <f>carbondioxide!L491</f>
        <v>1542.2289947189197</v>
      </c>
      <c r="H391" s="4">
        <f t="shared" ref="H391:H454" si="25">H$3*LN(G391/G$3)</f>
        <v>9.2245392848364034</v>
      </c>
      <c r="I391" s="4">
        <f t="shared" si="23"/>
        <v>8.9178719055143603</v>
      </c>
      <c r="J391" s="4">
        <f t="shared" ref="J391:J454" si="26">J390+J$3*(I390-J390)</f>
        <v>4.3387306131609265</v>
      </c>
      <c r="K391" s="4"/>
      <c r="L391" s="4"/>
      <c r="M391" s="4"/>
      <c r="N391" s="4"/>
    </row>
    <row r="392" spans="1:14">
      <c r="A392" s="4">
        <f t="shared" si="24"/>
        <v>2236</v>
      </c>
      <c r="G392" s="4">
        <f>carbondioxide!L492</f>
        <v>1547.1348755409331</v>
      </c>
      <c r="H392" s="4">
        <f t="shared" si="25"/>
        <v>9.2415307986638915</v>
      </c>
      <c r="I392" s="4">
        <f t="shared" ref="I392:I455" si="27">I391+I$3*(I$4*H392-I391)+I$5*(J391-I391)</f>
        <v>8.9428697177485255</v>
      </c>
      <c r="J392" s="4">
        <f t="shared" si="26"/>
        <v>4.3647401357014939</v>
      </c>
      <c r="K392" s="4"/>
      <c r="L392" s="4"/>
      <c r="M392" s="4"/>
      <c r="N392" s="4"/>
    </row>
    <row r="393" spans="1:14">
      <c r="A393" s="4">
        <f t="shared" si="24"/>
        <v>2237</v>
      </c>
      <c r="G393" s="4">
        <f>carbondioxide!L493</f>
        <v>1552.0305347001481</v>
      </c>
      <c r="H393" s="4">
        <f t="shared" si="25"/>
        <v>9.2584332835723995</v>
      </c>
      <c r="I393" s="4">
        <f t="shared" si="27"/>
        <v>8.9677601303758934</v>
      </c>
      <c r="J393" s="4">
        <f t="shared" si="26"/>
        <v>4.3907439117275207</v>
      </c>
      <c r="K393" s="4"/>
      <c r="L393" s="4"/>
      <c r="M393" s="4"/>
      <c r="N393" s="4"/>
    </row>
    <row r="394" spans="1:14">
      <c r="A394" s="4">
        <f t="shared" si="24"/>
        <v>2238</v>
      </c>
      <c r="G394" s="4">
        <f>carbondioxide!L494</f>
        <v>1556.9160206278043</v>
      </c>
      <c r="H394" s="4">
        <f t="shared" si="25"/>
        <v>9.2752475779079546</v>
      </c>
      <c r="I394" s="4">
        <f t="shared" si="27"/>
        <v>8.9925439033742194</v>
      </c>
      <c r="J394" s="4">
        <f t="shared" si="26"/>
        <v>4.416741363849443</v>
      </c>
      <c r="K394" s="4"/>
      <c r="L394" s="4"/>
      <c r="M394" s="4"/>
      <c r="N394" s="4"/>
    </row>
    <row r="395" spans="1:14">
      <c r="A395" s="4">
        <f t="shared" si="24"/>
        <v>2239</v>
      </c>
      <c r="G395" s="4">
        <f>carbondioxide!L495</f>
        <v>1561.7913821351731</v>
      </c>
      <c r="H395" s="4">
        <f t="shared" si="25"/>
        <v>9.2919745111807881</v>
      </c>
      <c r="I395" s="4">
        <f t="shared" si="27"/>
        <v>9.0172217931649108</v>
      </c>
      <c r="J395" s="4">
        <f t="shared" si="26"/>
        <v>4.4427319222739436</v>
      </c>
      <c r="K395" s="4"/>
      <c r="L395" s="4"/>
      <c r="M395" s="4"/>
      <c r="N395" s="4"/>
    </row>
    <row r="396" spans="1:14">
      <c r="A396" s="4">
        <f t="shared" si="24"/>
        <v>2240</v>
      </c>
      <c r="G396" s="4">
        <f>carbondioxide!L496</f>
        <v>1566.6566683865753</v>
      </c>
      <c r="H396" s="4">
        <f t="shared" si="25"/>
        <v>9.3086149041227451</v>
      </c>
      <c r="I396" s="4">
        <f t="shared" si="27"/>
        <v>9.0417945525136645</v>
      </c>
      <c r="J396" s="4">
        <f t="shared" si="26"/>
        <v>4.4687150247406047</v>
      </c>
      <c r="K396" s="4"/>
      <c r="L396" s="4"/>
      <c r="M396" s="4"/>
      <c r="N396" s="4"/>
    </row>
    <row r="397" spans="1:14">
      <c r="A397" s="4">
        <f t="shared" si="24"/>
        <v>2241</v>
      </c>
      <c r="G397" s="4">
        <f>carbondioxide!L497</f>
        <v>1571.5119288730884</v>
      </c>
      <c r="H397" s="4">
        <f t="shared" si="25"/>
        <v>9.3251695687457072</v>
      </c>
      <c r="I397" s="4">
        <f t="shared" si="27"/>
        <v>9.0662629304357409</v>
      </c>
      <c r="J397" s="4">
        <f t="shared" si="26"/>
        <v>4.4946901164583553</v>
      </c>
      <c r="K397" s="4"/>
      <c r="L397" s="4"/>
      <c r="M397" s="4"/>
      <c r="N397" s="4"/>
    </row>
    <row r="398" spans="1:14">
      <c r="A398" s="4">
        <f t="shared" si="24"/>
        <v>2242</v>
      </c>
      <c r="G398" s="4">
        <f>carbondioxide!L498</f>
        <v>1576.3572133869525</v>
      </c>
      <c r="H398" s="4">
        <f t="shared" si="25"/>
        <v>9.3416393084010476</v>
      </c>
      <c r="I398" s="4">
        <f t="shared" si="27"/>
        <v>9.090627672105736</v>
      </c>
      <c r="J398" s="4">
        <f t="shared" si="26"/>
        <v>4.5206566500417464</v>
      </c>
      <c r="K398" s="4"/>
      <c r="L398" s="4"/>
      <c r="M398" s="4"/>
      <c r="N398" s="4"/>
    </row>
    <row r="399" spans="1:14">
      <c r="A399" s="4">
        <f t="shared" si="24"/>
        <v>2243</v>
      </c>
      <c r="G399" s="4">
        <f>carbondioxide!L499</f>
        <v>1581.1925719966525</v>
      </c>
      <c r="H399" s="4">
        <f t="shared" si="25"/>
        <v>9.3580249178399839</v>
      </c>
      <c r="I399" s="4">
        <f t="shared" si="27"/>
        <v>9.1148895187717347</v>
      </c>
      <c r="J399" s="4">
        <f t="shared" si="26"/>
        <v>4.5466140854470698</v>
      </c>
      <c r="K399" s="4"/>
      <c r="L399" s="4"/>
      <c r="M399" s="4"/>
      <c r="N399" s="4"/>
    </row>
    <row r="400" spans="1:14">
      <c r="A400" s="4">
        <f t="shared" si="24"/>
        <v>2244</v>
      </c>
      <c r="G400" s="4">
        <f>carbondioxide!L500</f>
        <v>1586.0180550226685</v>
      </c>
      <c r="H400" s="4">
        <f t="shared" si="25"/>
        <v>9.3743271832748309</v>
      </c>
      <c r="I400" s="4">
        <f t="shared" si="27"/>
        <v>9.1390492076737342</v>
      </c>
      <c r="J400" s="4">
        <f t="shared" si="26"/>
        <v>4.5725618899083535</v>
      </c>
      <c r="K400" s="4"/>
      <c r="L400" s="4"/>
      <c r="M400" s="4"/>
      <c r="N400" s="4"/>
    </row>
    <row r="401" spans="1:14">
      <c r="A401" s="4">
        <f t="shared" si="24"/>
        <v>2245</v>
      </c>
      <c r="G401" s="4">
        <f>carbondioxide!L501</f>
        <v>1590.8337130138912</v>
      </c>
      <c r="H401" s="4">
        <f t="shared" si="25"/>
        <v>9.3905468824410629</v>
      </c>
      <c r="I401" s="4">
        <f t="shared" si="27"/>
        <v>9.1631074719661978</v>
      </c>
      <c r="J401" s="4">
        <f t="shared" si="26"/>
        <v>4.5984995378732609</v>
      </c>
      <c r="K401" s="4"/>
      <c r="L401" s="4"/>
      <c r="M401" s="4"/>
      <c r="N401" s="4"/>
    </row>
    <row r="402" spans="1:14">
      <c r="A402" s="4">
        <f t="shared" si="24"/>
        <v>2246</v>
      </c>
      <c r="G402" s="4">
        <f>carbondioxide!L502</f>
        <v>1595.6395967246838</v>
      </c>
      <c r="H402" s="4">
        <f t="shared" si="25"/>
        <v>9.4066847846601505</v>
      </c>
      <c r="I402" s="4">
        <f t="shared" si="27"/>
        <v>9.1870650406446526</v>
      </c>
      <c r="J402" s="4">
        <f t="shared" si="26"/>
        <v>4.6244265109389087</v>
      </c>
      <c r="K402" s="4"/>
      <c r="L402" s="4"/>
      <c r="M402" s="4"/>
      <c r="N402" s="4"/>
    </row>
    <row r="403" spans="1:14">
      <c r="A403" s="4">
        <f t="shared" si="24"/>
        <v>2247</v>
      </c>
      <c r="G403" s="4">
        <f>carbondioxide!L503</f>
        <v>1600.4357570925831</v>
      </c>
      <c r="H403" s="4">
        <f t="shared" si="25"/>
        <v>9.4227416509031041</v>
      </c>
      <c r="I403" s="4">
        <f t="shared" si="27"/>
        <v>9.2109226384762071</v>
      </c>
      <c r="J403" s="4">
        <f t="shared" si="26"/>
        <v>4.6503422977876374</v>
      </c>
      <c r="K403" s="4"/>
      <c r="L403" s="4"/>
      <c r="M403" s="4"/>
      <c r="N403" s="4"/>
    </row>
    <row r="404" spans="1:14">
      <c r="A404" s="4">
        <f t="shared" si="24"/>
        <v>2248</v>
      </c>
      <c r="G404" s="4">
        <f>carbondioxide!L504</f>
        <v>1605.2222452166347</v>
      </c>
      <c r="H404" s="4">
        <f t="shared" si="25"/>
        <v>9.43871823385469</v>
      </c>
      <c r="I404" s="4">
        <f t="shared" si="27"/>
        <v>9.2346809859338812</v>
      </c>
      <c r="J404" s="4">
        <f t="shared" si="26"/>
        <v>4.6762463941227486</v>
      </c>
      <c r="K404" s="4"/>
      <c r="L404" s="4"/>
      <c r="M404" s="4"/>
      <c r="N404" s="4"/>
    </row>
    <row r="405" spans="1:14">
      <c r="A405" s="4">
        <f t="shared" si="24"/>
        <v>2249</v>
      </c>
      <c r="G405" s="4">
        <f>carbondioxide!L505</f>
        <v>1609.9991123363425</v>
      </c>
      <c r="H405" s="4">
        <f t="shared" si="25"/>
        <v>9.4546152779782577</v>
      </c>
      <c r="I405" s="4">
        <f t="shared" si="27"/>
        <v>9.2583407991346363</v>
      </c>
      <c r="J405" s="4">
        <f t="shared" si="26"/>
        <v>4.7021383026042356</v>
      </c>
      <c r="K405" s="4"/>
      <c r="L405" s="4"/>
      <c r="M405" s="4"/>
      <c r="N405" s="4"/>
    </row>
    <row r="406" spans="1:14">
      <c r="A406" s="4">
        <f t="shared" si="24"/>
        <v>2250</v>
      </c>
      <c r="G406" s="4">
        <f>carbondioxide!L506</f>
        <v>1614.7664098112332</v>
      </c>
      <c r="H406" s="4">
        <f t="shared" si="25"/>
        <v>9.4704335195811478</v>
      </c>
      <c r="I406" s="4">
        <f t="shared" si="27"/>
        <v>9.2819027897810145</v>
      </c>
      <c r="J406" s="4">
        <f t="shared" si="26"/>
        <v>4.728017532784528</v>
      </c>
      <c r="K406" s="4"/>
      <c r="L406" s="4"/>
      <c r="M406" s="4"/>
      <c r="N406" s="4"/>
    </row>
    <row r="407" spans="1:14">
      <c r="A407" s="4">
        <f t="shared" si="24"/>
        <v>2251</v>
      </c>
      <c r="G407" s="4">
        <f>carbondioxide!L507</f>
        <v>1619.5241891010135</v>
      </c>
      <c r="H407" s="4">
        <f t="shared" si="25"/>
        <v>9.4861736868806048</v>
      </c>
      <c r="I407" s="4">
        <f t="shared" si="27"/>
        <v>9.3053676651062709</v>
      </c>
      <c r="J407" s="4">
        <f t="shared" si="26"/>
        <v>4.7538836010442678</v>
      </c>
      <c r="K407" s="4"/>
      <c r="L407" s="4"/>
      <c r="M407" s="4"/>
      <c r="N407" s="4"/>
    </row>
    <row r="408" spans="1:14">
      <c r="A408" s="4">
        <f t="shared" si="24"/>
        <v>2252</v>
      </c>
      <c r="G408" s="4">
        <f>carbondioxide!L508</f>
        <v>1624.2725017463249</v>
      </c>
      <c r="H408" s="4">
        <f t="shared" si="25"/>
        <v>9.5018365000701852</v>
      </c>
      <c r="I408" s="4">
        <f t="shared" si="27"/>
        <v>9.3287361278229106</v>
      </c>
      <c r="J408" s="4">
        <f t="shared" si="26"/>
        <v>4.7797360305281398</v>
      </c>
      <c r="K408" s="4"/>
      <c r="L408" s="4"/>
      <c r="M408" s="4"/>
      <c r="N408" s="4"/>
    </row>
    <row r="409" spans="1:14">
      <c r="A409" s="4">
        <f t="shared" si="24"/>
        <v>2253</v>
      </c>
      <c r="G409" s="4">
        <f>carbondioxide!L509</f>
        <v>1629.0113993500702</v>
      </c>
      <c r="H409" s="4">
        <f t="shared" si="25"/>
        <v>9.5174226713866101</v>
      </c>
      <c r="I409" s="4">
        <f t="shared" si="27"/>
        <v>9.3520088760745121</v>
      </c>
      <c r="J409" s="4">
        <f t="shared" si="26"/>
        <v>4.8055743510807742</v>
      </c>
      <c r="K409" s="4"/>
      <c r="L409" s="4"/>
      <c r="M409" s="4"/>
      <c r="N409" s="4"/>
    </row>
    <row r="410" spans="1:14">
      <c r="A410" s="4">
        <f t="shared" si="24"/>
        <v>2254</v>
      </c>
      <c r="G410" s="4">
        <f>carbondioxide!L510</f>
        <v>1633.7409335593138</v>
      </c>
      <c r="H410" s="4">
        <f t="shared" si="25"/>
        <v>9.5329329051769793</v>
      </c>
      <c r="I410" s="4">
        <f t="shared" si="27"/>
        <v>9.3751866033907714</v>
      </c>
      <c r="J410" s="4">
        <f t="shared" si="26"/>
        <v>4.8313980991827385</v>
      </c>
      <c r="K410" s="4"/>
      <c r="L410" s="4"/>
      <c r="M410" s="4"/>
      <c r="N410" s="4"/>
    </row>
    <row r="411" spans="1:14">
      <c r="A411" s="4">
        <f t="shared" si="24"/>
        <v>2255</v>
      </c>
      <c r="G411" s="4">
        <f>carbondioxide!L511</f>
        <v>1638.4611560477379</v>
      </c>
      <c r="H411" s="4">
        <f t="shared" si="25"/>
        <v>9.5483678979663846</v>
      </c>
      <c r="I411" s="4">
        <f t="shared" si="27"/>
        <v>9.398269998645647</v>
      </c>
      <c r="J411" s="4">
        <f t="shared" si="26"/>
        <v>4.8572068178866399</v>
      </c>
      <c r="K411" s="4"/>
      <c r="L411" s="4"/>
      <c r="M411" s="4"/>
      <c r="N411" s="4"/>
    </row>
    <row r="412" spans="1:14">
      <c r="A412" s="4">
        <f t="shared" si="24"/>
        <v>2256</v>
      </c>
      <c r="G412" s="4">
        <f>carbondioxide!L512</f>
        <v>1643.1721184986498</v>
      </c>
      <c r="H412" s="4">
        <f t="shared" si="25"/>
        <v>9.5637283385258147</v>
      </c>
      <c r="I412" s="4">
        <f t="shared" si="27"/>
        <v>9.4212597460185297</v>
      </c>
      <c r="J412" s="4">
        <f t="shared" si="26"/>
        <v>4.8830000567533514</v>
      </c>
      <c r="K412" s="4"/>
      <c r="L412" s="4"/>
      <c r="M412" s="4"/>
      <c r="N412" s="4"/>
    </row>
    <row r="413" spans="1:14">
      <c r="A413" s="4">
        <f t="shared" si="24"/>
        <v>2257</v>
      </c>
      <c r="G413" s="4">
        <f>carbondioxide!L513</f>
        <v>1647.8738725885275</v>
      </c>
      <c r="H413" s="4">
        <f t="shared" si="25"/>
        <v>9.5790149079403477</v>
      </c>
      <c r="I413" s="4">
        <f t="shared" si="27"/>
        <v>9.4441565249583252</v>
      </c>
      <c r="J413" s="4">
        <f t="shared" si="26"/>
        <v>4.9087773717883776</v>
      </c>
      <c r="K413" s="4"/>
      <c r="L413" s="4"/>
      <c r="M413" s="4"/>
      <c r="N413" s="4"/>
    </row>
    <row r="414" spans="1:14">
      <c r="A414" s="4">
        <f t="shared" si="24"/>
        <v>2258</v>
      </c>
      <c r="G414" s="4">
        <f>carbondioxide!L514</f>
        <v>1652.566469971094</v>
      </c>
      <c r="H414" s="4">
        <f t="shared" si="25"/>
        <v>9.5942282796775782</v>
      </c>
      <c r="I414" s="4">
        <f t="shared" si="27"/>
        <v>9.4669610101504009</v>
      </c>
      <c r="J414" s="4">
        <f t="shared" si="26"/>
        <v>4.9345383253783828</v>
      </c>
      <c r="K414" s="4"/>
      <c r="L414" s="4"/>
      <c r="M414" s="4"/>
      <c r="N414" s="4"/>
    </row>
    <row r="415" spans="1:14">
      <c r="A415" s="4">
        <f t="shared" si="24"/>
        <v>2259</v>
      </c>
      <c r="G415" s="4">
        <f>carbondioxide!L515</f>
        <v>1657.2499622619114</v>
      </c>
      <c r="H415" s="4">
        <f t="shared" si="25"/>
        <v>9.6093691196562805</v>
      </c>
      <c r="I415" s="4">
        <f t="shared" si="27"/>
        <v>9.4896738714862732</v>
      </c>
      <c r="J415" s="4">
        <f t="shared" si="26"/>
        <v>4.9602824862278876</v>
      </c>
      <c r="K415" s="4"/>
      <c r="L415" s="4"/>
      <c r="M415" s="4"/>
      <c r="N415" s="4"/>
    </row>
    <row r="416" spans="1:14">
      <c r="A416" s="4">
        <f t="shared" si="24"/>
        <v>2260</v>
      </c>
      <c r="G416" s="4">
        <f>carbondioxide!L516</f>
        <v>1661.9244010234825</v>
      </c>
      <c r="H416" s="4">
        <f t="shared" si="25"/>
        <v>9.6244380863152195</v>
      </c>
      <c r="I416" s="4">
        <f t="shared" si="27"/>
        <v>9.5122957740359571</v>
      </c>
      <c r="J416" s="4">
        <f t="shared" si="26"/>
        <v>4.9860094292961552</v>
      </c>
      <c r="K416" s="4"/>
      <c r="L416" s="4"/>
      <c r="M416" s="4"/>
      <c r="N416" s="4"/>
    </row>
    <row r="417" spans="1:14">
      <c r="A417" s="4">
        <f t="shared" si="24"/>
        <v>2261</v>
      </c>
      <c r="G417" s="4">
        <f>carbondioxide!L517</f>
        <v>1666.5898377508545</v>
      </c>
      <c r="H417" s="4">
        <f t="shared" si="25"/>
        <v>9.6394358306821104</v>
      </c>
      <c r="I417" s="4">
        <f t="shared" si="27"/>
        <v>9.5348273780229267</v>
      </c>
      <c r="J417" s="4">
        <f t="shared" si="26"/>
        <v>5.0117187357342772</v>
      </c>
      <c r="K417" s="4"/>
      <c r="L417" s="4"/>
      <c r="M417" s="4"/>
      <c r="N417" s="4"/>
    </row>
    <row r="418" spans="1:14">
      <c r="A418" s="4">
        <f t="shared" si="24"/>
        <v>2262</v>
      </c>
      <c r="G418" s="4">
        <f>carbondioxide!L518</f>
        <v>1671.2463238577106</v>
      </c>
      <c r="H418" s="4">
        <f t="shared" si="25"/>
        <v>9.6543629964427193</v>
      </c>
      <c r="I418" s="4">
        <f t="shared" si="27"/>
        <v>9.5572693388015644</v>
      </c>
      <c r="J418" s="4">
        <f t="shared" si="26"/>
        <v>5.0374099928224769</v>
      </c>
      <c r="K418" s="4"/>
      <c r="L418" s="4"/>
      <c r="M418" s="4"/>
      <c r="N418" s="4"/>
    </row>
    <row r="419" spans="1:14">
      <c r="A419" s="4">
        <f t="shared" si="24"/>
        <v>2263</v>
      </c>
      <c r="G419" s="4">
        <f>carbondioxide!L519</f>
        <v>1675.8939106629407</v>
      </c>
      <c r="H419" s="4">
        <f t="shared" si="25"/>
        <v>9.6692202200099953</v>
      </c>
      <c r="I419" s="4">
        <f t="shared" si="27"/>
        <v>9.5796223068370452</v>
      </c>
      <c r="J419" s="4">
        <f t="shared" si="26"/>
        <v>5.0630827939076379</v>
      </c>
      <c r="K419" s="4"/>
      <c r="L419" s="4"/>
      <c r="M419" s="4"/>
      <c r="N419" s="4"/>
    </row>
    <row r="420" spans="1:14">
      <c r="A420" s="4">
        <f t="shared" si="24"/>
        <v>2264</v>
      </c>
      <c r="G420" s="4">
        <f>carbondioxide!L520</f>
        <v>1680.5326493776854</v>
      </c>
      <c r="H420" s="4">
        <f t="shared" si="25"/>
        <v>9.6840081305933037</v>
      </c>
      <c r="I420" s="4">
        <f t="shared" si="27"/>
        <v>9.6018869276875805</v>
      </c>
      <c r="J420" s="4">
        <f t="shared" si="26"/>
        <v>5.0887367383410771</v>
      </c>
      <c r="K420" s="4"/>
      <c r="L420" s="4"/>
      <c r="M420" s="4"/>
      <c r="N420" s="4"/>
    </row>
    <row r="421" spans="1:14">
      <c r="A421" s="4">
        <f t="shared" si="24"/>
        <v>2265</v>
      </c>
      <c r="G421" s="4">
        <f>carbondioxide!L521</f>
        <v>1685.1625910928381</v>
      </c>
      <c r="H421" s="4">
        <f t="shared" si="25"/>
        <v>9.6987273502676583</v>
      </c>
      <c r="I421" s="4">
        <f t="shared" si="27"/>
        <v>9.6240638419889226</v>
      </c>
      <c r="J421" s="4">
        <f t="shared" si="26"/>
        <v>5.1143714314165649</v>
      </c>
      <c r="K421" s="4"/>
      <c r="L421" s="4"/>
      <c r="M421" s="4"/>
      <c r="N421" s="4"/>
    </row>
    <row r="422" spans="1:14">
      <c r="A422" s="4">
        <f t="shared" si="24"/>
        <v>2266</v>
      </c>
      <c r="G422" s="4">
        <f>carbondioxide!L522</f>
        <v>1689.7837867670007</v>
      </c>
      <c r="H422" s="4">
        <f t="shared" si="25"/>
        <v>9.7133784940429564</v>
      </c>
      <c r="I422" s="4">
        <f t="shared" si="27"/>
        <v>9.6461536854410959</v>
      </c>
      <c r="J422" s="4">
        <f t="shared" si="26"/>
        <v>5.1399864843086158</v>
      </c>
      <c r="K422" s="4"/>
      <c r="L422" s="4"/>
      <c r="M422" s="4"/>
      <c r="N422" s="4"/>
    </row>
    <row r="423" spans="1:14">
      <c r="A423" s="4">
        <f t="shared" si="24"/>
        <v>2267</v>
      </c>
      <c r="G423" s="4">
        <f>carbondioxide!L523</f>
        <v>1694.3962872148802</v>
      </c>
      <c r="H423" s="4">
        <f t="shared" si="25"/>
        <v>9.7279621699331944</v>
      </c>
      <c r="I423" s="4">
        <f t="shared" si="27"/>
        <v>9.668157088797237</v>
      </c>
      <c r="J423" s="4">
        <f t="shared" si="26"/>
        <v>5.1655815140110484</v>
      </c>
      <c r="K423" s="4"/>
      <c r="L423" s="4"/>
      <c r="M423" s="4"/>
      <c r="N423" s="4"/>
    </row>
    <row r="424" spans="1:14">
      <c r="A424" s="4">
        <f t="shared" si="24"/>
        <v>2268</v>
      </c>
      <c r="G424" s="4">
        <f>carbondioxide!L524</f>
        <v>1699.0001430961181</v>
      </c>
      <c r="H424" s="4">
        <f t="shared" si="25"/>
        <v>9.7424789790256181</v>
      </c>
      <c r="I424" s="4">
        <f t="shared" si="27"/>
        <v>9.6900746778545184</v>
      </c>
      <c r="J424" s="4">
        <f t="shared" si="26"/>
        <v>5.1911561432758342</v>
      </c>
      <c r="K424" s="4"/>
      <c r="L424" s="4"/>
      <c r="M424" s="4"/>
      <c r="N424" s="4"/>
    </row>
    <row r="425" spans="1:14">
      <c r="A425" s="4">
        <f t="shared" si="24"/>
        <v>2269</v>
      </c>
      <c r="G425" s="4">
        <f>carbondioxide!L525</f>
        <v>1703.5954049045431</v>
      </c>
      <c r="H425" s="4">
        <f t="shared" si="25"/>
        <v>9.7569295155497997</v>
      </c>
      <c r="I425" s="4">
        <f t="shared" si="27"/>
        <v>9.7119070734470494</v>
      </c>
      <c r="J425" s="4">
        <f t="shared" si="26"/>
        <v>5.2167100005522409</v>
      </c>
      <c r="K425" s="4"/>
      <c r="L425" s="4"/>
      <c r="M425" s="4"/>
      <c r="N425" s="4"/>
    </row>
    <row r="426" spans="1:14">
      <c r="A426" s="4">
        <f t="shared" ref="A426:A456" si="28">1+A425</f>
        <v>2270</v>
      </c>
      <c r="G426" s="4">
        <f>carbondioxide!L526</f>
        <v>1708.18212295784</v>
      </c>
      <c r="H426" s="4">
        <f t="shared" si="25"/>
        <v>9.7713143669466174</v>
      </c>
      <c r="I426" s="4">
        <f t="shared" si="27"/>
        <v>9.7336548914407199</v>
      </c>
      <c r="J426" s="4">
        <f t="shared" si="26"/>
        <v>5.2422427199262831</v>
      </c>
      <c r="K426" s="4"/>
      <c r="L426" s="4"/>
      <c r="M426" s="4"/>
      <c r="N426" s="4"/>
    </row>
    <row r="427" spans="1:14">
      <c r="A427" s="4">
        <f t="shared" si="28"/>
        <v>2271</v>
      </c>
      <c r="G427" s="4">
        <f>carbondioxide!L527</f>
        <v>1712.7603473876216</v>
      </c>
      <c r="H427" s="4">
        <f t="shared" si="25"/>
        <v>9.7856341139371192</v>
      </c>
      <c r="I427" s="4">
        <f t="shared" si="27"/>
        <v>9.7553187427298891</v>
      </c>
      <c r="J427" s="4">
        <f t="shared" si="26"/>
        <v>5.2677539410604854</v>
      </c>
      <c r="K427" s="4"/>
      <c r="L427" s="4"/>
      <c r="M427" s="4"/>
      <c r="N427" s="4"/>
    </row>
    <row r="428" spans="1:14">
      <c r="A428" s="4">
        <f t="shared" si="28"/>
        <v>2272</v>
      </c>
      <c r="G428" s="4">
        <f>carbondioxide!L528</f>
        <v>1717.3301281299002</v>
      </c>
      <c r="H428" s="4">
        <f t="shared" si="25"/>
        <v>9.799889330591224</v>
      </c>
      <c r="I428" s="4">
        <f t="shared" si="27"/>
        <v>9.7768992332358948</v>
      </c>
      <c r="J428" s="4">
        <f t="shared" si="26"/>
        <v>5.2932433091339677</v>
      </c>
      <c r="K428" s="4"/>
      <c r="L428" s="4"/>
      <c r="M428" s="4"/>
      <c r="N428" s="4"/>
    </row>
    <row r="429" spans="1:14">
      <c r="A429" s="4">
        <f t="shared" si="28"/>
        <v>2273</v>
      </c>
      <c r="G429" s="4">
        <f>carbondioxide!L529</f>
        <v>1721.8915149159438</v>
      </c>
      <c r="H429" s="4">
        <f t="shared" si="25"/>
        <v>9.8140805843962706</v>
      </c>
      <c r="I429" s="4">
        <f t="shared" si="27"/>
        <v>9.7983969639072797</v>
      </c>
      <c r="J429" s="4">
        <f t="shared" si="26"/>
        <v>5.3187104747828666</v>
      </c>
      <c r="K429" s="4"/>
      <c r="L429" s="4"/>
      <c r="M429" s="4"/>
      <c r="N429" s="4"/>
    </row>
    <row r="430" spans="1:14">
      <c r="A430" s="4">
        <f t="shared" si="28"/>
        <v>2274</v>
      </c>
      <c r="G430" s="4">
        <f>carbondioxide!L530</f>
        <v>1726.4445572635125</v>
      </c>
      <c r="H430" s="4">
        <f t="shared" si="25"/>
        <v>9.828208436325383</v>
      </c>
      <c r="I430" s="4">
        <f t="shared" si="27"/>
        <v>9.8198125307217019</v>
      </c>
      <c r="J430" s="4">
        <f t="shared" si="26"/>
        <v>5.3441550940410929</v>
      </c>
      <c r="K430" s="4"/>
      <c r="L430" s="4"/>
      <c r="M430" s="4"/>
      <c r="N430" s="4"/>
    </row>
    <row r="431" spans="1:14">
      <c r="A431" s="4">
        <f t="shared" si="28"/>
        <v>2275</v>
      </c>
      <c r="G431" s="4">
        <f>carbondioxide!L531</f>
        <v>1730.9893044684663</v>
      </c>
      <c r="H431" s="4">
        <f t="shared" si="25"/>
        <v>9.8422734409056289</v>
      </c>
      <c r="I431" s="4">
        <f t="shared" si="27"/>
        <v>9.8411465246894654</v>
      </c>
      <c r="J431" s="4">
        <f t="shared" si="26"/>
        <v>5.3695768282814385</v>
      </c>
      <c r="K431" s="4"/>
      <c r="L431" s="4"/>
      <c r="M431" s="4"/>
      <c r="N431" s="4"/>
    </row>
    <row r="432" spans="1:14">
      <c r="A432" s="4">
        <f t="shared" si="28"/>
        <v>2276</v>
      </c>
      <c r="G432" s="4">
        <f>carbondioxide!L532</f>
        <v>1735.5258055967338</v>
      </c>
      <c r="H432" s="4">
        <f t="shared" si="25"/>
        <v>9.8562761462859498</v>
      </c>
      <c r="I432" s="4">
        <f t="shared" si="27"/>
        <v>9.8623995318586068</v>
      </c>
      <c r="J432" s="4">
        <f t="shared" si="26"/>
        <v>5.3949753441570358</v>
      </c>
      <c r="K432" s="4"/>
      <c r="L432" s="4"/>
      <c r="M432" s="4"/>
      <c r="N432" s="4"/>
    </row>
    <row r="433" spans="1:14">
      <c r="A433" s="4">
        <f t="shared" si="28"/>
        <v>2277</v>
      </c>
      <c r="G433" s="4">
        <f>carbondioxide!L533</f>
        <v>1740.0541094766343</v>
      </c>
      <c r="H433" s="4">
        <f t="shared" si="25"/>
        <v>9.8702170943048664</v>
      </c>
      <c r="I433" s="4">
        <f t="shared" si="27"/>
        <v>9.8835721333214845</v>
      </c>
      <c r="J433" s="4">
        <f t="shared" si="26"/>
        <v>5.4203503135431808</v>
      </c>
      <c r="K433" s="4"/>
      <c r="L433" s="4"/>
      <c r="M433" s="4"/>
      <c r="N433" s="4"/>
    </row>
    <row r="434" spans="1:14">
      <c r="A434" s="4">
        <f t="shared" si="28"/>
        <v>2278</v>
      </c>
      <c r="G434" s="4">
        <f>carbondioxide!L534</f>
        <v>1744.5742646915451</v>
      </c>
      <c r="H434" s="4">
        <f t="shared" si="25"/>
        <v>9.8840968205579181</v>
      </c>
      <c r="I434" s="4">
        <f t="shared" si="27"/>
        <v>9.9046649052228179</v>
      </c>
      <c r="J434" s="4">
        <f t="shared" si="26"/>
        <v>5.4457014134795214</v>
      </c>
      <c r="K434" s="4"/>
      <c r="L434" s="4"/>
      <c r="M434" s="4"/>
      <c r="N434" s="4"/>
    </row>
    <row r="435" spans="1:14">
      <c r="A435" s="4">
        <f t="shared" si="28"/>
        <v>2279</v>
      </c>
      <c r="G435" s="4">
        <f>carbondioxide!L535</f>
        <v>1749.0863195729057</v>
      </c>
      <c r="H435" s="4">
        <f t="shared" si="25"/>
        <v>9.89791585446482</v>
      </c>
      <c r="I435" s="4">
        <f t="shared" si="27"/>
        <v>9.9256784187691185</v>
      </c>
      <c r="J435" s="4">
        <f t="shared" si="26"/>
        <v>5.4710283261126236</v>
      </c>
      <c r="K435" s="4"/>
      <c r="L435" s="4"/>
      <c r="M435" s="4"/>
      <c r="N435" s="4"/>
    </row>
    <row r="436" spans="1:14">
      <c r="A436" s="4">
        <f t="shared" si="28"/>
        <v>2280</v>
      </c>
      <c r="G436" s="4">
        <f>carbondioxide!L536</f>
        <v>1753.5903221935523</v>
      </c>
      <c r="H436" s="4">
        <f t="shared" si="25"/>
        <v>9.9116747193363697</v>
      </c>
      <c r="I436" s="4">
        <f t="shared" si="27"/>
        <v>9.9466132402394738</v>
      </c>
      <c r="J436" s="4">
        <f t="shared" si="26"/>
        <v>5.4963307386389122</v>
      </c>
      <c r="K436" s="4"/>
      <c r="L436" s="4"/>
      <c r="M436" s="4"/>
      <c r="N436" s="4"/>
    </row>
    <row r="437" spans="1:14">
      <c r="A437" s="4">
        <f t="shared" si="28"/>
        <v>2281</v>
      </c>
      <c r="G437" s="4">
        <f>carbondioxide!L537</f>
        <v>1758.0863203613706</v>
      </c>
      <c r="H437" s="4">
        <f t="shared" si="25"/>
        <v>9.9253739324410013</v>
      </c>
      <c r="I437" s="4">
        <f t="shared" si="27"/>
        <v>9.9674699309976074</v>
      </c>
      <c r="J437" s="4">
        <f t="shared" si="26"/>
        <v>5.521608343248003</v>
      </c>
      <c r="K437" s="4"/>
      <c r="L437" s="4"/>
      <c r="M437" s="4"/>
      <c r="N437" s="4"/>
    </row>
    <row r="438" spans="1:14">
      <c r="A438" s="4">
        <f t="shared" si="28"/>
        <v>2282</v>
      </c>
      <c r="G438" s="4">
        <f>carbondioxide!L538</f>
        <v>1762.5743616132638</v>
      </c>
      <c r="H438" s="4">
        <f t="shared" si="25"/>
        <v>9.9390140050710638</v>
      </c>
      <c r="I438" s="4">
        <f t="shared" si="27"/>
        <v>9.9882490475051906</v>
      </c>
      <c r="J438" s="4">
        <f t="shared" si="26"/>
        <v>5.5468608370664203</v>
      </c>
      <c r="K438" s="4"/>
      <c r="L438" s="4"/>
      <c r="M438" s="4"/>
      <c r="N438" s="4"/>
    </row>
    <row r="439" spans="1:14">
      <c r="A439" s="4">
        <f t="shared" si="28"/>
        <v>2283</v>
      </c>
      <c r="G439" s="4">
        <f>carbondioxide!L539</f>
        <v>1767.0544932094249</v>
      </c>
      <c r="H439" s="4">
        <f t="shared" si="25"/>
        <v>9.9525954426087502</v>
      </c>
      <c r="I439" s="4">
        <f t="shared" si="27"/>
        <v>10.00895114133635</v>
      </c>
      <c r="J439" s="4">
        <f t="shared" si="26"/>
        <v>5.5720879221017121</v>
      </c>
      <c r="K439" s="4"/>
      <c r="L439" s="4"/>
      <c r="M439" s="4"/>
      <c r="N439" s="4"/>
    </row>
    <row r="440" spans="1:14">
      <c r="A440" s="4">
        <f t="shared" si="28"/>
        <v>2284</v>
      </c>
      <c r="G440" s="4">
        <f>carbondioxide!L540</f>
        <v>1771.526762127907</v>
      </c>
      <c r="H440" s="4">
        <f t="shared" si="25"/>
        <v>9.966118744591693</v>
      </c>
      <c r="I440" s="4">
        <f t="shared" si="27"/>
        <v>10.029576759193317</v>
      </c>
      <c r="J440" s="4">
        <f t="shared" si="26"/>
        <v>5.5972893051869645</v>
      </c>
      <c r="K440" s="4"/>
      <c r="L440" s="4"/>
      <c r="M440" s="4"/>
      <c r="N440" s="4"/>
    </row>
    <row r="441" spans="1:14">
      <c r="A441" s="4">
        <f t="shared" si="28"/>
        <v>2285</v>
      </c>
      <c r="G441" s="4">
        <f>carbondioxide!L541</f>
        <v>1775.9912150594816</v>
      </c>
      <c r="H441" s="4">
        <f t="shared" si="25"/>
        <v>9.9795844047781923</v>
      </c>
      <c r="I441" s="4">
        <f t="shared" si="27"/>
        <v>10.050126442923178</v>
      </c>
      <c r="J441" s="4">
        <f t="shared" si="26"/>
        <v>5.6224646979257207</v>
      </c>
      <c r="K441" s="4"/>
      <c r="L441" s="4"/>
      <c r="M441" s="4"/>
      <c r="N441" s="4"/>
    </row>
    <row r="442" spans="1:14">
      <c r="A442" s="4">
        <f t="shared" si="28"/>
        <v>2286</v>
      </c>
      <c r="G442" s="4">
        <f>carbondioxide!L542</f>
        <v>1780.4478984027837</v>
      </c>
      <c r="H442" s="4">
        <f t="shared" si="25"/>
        <v>9.992992911212097</v>
      </c>
      <c r="I442" s="4">
        <f t="shared" si="27"/>
        <v>10.070600729535688</v>
      </c>
      <c r="J442" s="4">
        <f t="shared" si="26"/>
        <v>5.647613816637306</v>
      </c>
      <c r="K442" s="4"/>
      <c r="L442" s="4"/>
      <c r="M442" s="4"/>
      <c r="N442" s="4"/>
    </row>
    <row r="443" spans="1:14">
      <c r="A443" s="4">
        <f t="shared" si="28"/>
        <v>2287</v>
      </c>
      <c r="G443" s="4">
        <f>carbondioxide!L543</f>
        <v>1784.896858259729</v>
      </c>
      <c r="H443" s="4">
        <f t="shared" si="25"/>
        <v>10.006344746287297</v>
      </c>
      <c r="I443" s="4">
        <f t="shared" si="27"/>
        <v>10.091000151222083</v>
      </c>
      <c r="J443" s="4">
        <f t="shared" si="26"/>
        <v>5.6727363823025687</v>
      </c>
      <c r="K443" s="4"/>
      <c r="L443" s="4"/>
      <c r="M443" s="4"/>
      <c r="N443" s="4"/>
    </row>
    <row r="444" spans="1:14">
      <c r="A444" s="4">
        <f t="shared" si="28"/>
        <v>2288</v>
      </c>
      <c r="G444" s="4">
        <f>carbondioxide!L544</f>
        <v>1789.3381404311983</v>
      </c>
      <c r="H444" s="4">
        <f t="shared" si="25"/>
        <v>10.019640386811822</v>
      </c>
      <c r="I444" s="4">
        <f t="shared" si="27"/>
        <v>10.111325235374881</v>
      </c>
      <c r="J444" s="4">
        <f t="shared" si="26"/>
        <v>5.6978321205100313</v>
      </c>
      <c r="K444" s="4"/>
      <c r="L444" s="4"/>
      <c r="M444" s="4"/>
      <c r="N444" s="4"/>
    </row>
    <row r="445" spans="1:14">
      <c r="A445" s="4">
        <f t="shared" si="28"/>
        <v>2289</v>
      </c>
      <c r="G445" s="4">
        <f>carbondioxide!L545</f>
        <v>1793.7717904129884</v>
      </c>
      <c r="H445" s="4">
        <f t="shared" si="25"/>
        <v>10.032880304071565</v>
      </c>
      <c r="I445" s="4">
        <f t="shared" si="27"/>
        <v>10.131576504608592</v>
      </c>
      <c r="J445" s="4">
        <f t="shared" si="26"/>
        <v>5.7229007614024638</v>
      </c>
      <c r="K445" s="4"/>
      <c r="L445" s="4"/>
      <c r="M445" s="4"/>
      <c r="N445" s="4"/>
    </row>
    <row r="446" spans="1:14">
      <c r="A446" s="4">
        <f t="shared" si="28"/>
        <v>2290</v>
      </c>
      <c r="G446" s="4">
        <f>carbondioxide!L546</f>
        <v>1798.1978533920092</v>
      </c>
      <c r="H446" s="4">
        <f t="shared" si="25"/>
        <v>10.046064963893574</v>
      </c>
      <c r="I446" s="4">
        <f t="shared" si="27"/>
        <v>10.15175447678134</v>
      </c>
      <c r="J446" s="4">
        <f t="shared" si="26"/>
        <v>5.747942039623875</v>
      </c>
      <c r="K446" s="4"/>
      <c r="L446" s="4"/>
      <c r="M446" s="4"/>
      <c r="N446" s="4"/>
    </row>
    <row r="447" spans="1:14">
      <c r="A447" s="4">
        <f t="shared" si="28"/>
        <v>2291</v>
      </c>
      <c r="G447" s="4">
        <f>carbondioxide!L547</f>
        <v>1802.6163742427341</v>
      </c>
      <c r="H447" s="4">
        <f t="shared" si="25"/>
        <v>10.059194826708937</v>
      </c>
      <c r="I447" s="4">
        <f t="shared" si="27"/>
        <v>10.171859665017308</v>
      </c>
      <c r="J447" s="4">
        <f t="shared" si="26"/>
        <v>5.7729556942669298</v>
      </c>
      <c r="K447" s="4"/>
      <c r="L447" s="4"/>
      <c r="M447" s="4"/>
      <c r="N447" s="4"/>
    </row>
    <row r="448" spans="1:14">
      <c r="A448" s="4">
        <f t="shared" si="28"/>
        <v>2292</v>
      </c>
      <c r="G448" s="4">
        <f>carbondioxide!L548</f>
        <v>1807.0273975238892</v>
      </c>
      <c r="H448" s="4">
        <f t="shared" si="25"/>
        <v>10.072270347615259</v>
      </c>
      <c r="I448" s="4">
        <f t="shared" si="27"/>
        <v>10.19189257773002</v>
      </c>
      <c r="J448" s="4">
        <f t="shared" si="26"/>
        <v>5.7979414688207918</v>
      </c>
      <c r="K448" s="4"/>
      <c r="L448" s="4"/>
      <c r="M448" s="4"/>
      <c r="N448" s="4"/>
    </row>
    <row r="449" spans="1:14">
      <c r="A449" s="4">
        <f t="shared" si="28"/>
        <v>2293</v>
      </c>
      <c r="G449" s="4">
        <f>carbondioxide!L549</f>
        <v>1811.4309674753754</v>
      </c>
      <c r="H449" s="4">
        <f t="shared" si="25"/>
        <v>10.085291976438675</v>
      </c>
      <c r="I449" s="4">
        <f t="shared" si="27"/>
        <v>10.211853718646378</v>
      </c>
      <c r="J449" s="4">
        <f t="shared" si="26"/>
        <v>5.822899111119396</v>
      </c>
      <c r="K449" s="4"/>
      <c r="L449" s="4"/>
      <c r="M449" s="4"/>
      <c r="N449" s="4"/>
    </row>
    <row r="450" spans="1:14">
      <c r="A450" s="4">
        <f t="shared" si="28"/>
        <v>2294</v>
      </c>
      <c r="G450" s="4">
        <f>carbondioxide!L550</f>
        <v>1815.8271280154172</v>
      </c>
      <c r="H450" s="4">
        <f t="shared" si="25"/>
        <v>10.098260157795458</v>
      </c>
      <c r="I450" s="4">
        <f t="shared" si="27"/>
        <v>10.231743586831449</v>
      </c>
      <c r="J450" s="4">
        <f t="shared" si="26"/>
        <v>5.8478283732901488</v>
      </c>
      <c r="K450" s="4"/>
      <c r="L450" s="4"/>
      <c r="M450" s="4"/>
      <c r="N450" s="4"/>
    </row>
    <row r="451" spans="1:14">
      <c r="A451" s="4">
        <f t="shared" si="28"/>
        <v>2295</v>
      </c>
      <c r="G451" s="4">
        <f>carbondioxide!L551</f>
        <v>1820.2159227379357</v>
      </c>
      <c r="H451" s="4">
        <f t="shared" si="25"/>
        <v>10.111175331153149</v>
      </c>
      <c r="I451" s="4">
        <f t="shared" si="27"/>
        <v>10.251562676713959</v>
      </c>
      <c r="J451" s="4">
        <f t="shared" si="26"/>
        <v>5.8727290117030631</v>
      </c>
      <c r="K451" s="4"/>
      <c r="L451" s="4"/>
      <c r="M451" s="4"/>
      <c r="N451" s="4"/>
    </row>
    <row r="452" spans="1:14">
      <c r="A452" s="4">
        <f t="shared" si="28"/>
        <v>2296</v>
      </c>
      <c r="G452" s="4">
        <f>carbondioxide!L552</f>
        <v>1824.5973949101326</v>
      </c>
      <c r="H452" s="4">
        <f t="shared" si="25"/>
        <v>10.124037930891257</v>
      </c>
      <c r="I452" s="4">
        <f t="shared" si="27"/>
        <v>10.271311478112436</v>
      </c>
      <c r="J452" s="4">
        <f t="shared" si="26"/>
        <v>5.8976007869203251</v>
      </c>
      <c r="K452" s="4"/>
      <c r="L452" s="4"/>
      <c r="M452" s="4"/>
      <c r="N452" s="4"/>
    </row>
    <row r="453" spans="1:14">
      <c r="A453" s="4">
        <f t="shared" si="28"/>
        <v>2297</v>
      </c>
      <c r="G453" s="4">
        <f>carbondioxide!L553</f>
        <v>1828.9715874702847</v>
      </c>
      <c r="H453" s="4">
        <f t="shared" si="25"/>
        <v>10.136848386361489</v>
      </c>
      <c r="I453" s="4">
        <f t="shared" si="27"/>
        <v>10.290990476262012</v>
      </c>
      <c r="J453" s="4">
        <f t="shared" si="26"/>
        <v>5.9224434636462959</v>
      </c>
      <c r="K453" s="4"/>
      <c r="L453" s="4"/>
      <c r="M453" s="4"/>
      <c r="N453" s="4"/>
    </row>
    <row r="454" spans="1:14">
      <c r="A454" s="4">
        <f t="shared" si="28"/>
        <v>2298</v>
      </c>
      <c r="G454" s="4">
        <f>carbondioxide!L554</f>
        <v>1833.3385430257388</v>
      </c>
      <c r="H454" s="4">
        <f t="shared" si="25"/>
        <v>10.14960712194752</v>
      </c>
      <c r="I454" s="4">
        <f t="shared" si="27"/>
        <v>10.310600151841822</v>
      </c>
      <c r="J454" s="4">
        <f t="shared" si="26"/>
        <v>5.9472568106779535</v>
      </c>
      <c r="K454" s="4"/>
      <c r="L454" s="4"/>
      <c r="M454" s="4"/>
      <c r="N454" s="4"/>
    </row>
    <row r="455" spans="1:14">
      <c r="A455" s="4">
        <f t="shared" si="28"/>
        <v>2299</v>
      </c>
      <c r="G455" s="4">
        <f>carbondioxide!L555</f>
        <v>1837.698303851105</v>
      </c>
      <c r="H455" s="4">
        <f t="shared" ref="H455:H456" si="29">H$3*LN(G455/G$3)</f>
        <v>10.162314557124278</v>
      </c>
      <c r="I455" s="4">
        <f t="shared" si="27"/>
        <v>10.330140981002966</v>
      </c>
      <c r="J455" s="4">
        <f t="shared" ref="J455:J456" si="30">J454+J$3*(I454-J454)</f>
        <v>5.972040600855764</v>
      </c>
      <c r="K455" s="4"/>
      <c r="L455" s="4"/>
      <c r="M455" s="4"/>
      <c r="N455" s="4"/>
    </row>
    <row r="456" spans="1:14">
      <c r="A456" s="4">
        <f t="shared" si="28"/>
        <v>2300</v>
      </c>
      <c r="G456" s="4">
        <f>carbondioxide!L556</f>
        <v>1842.0509118866419</v>
      </c>
      <c r="H456" s="4">
        <f t="shared" si="29"/>
        <v>10.17497110651678</v>
      </c>
      <c r="I456" s="4">
        <f t="shared" ref="I456" si="31">I455+I$3*(I$4*H456-I455)+I$5*(J455-I455)</f>
        <v>10.349613435397027</v>
      </c>
      <c r="J456" s="4">
        <f t="shared" si="30"/>
        <v>5.9967946110149999</v>
      </c>
      <c r="K456" s="4"/>
      <c r="L456" s="4"/>
      <c r="M456" s="4"/>
      <c r="N456" s="4"/>
    </row>
    <row r="457" spans="1:14">
      <c r="A457" s="4"/>
    </row>
    <row r="458" spans="1:14">
      <c r="A458" s="4"/>
    </row>
    <row r="459" spans="1:14">
      <c r="A459" s="4"/>
    </row>
    <row r="460" spans="1:14">
      <c r="A460" s="4"/>
    </row>
    <row r="461" spans="1:14">
      <c r="A461" s="4"/>
    </row>
    <row r="462" spans="1:14">
      <c r="A462" s="4"/>
    </row>
    <row r="463" spans="1:14">
      <c r="A463" s="4"/>
    </row>
    <row r="464" spans="1:14">
      <c r="A464" s="4"/>
    </row>
    <row r="465" spans="1:1">
      <c r="A465" s="4"/>
    </row>
    <row r="466" spans="1:1">
      <c r="A466" s="4"/>
    </row>
    <row r="467" spans="1:1">
      <c r="A467" s="4"/>
    </row>
    <row r="468" spans="1:1">
      <c r="A468" s="4"/>
    </row>
    <row r="469" spans="1:1">
      <c r="A469" s="4"/>
    </row>
    <row r="470" spans="1:1">
      <c r="A470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M364"/>
  <sheetViews>
    <sheetView tabSelected="1" workbookViewId="0">
      <pane xSplit="1" ySplit="5" topLeftCell="CE6" activePane="bottomRight" state="frozen"/>
      <selection pane="topRight" activeCell="B1" sqref="B1"/>
      <selection pane="bottomLeft" activeCell="A6" sqref="A6"/>
      <selection pane="bottomRight" activeCell="CH14" sqref="CH14"/>
    </sheetView>
  </sheetViews>
  <sheetFormatPr defaultRowHeight="15"/>
  <cols>
    <col min="5" max="7" width="9.140625" style="2"/>
    <col min="11" max="16" width="9.140625" style="2"/>
    <col min="20" max="25" width="9.140625" style="2"/>
    <col min="41" max="43" width="9.140625" style="2"/>
    <col min="50" max="56" width="9.140625" style="2"/>
    <col min="58" max="59" width="9.28515625" bestFit="1" customWidth="1"/>
    <col min="60" max="60" width="12.7109375" style="2" bestFit="1" customWidth="1"/>
    <col min="70" max="70" width="15.28515625" style="2" customWidth="1"/>
    <col min="74" max="76" width="9.28515625" bestFit="1" customWidth="1"/>
    <col min="77" max="77" width="9.28515625" style="2" customWidth="1"/>
    <col min="78" max="78" width="10.5703125" bestFit="1" customWidth="1"/>
    <col min="83" max="83" width="9" customWidth="1"/>
    <col min="86" max="88" width="9.140625" style="2"/>
  </cols>
  <sheetData>
    <row r="1" spans="1:91" s="2" customFormat="1">
      <c r="B1" s="2" t="s">
        <v>43</v>
      </c>
      <c r="AI1" s="2" t="s">
        <v>11</v>
      </c>
      <c r="AR1" s="1"/>
      <c r="AS1" s="1"/>
      <c r="AT1" s="1"/>
      <c r="BF1" s="2">
        <v>0</v>
      </c>
      <c r="BG1" s="2">
        <v>0</v>
      </c>
      <c r="BH1" s="2">
        <v>0</v>
      </c>
      <c r="BS1" s="2" t="s">
        <v>62</v>
      </c>
      <c r="BV1" s="2" t="s">
        <v>66</v>
      </c>
      <c r="BY1" s="2" t="s">
        <v>63</v>
      </c>
      <c r="CB1" s="2" t="s">
        <v>64</v>
      </c>
      <c r="CE1" s="2" t="s">
        <v>65</v>
      </c>
      <c r="CH1" s="2" t="s">
        <v>67</v>
      </c>
      <c r="CK1" s="12"/>
      <c r="CL1" s="12"/>
      <c r="CM1" s="12"/>
    </row>
    <row r="2" spans="1:91">
      <c r="B2" t="s">
        <v>22</v>
      </c>
      <c r="D2" s="1"/>
      <c r="E2" s="2" t="s">
        <v>32</v>
      </c>
      <c r="H2" t="s">
        <v>23</v>
      </c>
      <c r="I2" s="2"/>
      <c r="K2" s="2" t="s">
        <v>33</v>
      </c>
      <c r="N2" s="2" t="s">
        <v>34</v>
      </c>
      <c r="Q2" t="s">
        <v>24</v>
      </c>
      <c r="T2" s="2" t="s">
        <v>37</v>
      </c>
      <c r="W2" s="2" t="s">
        <v>39</v>
      </c>
      <c r="Z2" t="s">
        <v>21</v>
      </c>
      <c r="AC2" s="2" t="s">
        <v>40</v>
      </c>
      <c r="AF2" s="2" t="s">
        <v>39</v>
      </c>
      <c r="AI2" s="2" t="s">
        <v>44</v>
      </c>
      <c r="AL2" s="2" t="s">
        <v>45</v>
      </c>
      <c r="AO2" s="2" t="s">
        <v>48</v>
      </c>
      <c r="AR2" s="2" t="s">
        <v>46</v>
      </c>
      <c r="AU2" s="2" t="s">
        <v>47</v>
      </c>
      <c r="AX2" s="2" t="s">
        <v>59</v>
      </c>
      <c r="BA2" s="2" t="s">
        <v>60</v>
      </c>
      <c r="BD2" s="2" t="s">
        <v>61</v>
      </c>
      <c r="BE2" s="2" t="s">
        <v>49</v>
      </c>
      <c r="BF2" s="2">
        <v>0</v>
      </c>
      <c r="BG2" s="2">
        <v>0</v>
      </c>
      <c r="BH2" s="2">
        <v>0</v>
      </c>
      <c r="BI2" s="2" t="s">
        <v>50</v>
      </c>
      <c r="BL2" s="2" t="s">
        <v>51</v>
      </c>
      <c r="BO2" s="2" t="s">
        <v>52</v>
      </c>
      <c r="BR2" s="2" t="s">
        <v>58</v>
      </c>
      <c r="BS2" s="2" t="s">
        <v>25</v>
      </c>
      <c r="BT2" s="2" t="s">
        <v>26</v>
      </c>
      <c r="BU2" s="2" t="s">
        <v>27</v>
      </c>
      <c r="BV2" s="2" t="s">
        <v>25</v>
      </c>
      <c r="BW2" s="2" t="s">
        <v>26</v>
      </c>
      <c r="BX2" s="2" t="s">
        <v>27</v>
      </c>
      <c r="BY2" s="2" t="s">
        <v>25</v>
      </c>
      <c r="BZ2" s="2" t="s">
        <v>26</v>
      </c>
      <c r="CA2" s="2" t="s">
        <v>27</v>
      </c>
      <c r="CB2" s="2" t="s">
        <v>25</v>
      </c>
      <c r="CC2" s="2" t="s">
        <v>26</v>
      </c>
      <c r="CD2" s="2" t="s">
        <v>27</v>
      </c>
      <c r="CE2" s="2" t="s">
        <v>25</v>
      </c>
      <c r="CF2" s="2" t="s">
        <v>26</v>
      </c>
      <c r="CG2" s="2" t="s">
        <v>27</v>
      </c>
      <c r="CH2" s="2" t="s">
        <v>25</v>
      </c>
      <c r="CI2" s="2" t="s">
        <v>26</v>
      </c>
      <c r="CJ2" s="2" t="s">
        <v>27</v>
      </c>
      <c r="CK2" s="12"/>
      <c r="CL2" s="12"/>
      <c r="CM2" s="12"/>
    </row>
    <row r="3" spans="1:91" s="2" customFormat="1">
      <c r="B3" s="2" t="s">
        <v>28</v>
      </c>
      <c r="E3" s="2" t="s">
        <v>36</v>
      </c>
      <c r="H3" s="2" t="s">
        <v>29</v>
      </c>
      <c r="K3" s="2" t="s">
        <v>35</v>
      </c>
      <c r="N3" s="2" t="s">
        <v>36</v>
      </c>
      <c r="Q3" s="2" t="s">
        <v>30</v>
      </c>
      <c r="T3" s="2" t="s">
        <v>38</v>
      </c>
      <c r="W3" s="2" t="s">
        <v>42</v>
      </c>
      <c r="Z3" s="2" t="s">
        <v>31</v>
      </c>
      <c r="AC3" s="2" t="s">
        <v>41</v>
      </c>
      <c r="AF3" s="2" t="s">
        <v>42</v>
      </c>
      <c r="AO3" s="1"/>
      <c r="AP3" s="1"/>
      <c r="AQ3" s="1"/>
      <c r="BD3" s="1">
        <f>SUM(BD6:BD346)</f>
        <v>2319842.8894185075</v>
      </c>
      <c r="BE3" s="2" t="s">
        <v>54</v>
      </c>
      <c r="BI3" s="2" t="s">
        <v>53</v>
      </c>
      <c r="BL3" s="2" t="s">
        <v>55</v>
      </c>
      <c r="BO3" s="2" t="s">
        <v>56</v>
      </c>
      <c r="BS3" s="12">
        <v>-5.4631573157706024</v>
      </c>
      <c r="BT3" s="12">
        <v>-5.0493703856229946</v>
      </c>
      <c r="BU3" s="12">
        <v>-4.4329123940407529</v>
      </c>
      <c r="CB3" s="3">
        <v>59.533980818424837</v>
      </c>
      <c r="CC3" s="3">
        <v>36.435366567253155</v>
      </c>
      <c r="CD3" s="3">
        <v>31.987114373164918</v>
      </c>
      <c r="CH3" s="12">
        <f>BS3</f>
        <v>-5.4631573157706024</v>
      </c>
      <c r="CI3" s="12">
        <v>-5.0493806420737348</v>
      </c>
      <c r="CJ3" s="12">
        <v>-4.4329176292422252</v>
      </c>
    </row>
    <row r="4" spans="1:91">
      <c r="B4" t="s">
        <v>25</v>
      </c>
      <c r="C4" t="s">
        <v>26</v>
      </c>
      <c r="D4" t="s">
        <v>27</v>
      </c>
      <c r="E4" s="2" t="s">
        <v>25</v>
      </c>
      <c r="F4" s="2" t="s">
        <v>26</v>
      </c>
      <c r="G4" s="2" t="s">
        <v>27</v>
      </c>
      <c r="H4" t="s">
        <v>25</v>
      </c>
      <c r="I4" t="s">
        <v>26</v>
      </c>
      <c r="J4" t="s">
        <v>27</v>
      </c>
      <c r="K4" s="2" t="s">
        <v>25</v>
      </c>
      <c r="L4" s="2" t="s">
        <v>26</v>
      </c>
      <c r="M4" s="2" t="s">
        <v>27</v>
      </c>
      <c r="N4" s="2" t="s">
        <v>25</v>
      </c>
      <c r="O4" s="2" t="s">
        <v>26</v>
      </c>
      <c r="P4" s="2" t="s">
        <v>27</v>
      </c>
      <c r="Q4" t="s">
        <v>25</v>
      </c>
      <c r="R4" t="s">
        <v>26</v>
      </c>
      <c r="S4" t="s">
        <v>27</v>
      </c>
      <c r="T4" s="2" t="s">
        <v>25</v>
      </c>
      <c r="U4" s="2" t="s">
        <v>26</v>
      </c>
      <c r="V4" s="2" t="s">
        <v>27</v>
      </c>
      <c r="Z4" t="s">
        <v>25</v>
      </c>
      <c r="AA4" t="s">
        <v>26</v>
      </c>
      <c r="AB4" t="s">
        <v>27</v>
      </c>
      <c r="AC4" s="2" t="s">
        <v>25</v>
      </c>
      <c r="AD4" s="2" t="s">
        <v>26</v>
      </c>
      <c r="AE4" s="2" t="s">
        <v>27</v>
      </c>
      <c r="AF4" s="2" t="s">
        <v>25</v>
      </c>
      <c r="AG4" s="2" t="s">
        <v>26</v>
      </c>
      <c r="AH4" s="2" t="s">
        <v>27</v>
      </c>
      <c r="AI4" s="2" t="s">
        <v>25</v>
      </c>
      <c r="AJ4" s="2" t="s">
        <v>26</v>
      </c>
      <c r="AK4" s="2" t="s">
        <v>27</v>
      </c>
      <c r="AL4" s="2" t="s">
        <v>25</v>
      </c>
      <c r="AM4" s="2" t="s">
        <v>26</v>
      </c>
      <c r="AN4" s="2" t="s">
        <v>27</v>
      </c>
      <c r="AO4" s="2" t="s">
        <v>25</v>
      </c>
      <c r="AP4" s="2" t="s">
        <v>26</v>
      </c>
      <c r="AQ4" s="2" t="s">
        <v>27</v>
      </c>
      <c r="AR4" s="2" t="s">
        <v>25</v>
      </c>
      <c r="AS4" s="2" t="s">
        <v>26</v>
      </c>
      <c r="AT4" s="2" t="s">
        <v>27</v>
      </c>
      <c r="AU4" s="2" t="s">
        <v>25</v>
      </c>
      <c r="AV4" s="2" t="s">
        <v>26</v>
      </c>
      <c r="AW4" s="2" t="s">
        <v>27</v>
      </c>
      <c r="AX4" s="2" t="s">
        <v>25</v>
      </c>
      <c r="AY4" s="2" t="s">
        <v>26</v>
      </c>
      <c r="AZ4" s="2" t="s">
        <v>27</v>
      </c>
      <c r="BA4" s="2" t="s">
        <v>25</v>
      </c>
      <c r="BB4" s="2" t="s">
        <v>26</v>
      </c>
      <c r="BC4" s="2" t="s">
        <v>27</v>
      </c>
      <c r="BD4" s="2" t="s">
        <v>57</v>
      </c>
      <c r="BE4" s="2" t="s">
        <v>25</v>
      </c>
      <c r="BF4" s="2" t="s">
        <v>26</v>
      </c>
      <c r="BG4" s="2" t="s">
        <v>27</v>
      </c>
      <c r="BH4" s="2" t="s">
        <v>57</v>
      </c>
      <c r="BI4" s="2" t="s">
        <v>25</v>
      </c>
      <c r="BJ4" s="2" t="s">
        <v>26</v>
      </c>
      <c r="BK4" s="2" t="s">
        <v>27</v>
      </c>
      <c r="BL4" s="2" t="s">
        <v>25</v>
      </c>
      <c r="BM4" s="2" t="s">
        <v>26</v>
      </c>
      <c r="BN4" s="2" t="s">
        <v>27</v>
      </c>
      <c r="BO4" s="2" t="s">
        <v>25</v>
      </c>
      <c r="BP4" s="2" t="s">
        <v>26</v>
      </c>
      <c r="BQ4" s="2" t="s">
        <v>27</v>
      </c>
      <c r="BS4" s="12"/>
      <c r="BT4" s="12"/>
      <c r="BU4" s="12"/>
      <c r="BV4" s="2"/>
      <c r="BZ4" s="2"/>
      <c r="CA4" s="2"/>
      <c r="CB4" s="2"/>
      <c r="CC4" s="2"/>
      <c r="CD4" s="2"/>
      <c r="CH4" s="12">
        <f>CH3^2/CB3/4</f>
        <v>0.12533215252263524</v>
      </c>
      <c r="CI4" s="12">
        <f>CI3^2/CC3/4</f>
        <v>0.1749415970708533</v>
      </c>
      <c r="CJ4" s="12">
        <f>CJ3^2/CD3/4</f>
        <v>0.15358339672655971</v>
      </c>
      <c r="CK4" s="2"/>
      <c r="CL4" s="2"/>
      <c r="CM4" s="2"/>
    </row>
    <row r="5" spans="1:91" s="2" customFormat="1">
      <c r="E5" s="2">
        <v>0.95</v>
      </c>
      <c r="T5" s="17">
        <f>(T56/T6)^(1/50)</f>
        <v>0.98926538646072704</v>
      </c>
      <c r="U5" s="17">
        <f>(U55/U17)^(1/38)</f>
        <v>0.98782001842808731</v>
      </c>
      <c r="V5" s="17">
        <f>(V55/V17)^(1/38)</f>
        <v>0.9902574642687062</v>
      </c>
      <c r="AC5" s="17">
        <f>(AC54/AC6)^(1/48)</f>
        <v>0.9959495962543532</v>
      </c>
      <c r="AD5" s="17">
        <f>(AD54/AD17)^(1/37)</f>
        <v>1.0002967383076351</v>
      </c>
      <c r="AE5" s="17">
        <f>(AE54/AE17)^(1/37)</f>
        <v>1.0097937136394748</v>
      </c>
      <c r="AI5" s="2">
        <v>0.1</v>
      </c>
      <c r="AL5" s="11">
        <v>2.0621120954280189E-2</v>
      </c>
      <c r="AM5" s="11">
        <v>2.597717365323109E-2</v>
      </c>
      <c r="AN5" s="11">
        <v>2.3564574154817539E-2</v>
      </c>
      <c r="AO5" s="2">
        <v>0.99</v>
      </c>
      <c r="AP5" s="2">
        <v>0.99</v>
      </c>
      <c r="AQ5" s="2">
        <v>0.99</v>
      </c>
      <c r="AR5" s="2">
        <v>0.2</v>
      </c>
      <c r="AU5" s="2">
        <v>0.2</v>
      </c>
      <c r="BI5" s="2">
        <v>0.1</v>
      </c>
      <c r="BJ5" s="2">
        <v>0.1</v>
      </c>
      <c r="BK5" s="2">
        <v>0.1</v>
      </c>
      <c r="BR5" s="2">
        <v>0.03</v>
      </c>
      <c r="BS5" s="12"/>
      <c r="BT5" s="12"/>
      <c r="BU5" s="12"/>
      <c r="BZ5" s="3"/>
      <c r="CA5" s="3"/>
      <c r="CH5" s="12"/>
    </row>
    <row r="6" spans="1:91">
      <c r="A6">
        <v>1960</v>
      </c>
      <c r="B6" s="1">
        <v>754.6194775218454</v>
      </c>
      <c r="C6" s="1">
        <v>1194.36006</v>
      </c>
      <c r="D6" s="1">
        <v>1066.7877009999997</v>
      </c>
      <c r="E6" s="1"/>
      <c r="F6" s="1"/>
      <c r="G6" s="1"/>
      <c r="H6" s="1">
        <v>7556.3586302086605</v>
      </c>
      <c r="I6" s="1">
        <v>832.77786250599956</v>
      </c>
      <c r="J6" s="1">
        <v>261.95185603680557</v>
      </c>
      <c r="K6" s="1">
        <f>H6/B6*1000</f>
        <v>10013.468847933245</v>
      </c>
      <c r="L6" s="1">
        <f t="shared" ref="L6:L56" si="0">I6/C6*1000</f>
        <v>697.25863279955922</v>
      </c>
      <c r="M6" s="1">
        <f t="shared" ref="M6:M56" si="1">J6/D6*1000</f>
        <v>245.55200232553639</v>
      </c>
      <c r="N6" s="1"/>
      <c r="O6" s="1"/>
      <c r="P6" s="1"/>
      <c r="Q6" s="1">
        <v>1823.3279449999998</v>
      </c>
      <c r="R6" s="1"/>
      <c r="S6" s="1"/>
      <c r="T6" s="1">
        <f>Q6/H6*1000</f>
        <v>241.29716894467339</v>
      </c>
      <c r="U6" s="1"/>
      <c r="V6" s="1"/>
      <c r="W6" s="1"/>
      <c r="X6" s="1"/>
      <c r="Y6" s="1"/>
      <c r="Z6" s="1">
        <v>5170.3508236960197</v>
      </c>
      <c r="AA6" s="1">
        <v>2632.5759699999994</v>
      </c>
      <c r="AB6" s="1">
        <v>320.93150699999978</v>
      </c>
      <c r="AC6" s="12">
        <f>Z6/Q6</f>
        <v>2.8356669670282599</v>
      </c>
      <c r="AD6" s="12"/>
      <c r="AE6" s="12"/>
      <c r="AF6" s="1"/>
      <c r="AG6" s="1"/>
      <c r="AH6" s="1"/>
      <c r="AI6" s="1">
        <f>($AU5*AL6/$AI5)^(1/(1-$AR5))*B6</f>
        <v>15112.717258846602</v>
      </c>
      <c r="AJ6" s="1">
        <f>($AU5*AM6/$AI5)^(1/(1-$AR5))*C6</f>
        <v>1665.5557245192558</v>
      </c>
      <c r="AK6" s="1">
        <f>($AU5*AN6/$AI5)^(1/(1-$AR5))*D6</f>
        <v>523.9037111086933</v>
      </c>
      <c r="AL6" s="14">
        <v>5.4987204573049659</v>
      </c>
      <c r="AM6" s="14">
        <v>0.65239274196947328</v>
      </c>
      <c r="AN6" s="14">
        <v>0.28307973745082027</v>
      </c>
      <c r="AO6" s="14"/>
      <c r="AP6" s="14"/>
      <c r="AQ6" s="14"/>
      <c r="AR6" s="1">
        <f t="shared" ref="AR6:AT7" si="2">AL6*AI6^$AR$5*B6^(1-$AR$5)</f>
        <v>7556.3586294233037</v>
      </c>
      <c r="AS6" s="1">
        <f t="shared" si="2"/>
        <v>832.77786225962802</v>
      </c>
      <c r="AT6" s="1">
        <f t="shared" si="2"/>
        <v>261.95185555434682</v>
      </c>
      <c r="AU6" s="1">
        <f t="shared" ref="AU6:AW7" si="3">$AU$5*AR6</f>
        <v>1511.2717258846608</v>
      </c>
      <c r="AV6" s="1">
        <f t="shared" si="3"/>
        <v>166.55557245192563</v>
      </c>
      <c r="AW6" s="1">
        <f t="shared" si="3"/>
        <v>52.390371110869367</v>
      </c>
      <c r="AX6" s="1">
        <f>(AR6-AU6)/B6*1000</f>
        <v>8010.7750775140103</v>
      </c>
      <c r="AY6" s="1">
        <f t="shared" ref="AY6:AY69" si="4">(AS6-AV6)/C6*1000</f>
        <v>557.80690607462418</v>
      </c>
      <c r="AZ6" s="1">
        <f t="shared" ref="AZ6:AZ69" si="5">(AT6-AW6)/D6*1000</f>
        <v>196.44160149862614</v>
      </c>
      <c r="BA6" s="1">
        <f>LN(AX6)*B6</f>
        <v>6782.92947075142</v>
      </c>
      <c r="BB6" s="1">
        <f>LN(AY6)*C6</f>
        <v>7553.1483741713555</v>
      </c>
      <c r="BC6" s="1">
        <f>LN(AZ6)*D6</f>
        <v>5633.0286454781999</v>
      </c>
      <c r="BD6" s="1">
        <f t="shared" ref="BD6:BD69" si="6">SUM(BA6:BC6)*BR6</f>
        <v>0</v>
      </c>
      <c r="BE6">
        <v>0</v>
      </c>
      <c r="BF6" s="2">
        <v>0</v>
      </c>
      <c r="BG6" s="2">
        <v>0</v>
      </c>
      <c r="BH6" s="2">
        <f t="shared" ref="BH6:BH69" si="7">(BE6*Z6+BF6*AA6+BG6*AB6)/(Z6+AA6+AB6)</f>
        <v>0</v>
      </c>
      <c r="BI6">
        <f>BI$5*BE6^2</f>
        <v>0</v>
      </c>
      <c r="BJ6" s="2">
        <f t="shared" ref="BJ6:BJ69" si="8">BJ$5*BF6^2</f>
        <v>0</v>
      </c>
      <c r="BK6" s="2">
        <f t="shared" ref="BK6:BK69" si="9">BK$5*BG6^2</f>
        <v>0</v>
      </c>
      <c r="BL6">
        <f t="shared" ref="BL6:BL69" si="10">BI6*AR6</f>
        <v>0</v>
      </c>
      <c r="BM6" s="2">
        <f t="shared" ref="BM6:BM69" si="11">BJ6*AS6</f>
        <v>0</v>
      </c>
      <c r="BN6" s="2">
        <f t="shared" ref="BN6:BN69" si="12">BK6*AT6</f>
        <v>0</v>
      </c>
      <c r="BO6">
        <f>2*BI$5*BE6*AR6/Z6*1000</f>
        <v>0</v>
      </c>
      <c r="BP6" s="2">
        <f>2*BJ$5*BF6*AS6/AA6*1000</f>
        <v>0</v>
      </c>
      <c r="BQ6" s="2">
        <f>2*BK$5*BG6*AT6/AB6*1000</f>
        <v>0</v>
      </c>
      <c r="BR6" s="17">
        <v>0</v>
      </c>
      <c r="BS6" s="12"/>
      <c r="BT6" s="12"/>
      <c r="BU6" s="12"/>
      <c r="BV6" s="12"/>
      <c r="BW6" s="12"/>
      <c r="BX6" s="12"/>
      <c r="BY6" s="19"/>
      <c r="BZ6" s="19"/>
      <c r="CA6" s="19"/>
      <c r="CB6" s="12"/>
      <c r="CC6" s="12"/>
      <c r="CD6" s="12"/>
      <c r="CE6" s="12"/>
      <c r="CF6" s="12"/>
      <c r="CG6" s="12"/>
      <c r="CH6" s="12"/>
      <c r="CI6" s="12"/>
      <c r="CJ6" s="12"/>
      <c r="CK6" s="17"/>
      <c r="CL6" s="17"/>
      <c r="CM6" s="17"/>
    </row>
    <row r="7" spans="1:91">
      <c r="A7">
        <v>1961</v>
      </c>
      <c r="B7" s="1">
        <v>765.20640414189029</v>
      </c>
      <c r="C7" s="1">
        <v>1199.703955575138</v>
      </c>
      <c r="D7" s="1">
        <v>1092.2120901999997</v>
      </c>
      <c r="E7" s="11">
        <f>B7/B6-1</f>
        <v>1.4029490273445022E-2</v>
      </c>
      <c r="F7" s="11">
        <f t="shared" ref="F7:F56" si="13">C7/C6-1</f>
        <v>4.4742751822579585E-3</v>
      </c>
      <c r="G7" s="11">
        <f t="shared" ref="G7:G56" si="14">D7/D6-1</f>
        <v>2.3832660590450416E-2</v>
      </c>
      <c r="H7" s="1">
        <v>7938.6671723835716</v>
      </c>
      <c r="I7" s="1">
        <v>859.14436793764219</v>
      </c>
      <c r="J7" s="1">
        <v>272.32060767723522</v>
      </c>
      <c r="K7" s="1">
        <f t="shared" ref="K7:K56" si="15">H7/B7*1000</f>
        <v>10374.543560290858</v>
      </c>
      <c r="L7" s="1">
        <f t="shared" si="0"/>
        <v>716.13031193663812</v>
      </c>
      <c r="M7" s="1">
        <f t="shared" si="1"/>
        <v>249.32942065068096</v>
      </c>
      <c r="N7" s="11">
        <f>K7/K6-1</f>
        <v>3.6058904046237572E-2</v>
      </c>
      <c r="O7" s="11">
        <f t="shared" ref="O7:O56" si="16">L7/L6-1</f>
        <v>2.7065536731051054E-2</v>
      </c>
      <c r="P7" s="11">
        <f t="shared" ref="P7:P56" si="17">M7/M6-1</f>
        <v>1.5383374150363061E-2</v>
      </c>
      <c r="Q7" s="1">
        <v>1869.6711979999998</v>
      </c>
      <c r="R7" s="1"/>
      <c r="S7" s="1"/>
      <c r="T7" s="1">
        <f t="shared" ref="T7:T56" si="18">Q7/H7*1000</f>
        <v>235.51449599802709</v>
      </c>
      <c r="U7" s="1"/>
      <c r="V7" s="1"/>
      <c r="W7" s="11">
        <f>T7/T6-1</f>
        <v>-2.396494319405873E-2</v>
      </c>
      <c r="X7" s="11"/>
      <c r="Y7" s="11"/>
      <c r="Z7" s="1">
        <v>5280.5588133332403</v>
      </c>
      <c r="AA7" s="1">
        <v>2464.0956550000001</v>
      </c>
      <c r="AB7" s="1">
        <v>344.64922500000011</v>
      </c>
      <c r="AC7" s="12">
        <f t="shared" ref="AC7:AC54" si="19">Z7/Q7</f>
        <v>2.8243248433103587</v>
      </c>
      <c r="AD7" s="12"/>
      <c r="AE7" s="12"/>
      <c r="AF7" s="11">
        <f>AC7/AC6-1</f>
        <v>-3.9998081050355294E-3</v>
      </c>
      <c r="AG7" s="11"/>
      <c r="AH7" s="11"/>
      <c r="AI7" s="1">
        <f>(1-$AI$5)*AI6+AU6</f>
        <v>15112.717258846602</v>
      </c>
      <c r="AJ7" s="1">
        <f>(1-$AI$5)*AJ6+AV6</f>
        <v>1665.5557245192558</v>
      </c>
      <c r="AK7" s="1">
        <f>(1-$AI$5)*AK6+AW6</f>
        <v>523.90371110869341</v>
      </c>
      <c r="AL7" s="14">
        <f t="shared" ref="AL7:AL38" si="20">(1+AL$5)*AL6</f>
        <v>5.6121102369488263</v>
      </c>
      <c r="AM7" s="14">
        <f t="shared" ref="AM7:AM38" si="21">(1+AM$5)*AM6</f>
        <v>0.66934006151772185</v>
      </c>
      <c r="AN7" s="14">
        <f t="shared" ref="AN7:AN38" si="22">(1+AN$5)*AN6</f>
        <v>0.28975039091570642</v>
      </c>
      <c r="AO7" s="11">
        <f>AL7/AL6-1</f>
        <v>2.0621120954280148E-2</v>
      </c>
      <c r="AP7" s="11">
        <f t="shared" ref="AP7:AP56" si="23">AM7/AM6-1</f>
        <v>2.5977173653231045E-2</v>
      </c>
      <c r="AQ7" s="11">
        <f t="shared" ref="AQ7:AQ56" si="24">AN7/AN6-1</f>
        <v>2.3564574154817608E-2</v>
      </c>
      <c r="AR7" s="1">
        <f t="shared" si="2"/>
        <v>7798.6168086266016</v>
      </c>
      <c r="AS7" s="1">
        <f t="shared" si="2"/>
        <v>857.46800770244613</v>
      </c>
      <c r="AT7" s="1">
        <f t="shared" si="2"/>
        <v>273.22466945726796</v>
      </c>
      <c r="AU7" s="1">
        <f t="shared" si="3"/>
        <v>1559.7233617253205</v>
      </c>
      <c r="AV7" s="1">
        <f t="shared" si="3"/>
        <v>171.49360154048924</v>
      </c>
      <c r="AW7" s="1">
        <f t="shared" si="3"/>
        <v>54.644933891453597</v>
      </c>
      <c r="AX7" s="1">
        <f t="shared" ref="AX7:AX70" si="25">(AR7-AU7)/B7*1000</f>
        <v>8153.2164565423827</v>
      </c>
      <c r="AY7" s="1">
        <f t="shared" si="4"/>
        <v>571.78640028164352</v>
      </c>
      <c r="AZ7" s="1">
        <f t="shared" si="5"/>
        <v>200.12572423162729</v>
      </c>
      <c r="BA7" s="1">
        <f t="shared" ref="BA7:BA70" si="26">LN(AX7)*B7</f>
        <v>6891.5772663348662</v>
      </c>
      <c r="BB7" s="1">
        <f t="shared" ref="BB7:BB70" si="27">LN(AY7)*C7</f>
        <v>7616.6390780397314</v>
      </c>
      <c r="BC7" s="1">
        <f t="shared" ref="BC7:BC70" si="28">LN(AZ7)*D7</f>
        <v>5787.5726573781021</v>
      </c>
      <c r="BD7" s="1">
        <f t="shared" si="6"/>
        <v>0</v>
      </c>
      <c r="BE7" s="2">
        <v>0</v>
      </c>
      <c r="BF7" s="2">
        <v>0</v>
      </c>
      <c r="BG7" s="2">
        <v>0</v>
      </c>
      <c r="BH7" s="2">
        <f t="shared" si="7"/>
        <v>0</v>
      </c>
      <c r="BI7" s="2">
        <f t="shared" ref="BI7:BI70" si="29">BI$5*BE7^2</f>
        <v>0</v>
      </c>
      <c r="BJ7" s="2">
        <f t="shared" si="8"/>
        <v>0</v>
      </c>
      <c r="BK7" s="2">
        <f t="shared" si="9"/>
        <v>0</v>
      </c>
      <c r="BL7" s="2">
        <f t="shared" si="10"/>
        <v>0</v>
      </c>
      <c r="BM7" s="2">
        <f t="shared" si="11"/>
        <v>0</v>
      </c>
      <c r="BN7" s="2">
        <f t="shared" si="12"/>
        <v>0</v>
      </c>
      <c r="BO7" s="2">
        <f t="shared" ref="BO7:BO70" si="30">2*BI$5*BE7*AR7/Z7*1000</f>
        <v>0</v>
      </c>
      <c r="BP7" s="2">
        <f t="shared" ref="BP7:BP70" si="31">2*BJ$5*BF7*AS7/AA7*1000</f>
        <v>0</v>
      </c>
      <c r="BQ7" s="2">
        <f t="shared" ref="BQ7:BQ70" si="32">2*BK$5*BG7*AT7/AB7*1000</f>
        <v>0</v>
      </c>
      <c r="BR7" s="17">
        <v>0</v>
      </c>
      <c r="BS7" s="12"/>
      <c r="BT7" s="12"/>
      <c r="BU7" s="12"/>
      <c r="BV7" s="12"/>
      <c r="BW7" s="12"/>
      <c r="BX7" s="12"/>
      <c r="BY7" s="19"/>
      <c r="BZ7" s="19"/>
      <c r="CA7" s="19"/>
      <c r="CB7" s="12"/>
      <c r="CC7" s="12"/>
      <c r="CD7" s="12"/>
      <c r="CE7" s="12"/>
      <c r="CF7" s="12"/>
      <c r="CG7" s="12"/>
      <c r="CH7" s="12"/>
      <c r="CI7" s="12"/>
      <c r="CJ7" s="12"/>
      <c r="CK7" s="17"/>
      <c r="CL7" s="17"/>
      <c r="CM7" s="17"/>
    </row>
    <row r="8" spans="1:91">
      <c r="A8">
        <v>1962</v>
      </c>
      <c r="B8" s="1">
        <v>774.39776372023073</v>
      </c>
      <c r="C8" s="1">
        <v>1217.6206076086175</v>
      </c>
      <c r="D8" s="1">
        <v>1118.5717372000001</v>
      </c>
      <c r="E8" s="11">
        <f t="shared" ref="E8:E56" si="33">B8/B7-1</f>
        <v>1.2011608277962216E-2</v>
      </c>
      <c r="F8" s="11">
        <f t="shared" si="13"/>
        <v>1.4934227690272417E-2</v>
      </c>
      <c r="G8" s="11">
        <f t="shared" si="14"/>
        <v>2.4134183494685102E-2</v>
      </c>
      <c r="H8" s="1">
        <v>8404.7182349558934</v>
      </c>
      <c r="I8" s="1">
        <v>888.83152857875427</v>
      </c>
      <c r="J8" s="1">
        <v>282.68917580048731</v>
      </c>
      <c r="K8" s="1">
        <f t="shared" si="15"/>
        <v>10853.231541603849</v>
      </c>
      <c r="L8" s="1">
        <f t="shared" si="0"/>
        <v>729.97411757378313</v>
      </c>
      <c r="M8" s="1">
        <f t="shared" si="1"/>
        <v>252.72333136908375</v>
      </c>
      <c r="N8" s="11">
        <f t="shared" ref="N8:N56" si="34">K8/K7-1</f>
        <v>4.6140630528093363E-2</v>
      </c>
      <c r="O8" s="11">
        <f t="shared" si="16"/>
        <v>1.9331405760087295E-2</v>
      </c>
      <c r="P8" s="11">
        <f t="shared" si="17"/>
        <v>1.3612154993765335E-2</v>
      </c>
      <c r="Q8" s="1">
        <v>1971.492958</v>
      </c>
      <c r="R8" s="1"/>
      <c r="S8" s="1"/>
      <c r="T8" s="1">
        <f t="shared" si="18"/>
        <v>234.56978602809116</v>
      </c>
      <c r="U8" s="1"/>
      <c r="V8" s="1"/>
      <c r="W8" s="11">
        <f t="shared" ref="W8:W56" si="35">T8/T7-1</f>
        <v>-4.0112603936864888E-3</v>
      </c>
      <c r="X8" s="11"/>
      <c r="Y8" s="11"/>
      <c r="Z8" s="1">
        <v>5522.5510307048735</v>
      </c>
      <c r="AA8" s="1">
        <v>2462.8378739999998</v>
      </c>
      <c r="AB8" s="1">
        <v>364.49029100000098</v>
      </c>
      <c r="AC8" s="12">
        <f t="shared" si="19"/>
        <v>2.8012025142140393</v>
      </c>
      <c r="AD8" s="12"/>
      <c r="AE8" s="12"/>
      <c r="AF8" s="11">
        <f t="shared" ref="AF8:AF54" si="36">AC8/AC7-1</f>
        <v>-8.1868518598653406E-3</v>
      </c>
      <c r="AG8" s="11"/>
      <c r="AH8" s="11"/>
      <c r="AI8" s="1">
        <f t="shared" ref="AI8:AI56" si="37">(1-$AI$5)*AI7+AU7</f>
        <v>15161.168894687262</v>
      </c>
      <c r="AJ8" s="1">
        <f t="shared" ref="AJ8:AJ56" si="38">(1-$AI$5)*AJ7+AV7</f>
        <v>1670.4937536078194</v>
      </c>
      <c r="AK8" s="1">
        <f t="shared" ref="AK8:AK56" si="39">(1-$AI$5)*AK7+AW7</f>
        <v>526.15827388927767</v>
      </c>
      <c r="AL8" s="14">
        <f t="shared" si="20"/>
        <v>5.7278382409537016</v>
      </c>
      <c r="AM8" s="14">
        <f t="shared" si="21"/>
        <v>0.68672762452883207</v>
      </c>
      <c r="AN8" s="14">
        <f t="shared" si="22"/>
        <v>0.296578235488827</v>
      </c>
      <c r="AO8" s="11">
        <f t="shared" ref="AO8:AO56" si="40">AL8/AL7-1</f>
        <v>2.0621120954280148E-2</v>
      </c>
      <c r="AP8" s="11">
        <f t="shared" si="23"/>
        <v>2.5977173653231045E-2</v>
      </c>
      <c r="AQ8" s="11">
        <f t="shared" si="24"/>
        <v>2.3564574154817608E-2</v>
      </c>
      <c r="AR8" s="1">
        <f t="shared" ref="AR8:AR56" si="41">AL8*AI8^$AR$5*B8^(1-$AR$5)</f>
        <v>8040.9720755346516</v>
      </c>
      <c r="AS8" s="1">
        <f t="shared" ref="AS8:AS56" si="42">AM8*AJ8^$AR$5*C8^(1-$AR$5)</f>
        <v>890.76486958931548</v>
      </c>
      <c r="AT8" s="1">
        <f t="shared" ref="AT8:AT56" si="43">AN8*AK8^$AR$5*D8^(1-$AR$5)</f>
        <v>285.29465243098974</v>
      </c>
      <c r="AU8" s="1">
        <f t="shared" ref="AU8:AU56" si="44">$AU$5*AR8</f>
        <v>1608.1944151069304</v>
      </c>
      <c r="AV8" s="1">
        <f t="shared" ref="AV8:AV56" si="45">$AU$5*AS8</f>
        <v>178.15297391786311</v>
      </c>
      <c r="AW8" s="1">
        <f t="shared" ref="AW8:AW56" si="46">$AU$5*AT8</f>
        <v>57.058930486197951</v>
      </c>
      <c r="AX8" s="1">
        <f t="shared" si="25"/>
        <v>8306.8133222963606</v>
      </c>
      <c r="AY8" s="1">
        <f t="shared" si="4"/>
        <v>585.24953603652284</v>
      </c>
      <c r="AZ8" s="1">
        <f t="shared" si="5"/>
        <v>204.04209614316704</v>
      </c>
      <c r="BA8" s="1">
        <f t="shared" si="26"/>
        <v>6988.8092070671009</v>
      </c>
      <c r="BB8" s="1">
        <f t="shared" si="27"/>
        <v>7758.7251631226291</v>
      </c>
      <c r="BC8" s="1">
        <f t="shared" si="28"/>
        <v>5948.9295176931428</v>
      </c>
      <c r="BD8" s="1">
        <f t="shared" si="6"/>
        <v>0</v>
      </c>
      <c r="BE8" s="2">
        <v>0</v>
      </c>
      <c r="BF8" s="2">
        <v>0</v>
      </c>
      <c r="BG8" s="2">
        <v>0</v>
      </c>
      <c r="BH8" s="2">
        <f t="shared" si="7"/>
        <v>0</v>
      </c>
      <c r="BI8" s="2">
        <f t="shared" si="29"/>
        <v>0</v>
      </c>
      <c r="BJ8" s="2">
        <f t="shared" si="8"/>
        <v>0</v>
      </c>
      <c r="BK8" s="2">
        <f t="shared" si="9"/>
        <v>0</v>
      </c>
      <c r="BL8" s="2">
        <f t="shared" si="10"/>
        <v>0</v>
      </c>
      <c r="BM8" s="2">
        <f t="shared" si="11"/>
        <v>0</v>
      </c>
      <c r="BN8" s="2">
        <f t="shared" si="12"/>
        <v>0</v>
      </c>
      <c r="BO8" s="2">
        <f t="shared" si="30"/>
        <v>0</v>
      </c>
      <c r="BP8" s="2">
        <f t="shared" si="31"/>
        <v>0</v>
      </c>
      <c r="BQ8" s="2">
        <f t="shared" si="32"/>
        <v>0</v>
      </c>
      <c r="BR8" s="17">
        <v>0</v>
      </c>
      <c r="BS8" s="12"/>
      <c r="BT8" s="12"/>
      <c r="BU8" s="12"/>
      <c r="BV8" s="12"/>
      <c r="BW8" s="12"/>
      <c r="BX8" s="12"/>
      <c r="BY8" s="19"/>
      <c r="BZ8" s="19"/>
      <c r="CA8" s="19"/>
      <c r="CB8" s="12"/>
      <c r="CC8" s="12"/>
      <c r="CD8" s="12"/>
      <c r="CE8" s="12"/>
      <c r="CF8" s="12"/>
      <c r="CG8" s="12"/>
      <c r="CH8" s="12"/>
      <c r="CI8" s="12"/>
      <c r="CJ8" s="12"/>
      <c r="CK8" s="17"/>
      <c r="CL8" s="17"/>
      <c r="CM8" s="17"/>
    </row>
    <row r="9" spans="1:91">
      <c r="A9">
        <v>1963</v>
      </c>
      <c r="B9" s="1">
        <v>783.2823189713107</v>
      </c>
      <c r="C9" s="1">
        <v>1246.8459439187275</v>
      </c>
      <c r="D9" s="1">
        <v>1145.8723861999999</v>
      </c>
      <c r="E9" s="11">
        <f t="shared" si="33"/>
        <v>1.1472857576961815E-2</v>
      </c>
      <c r="F9" s="11">
        <f t="shared" si="13"/>
        <v>2.4002005327018905E-2</v>
      </c>
      <c r="G9" s="11">
        <f t="shared" si="14"/>
        <v>2.4406703738410807E-2</v>
      </c>
      <c r="H9" s="1">
        <v>8839.1053396553361</v>
      </c>
      <c r="I9" s="1">
        <v>905.66771909142631</v>
      </c>
      <c r="J9" s="1">
        <v>301.23830663487456</v>
      </c>
      <c r="K9" s="1">
        <f t="shared" si="15"/>
        <v>11284.699176235443</v>
      </c>
      <c r="L9" s="1">
        <f t="shared" si="0"/>
        <v>726.36697701802041</v>
      </c>
      <c r="M9" s="1">
        <f t="shared" si="1"/>
        <v>262.88992584406049</v>
      </c>
      <c r="N9" s="11">
        <f t="shared" si="34"/>
        <v>3.9754761794000393E-2</v>
      </c>
      <c r="O9" s="11">
        <f t="shared" si="16"/>
        <v>-4.9414636340145979E-3</v>
      </c>
      <c r="P9" s="11">
        <f t="shared" si="17"/>
        <v>4.0228159465534929E-2</v>
      </c>
      <c r="Q9" s="1">
        <v>2097.4392969999994</v>
      </c>
      <c r="R9" s="1"/>
      <c r="S9" s="1"/>
      <c r="T9" s="1">
        <f t="shared" si="18"/>
        <v>237.29090404547492</v>
      </c>
      <c r="U9" s="1"/>
      <c r="V9" s="1"/>
      <c r="W9" s="11">
        <f t="shared" si="35"/>
        <v>1.1600462546603962E-2</v>
      </c>
      <c r="X9" s="11"/>
      <c r="Y9" s="11"/>
      <c r="Z9" s="1">
        <v>5836.4578380874573</v>
      </c>
      <c r="AA9" s="1">
        <v>2590.6511589999996</v>
      </c>
      <c r="AB9" s="1">
        <v>390.03997599999957</v>
      </c>
      <c r="AC9" s="12">
        <f t="shared" si="19"/>
        <v>2.7826587622513963</v>
      </c>
      <c r="AD9" s="12"/>
      <c r="AE9" s="12"/>
      <c r="AF9" s="11">
        <f t="shared" si="36"/>
        <v>-6.6199255029035786E-3</v>
      </c>
      <c r="AG9" s="11"/>
      <c r="AH9" s="11"/>
      <c r="AI9" s="1">
        <f t="shared" si="37"/>
        <v>15253.246420325468</v>
      </c>
      <c r="AJ9" s="1">
        <f t="shared" si="38"/>
        <v>1681.5973521649007</v>
      </c>
      <c r="AK9" s="1">
        <f t="shared" si="39"/>
        <v>530.60137698654785</v>
      </c>
      <c r="AL9" s="14">
        <f t="shared" si="20"/>
        <v>5.8459526861269593</v>
      </c>
      <c r="AM9" s="14">
        <f t="shared" si="21"/>
        <v>0.70456686728368834</v>
      </c>
      <c r="AN9" s="14">
        <f t="shared" si="22"/>
        <v>0.3035669753117084</v>
      </c>
      <c r="AO9" s="11">
        <f t="shared" si="40"/>
        <v>2.0621120954280148E-2</v>
      </c>
      <c r="AP9" s="11">
        <f t="shared" si="23"/>
        <v>2.5977173653231045E-2</v>
      </c>
      <c r="AQ9" s="11">
        <f t="shared" si="24"/>
        <v>2.3564574154817608E-2</v>
      </c>
      <c r="AR9" s="1">
        <f t="shared" si="41"/>
        <v>8292.059544327125</v>
      </c>
      <c r="AS9" s="1">
        <f t="shared" si="42"/>
        <v>932.64605335154022</v>
      </c>
      <c r="AT9" s="1">
        <f t="shared" si="43"/>
        <v>298.20656550399173</v>
      </c>
      <c r="AU9" s="1">
        <f t="shared" si="44"/>
        <v>1658.4119088654252</v>
      </c>
      <c r="AV9" s="1">
        <f t="shared" si="45"/>
        <v>186.52921067030806</v>
      </c>
      <c r="AW9" s="1">
        <f t="shared" si="46"/>
        <v>59.641313100798349</v>
      </c>
      <c r="AX9" s="1">
        <f t="shared" si="25"/>
        <v>8469.0378868422667</v>
      </c>
      <c r="AY9" s="1">
        <f t="shared" si="4"/>
        <v>598.40339243214942</v>
      </c>
      <c r="AZ9" s="1">
        <f t="shared" si="5"/>
        <v>208.19530628042756</v>
      </c>
      <c r="BA9" s="1">
        <f t="shared" si="26"/>
        <v>7084.1401665527183</v>
      </c>
      <c r="BB9" s="1">
        <f t="shared" si="27"/>
        <v>7972.6634990587372</v>
      </c>
      <c r="BC9" s="1">
        <f t="shared" si="28"/>
        <v>6117.212933657921</v>
      </c>
      <c r="BD9" s="1">
        <f t="shared" si="6"/>
        <v>0</v>
      </c>
      <c r="BE9" s="2">
        <v>0</v>
      </c>
      <c r="BF9" s="2">
        <v>0</v>
      </c>
      <c r="BG9" s="2">
        <v>0</v>
      </c>
      <c r="BH9" s="2">
        <f t="shared" si="7"/>
        <v>0</v>
      </c>
      <c r="BI9" s="2">
        <f t="shared" si="29"/>
        <v>0</v>
      </c>
      <c r="BJ9" s="2">
        <f t="shared" si="8"/>
        <v>0</v>
      </c>
      <c r="BK9" s="2">
        <f t="shared" si="9"/>
        <v>0</v>
      </c>
      <c r="BL9" s="2">
        <f t="shared" si="10"/>
        <v>0</v>
      </c>
      <c r="BM9" s="2">
        <f t="shared" si="11"/>
        <v>0</v>
      </c>
      <c r="BN9" s="2">
        <f t="shared" si="12"/>
        <v>0</v>
      </c>
      <c r="BO9" s="2">
        <f t="shared" si="30"/>
        <v>0</v>
      </c>
      <c r="BP9" s="2">
        <f t="shared" si="31"/>
        <v>0</v>
      </c>
      <c r="BQ9" s="2">
        <f t="shared" si="32"/>
        <v>0</v>
      </c>
      <c r="BR9" s="17">
        <v>0</v>
      </c>
      <c r="BS9" s="12"/>
      <c r="BT9" s="12"/>
      <c r="BU9" s="12"/>
      <c r="BV9" s="12"/>
      <c r="BW9" s="12"/>
      <c r="BX9" s="12"/>
      <c r="BY9" s="19"/>
      <c r="BZ9" s="19"/>
      <c r="CA9" s="19"/>
      <c r="CB9" s="12"/>
      <c r="CC9" s="12"/>
      <c r="CD9" s="12"/>
      <c r="CE9" s="12"/>
      <c r="CF9" s="12"/>
      <c r="CG9" s="12"/>
      <c r="CH9" s="12"/>
      <c r="CI9" s="12"/>
      <c r="CJ9" s="12"/>
      <c r="CK9" s="17"/>
      <c r="CL9" s="17"/>
      <c r="CM9" s="17"/>
    </row>
    <row r="10" spans="1:91">
      <c r="A10">
        <v>1964</v>
      </c>
      <c r="B10" s="1">
        <v>792.07167807264977</v>
      </c>
      <c r="C10" s="1">
        <v>1275.6171731302509</v>
      </c>
      <c r="D10" s="1">
        <v>1174.1435411999998</v>
      </c>
      <c r="E10" s="11">
        <f t="shared" si="33"/>
        <v>1.1221189204017934E-2</v>
      </c>
      <c r="F10" s="11">
        <f t="shared" si="13"/>
        <v>2.3075207768730399E-2</v>
      </c>
      <c r="G10" s="11">
        <f t="shared" si="14"/>
        <v>2.4672167110819432E-2</v>
      </c>
      <c r="H10" s="1">
        <v>9402.5054139943568</v>
      </c>
      <c r="I10" s="1">
        <v>994.08499373853465</v>
      </c>
      <c r="J10" s="1">
        <v>319.57074016746537</v>
      </c>
      <c r="K10" s="1">
        <f t="shared" si="15"/>
        <v>11870.775933907267</v>
      </c>
      <c r="L10" s="1">
        <f t="shared" si="0"/>
        <v>779.29728031109732</v>
      </c>
      <c r="M10" s="1">
        <f t="shared" si="1"/>
        <v>272.17348556962401</v>
      </c>
      <c r="N10" s="11">
        <f t="shared" si="34"/>
        <v>5.1935523359457392E-2</v>
      </c>
      <c r="O10" s="11">
        <f t="shared" si="16"/>
        <v>7.2869919706941344E-2</v>
      </c>
      <c r="P10" s="11">
        <f t="shared" si="17"/>
        <v>3.5313486037005015E-2</v>
      </c>
      <c r="Q10" s="1">
        <v>2194.1947959999998</v>
      </c>
      <c r="R10" s="1"/>
      <c r="S10" s="1"/>
      <c r="T10" s="1">
        <f t="shared" si="18"/>
        <v>233.36277932201324</v>
      </c>
      <c r="U10" s="1"/>
      <c r="V10" s="1"/>
      <c r="W10" s="11">
        <f t="shared" si="35"/>
        <v>-1.6554046769145847E-2</v>
      </c>
      <c r="X10" s="11"/>
      <c r="Y10" s="11"/>
      <c r="Z10" s="1">
        <v>6132.3114399481883</v>
      </c>
      <c r="AA10" s="1">
        <v>2747.936123</v>
      </c>
      <c r="AB10" s="1">
        <v>415.88456599999927</v>
      </c>
      <c r="AC10" s="12">
        <f t="shared" si="19"/>
        <v>2.7947889818749663</v>
      </c>
      <c r="AD10" s="12"/>
      <c r="AE10" s="12"/>
      <c r="AF10" s="11">
        <f t="shared" si="36"/>
        <v>4.359219243165624E-3</v>
      </c>
      <c r="AG10" s="11"/>
      <c r="AH10" s="11"/>
      <c r="AI10" s="1">
        <f t="shared" si="37"/>
        <v>15386.333687158345</v>
      </c>
      <c r="AJ10" s="1">
        <f t="shared" si="38"/>
        <v>1699.9668276187188</v>
      </c>
      <c r="AK10" s="1">
        <f t="shared" si="39"/>
        <v>537.18255238869142</v>
      </c>
      <c r="AL10" s="14">
        <f t="shared" si="20"/>
        <v>5.9665027835605819</v>
      </c>
      <c r="AM10" s="14">
        <f t="shared" si="21"/>
        <v>0.72286952314542974</v>
      </c>
      <c r="AN10" s="14">
        <f t="shared" si="22"/>
        <v>0.31072040181239485</v>
      </c>
      <c r="AO10" s="11">
        <f t="shared" si="40"/>
        <v>2.0621120954280148E-2</v>
      </c>
      <c r="AP10" s="11">
        <f t="shared" si="23"/>
        <v>2.5977173653231045E-2</v>
      </c>
      <c r="AQ10" s="11">
        <f t="shared" si="24"/>
        <v>2.3564574154817608E-2</v>
      </c>
      <c r="AR10" s="1">
        <f t="shared" si="41"/>
        <v>8553.7876507887431</v>
      </c>
      <c r="AS10" s="1">
        <f t="shared" si="42"/>
        <v>976.61702321789789</v>
      </c>
      <c r="AT10" s="1">
        <f t="shared" si="43"/>
        <v>312.01186130975947</v>
      </c>
      <c r="AU10" s="1">
        <f t="shared" si="44"/>
        <v>1710.7575301577488</v>
      </c>
      <c r="AV10" s="1">
        <f t="shared" si="45"/>
        <v>195.32340464357958</v>
      </c>
      <c r="AW10" s="1">
        <f t="shared" si="46"/>
        <v>62.402372261951896</v>
      </c>
      <c r="AX10" s="1">
        <f t="shared" si="25"/>
        <v>8639.4076572490994</v>
      </c>
      <c r="AY10" s="1">
        <f t="shared" si="4"/>
        <v>612.48283186490301</v>
      </c>
      <c r="AZ10" s="1">
        <f t="shared" si="5"/>
        <v>212.58856373957593</v>
      </c>
      <c r="BA10" s="1">
        <f t="shared" si="26"/>
        <v>7179.4084230486624</v>
      </c>
      <c r="BB10" s="1">
        <f t="shared" si="27"/>
        <v>8186.2998848025645</v>
      </c>
      <c r="BC10" s="1">
        <f t="shared" si="28"/>
        <v>6292.6563697956881</v>
      </c>
      <c r="BD10" s="1">
        <f t="shared" si="6"/>
        <v>0</v>
      </c>
      <c r="BE10" s="2">
        <v>0</v>
      </c>
      <c r="BF10" s="2">
        <v>0</v>
      </c>
      <c r="BG10" s="2">
        <v>0</v>
      </c>
      <c r="BH10" s="2">
        <f t="shared" si="7"/>
        <v>0</v>
      </c>
      <c r="BI10" s="2">
        <f t="shared" si="29"/>
        <v>0</v>
      </c>
      <c r="BJ10" s="2">
        <f t="shared" si="8"/>
        <v>0</v>
      </c>
      <c r="BK10" s="2">
        <f t="shared" si="9"/>
        <v>0</v>
      </c>
      <c r="BL10" s="2">
        <f t="shared" si="10"/>
        <v>0</v>
      </c>
      <c r="BM10" s="2">
        <f t="shared" si="11"/>
        <v>0</v>
      </c>
      <c r="BN10" s="2">
        <f t="shared" si="12"/>
        <v>0</v>
      </c>
      <c r="BO10" s="2">
        <f t="shared" si="30"/>
        <v>0</v>
      </c>
      <c r="BP10" s="2">
        <f t="shared" si="31"/>
        <v>0</v>
      </c>
      <c r="BQ10" s="2">
        <f t="shared" si="32"/>
        <v>0</v>
      </c>
      <c r="BR10" s="17">
        <v>0</v>
      </c>
      <c r="BS10" s="12"/>
      <c r="BT10" s="12"/>
      <c r="BU10" s="12"/>
      <c r="BV10" s="12"/>
      <c r="BW10" s="12"/>
      <c r="BX10" s="12"/>
      <c r="BY10" s="19"/>
      <c r="BZ10" s="19"/>
      <c r="CA10" s="19"/>
      <c r="CB10" s="12"/>
      <c r="CC10" s="12"/>
      <c r="CD10" s="12"/>
      <c r="CE10" s="12"/>
      <c r="CF10" s="12"/>
      <c r="CG10" s="12"/>
      <c r="CH10" s="12"/>
      <c r="CI10" s="12"/>
      <c r="CJ10" s="12"/>
      <c r="CK10" s="17"/>
      <c r="CL10" s="17"/>
      <c r="CM10" s="17"/>
    </row>
    <row r="11" spans="1:91">
      <c r="A11">
        <v>1965</v>
      </c>
      <c r="B11" s="1">
        <v>800.66078402081905</v>
      </c>
      <c r="C11" s="1">
        <v>1305.235463</v>
      </c>
      <c r="D11" s="1">
        <v>1203.382967</v>
      </c>
      <c r="E11" s="11">
        <f t="shared" si="33"/>
        <v>1.0843849345893997E-2</v>
      </c>
      <c r="F11" s="11">
        <f t="shared" si="13"/>
        <v>2.3218792043280922E-2</v>
      </c>
      <c r="G11" s="11">
        <f t="shared" si="14"/>
        <v>2.4902769358265076E-2</v>
      </c>
      <c r="H11" s="1">
        <v>9927.918917714087</v>
      </c>
      <c r="I11" s="1">
        <v>1083.6516565061327</v>
      </c>
      <c r="J11" s="1">
        <v>350.81110400362127</v>
      </c>
      <c r="K11" s="1">
        <f t="shared" si="15"/>
        <v>12399.656778314171</v>
      </c>
      <c r="L11" s="1">
        <f t="shared" si="0"/>
        <v>830.23461070803955</v>
      </c>
      <c r="M11" s="1">
        <f t="shared" si="1"/>
        <v>291.52074910797808</v>
      </c>
      <c r="N11" s="11">
        <f t="shared" si="34"/>
        <v>4.4553182315254292E-2</v>
      </c>
      <c r="O11" s="11">
        <f t="shared" si="16"/>
        <v>6.5363156890022589E-2</v>
      </c>
      <c r="P11" s="11">
        <f t="shared" si="17"/>
        <v>7.1084306753329551E-2</v>
      </c>
      <c r="Q11" s="1">
        <v>2371.6535028912936</v>
      </c>
      <c r="R11" s="1"/>
      <c r="S11" s="1"/>
      <c r="T11" s="1">
        <f t="shared" si="18"/>
        <v>238.88727562627687</v>
      </c>
      <c r="U11" s="1"/>
      <c r="V11" s="1"/>
      <c r="W11" s="11">
        <f t="shared" si="35"/>
        <v>2.3673425215083199E-2</v>
      </c>
      <c r="X11" s="11"/>
      <c r="Y11" s="11"/>
      <c r="Z11" s="1">
        <v>6397.5940110054044</v>
      </c>
      <c r="AA11" s="1">
        <v>2944.6596719999998</v>
      </c>
      <c r="AB11" s="1">
        <v>454.80166899999767</v>
      </c>
      <c r="AC11" s="12">
        <f t="shared" si="19"/>
        <v>2.697524745164531</v>
      </c>
      <c r="AD11" s="12"/>
      <c r="AE11" s="12"/>
      <c r="AF11" s="11">
        <f t="shared" si="36"/>
        <v>-3.4801996623438303E-2</v>
      </c>
      <c r="AG11" s="11"/>
      <c r="AH11" s="11"/>
      <c r="AI11" s="1">
        <f t="shared" si="37"/>
        <v>15558.457848600259</v>
      </c>
      <c r="AJ11" s="1">
        <f t="shared" si="38"/>
        <v>1725.2935495004265</v>
      </c>
      <c r="AK11" s="1">
        <f t="shared" si="39"/>
        <v>545.86666941177418</v>
      </c>
      <c r="AL11" s="14">
        <f t="shared" si="20"/>
        <v>6.0895387591344337</v>
      </c>
      <c r="AM11" s="14">
        <f t="shared" si="21"/>
        <v>0.74164763027680691</v>
      </c>
      <c r="AN11" s="14">
        <f t="shared" si="22"/>
        <v>0.31804239576231774</v>
      </c>
      <c r="AO11" s="11">
        <f t="shared" si="40"/>
        <v>2.0621120954280148E-2</v>
      </c>
      <c r="AP11" s="11">
        <f t="shared" si="23"/>
        <v>2.5977173653231045E-2</v>
      </c>
      <c r="AQ11" s="11">
        <f t="shared" si="24"/>
        <v>2.3564574154817608E-2</v>
      </c>
      <c r="AR11" s="1">
        <f t="shared" si="41"/>
        <v>8825.4438169729783</v>
      </c>
      <c r="AS11" s="1">
        <f t="shared" si="42"/>
        <v>1023.5788535981193</v>
      </c>
      <c r="AT11" s="1">
        <f t="shared" si="43"/>
        <v>326.75739099029039</v>
      </c>
      <c r="AU11" s="1">
        <f t="shared" si="44"/>
        <v>1765.0887633945958</v>
      </c>
      <c r="AV11" s="1">
        <f t="shared" si="45"/>
        <v>204.71577071962386</v>
      </c>
      <c r="AW11" s="1">
        <f t="shared" si="46"/>
        <v>65.351478198058075</v>
      </c>
      <c r="AX11" s="1">
        <f t="shared" si="25"/>
        <v>8818.1601927874581</v>
      </c>
      <c r="AY11" s="1">
        <f t="shared" si="4"/>
        <v>627.3680926477366</v>
      </c>
      <c r="AZ11" s="1">
        <f t="shared" si="5"/>
        <v>217.2258707000897</v>
      </c>
      <c r="BA11" s="1">
        <f t="shared" si="26"/>
        <v>7273.6577635780595</v>
      </c>
      <c r="BB11" s="1">
        <f t="shared" si="27"/>
        <v>8407.7178793630119</v>
      </c>
      <c r="BC11" s="1">
        <f t="shared" si="28"/>
        <v>6475.328763842509</v>
      </c>
      <c r="BD11" s="1">
        <f t="shared" si="6"/>
        <v>0</v>
      </c>
      <c r="BE11" s="2">
        <v>0</v>
      </c>
      <c r="BF11" s="2">
        <v>0</v>
      </c>
      <c r="BG11" s="2">
        <v>0</v>
      </c>
      <c r="BH11" s="2">
        <f t="shared" si="7"/>
        <v>0</v>
      </c>
      <c r="BI11" s="2">
        <f t="shared" si="29"/>
        <v>0</v>
      </c>
      <c r="BJ11" s="2">
        <f t="shared" si="8"/>
        <v>0</v>
      </c>
      <c r="BK11" s="2">
        <f t="shared" si="9"/>
        <v>0</v>
      </c>
      <c r="BL11" s="2">
        <f t="shared" si="10"/>
        <v>0</v>
      </c>
      <c r="BM11" s="2">
        <f t="shared" si="11"/>
        <v>0</v>
      </c>
      <c r="BN11" s="2">
        <f t="shared" si="12"/>
        <v>0</v>
      </c>
      <c r="BO11" s="2">
        <f t="shared" si="30"/>
        <v>0</v>
      </c>
      <c r="BP11" s="2">
        <f t="shared" si="31"/>
        <v>0</v>
      </c>
      <c r="BQ11" s="2">
        <f t="shared" si="32"/>
        <v>0</v>
      </c>
      <c r="BR11" s="17">
        <v>0</v>
      </c>
      <c r="BS11" s="12"/>
      <c r="BT11" s="12"/>
      <c r="BU11" s="12"/>
      <c r="BV11" s="12"/>
      <c r="BW11" s="12"/>
      <c r="BX11" s="12"/>
      <c r="BY11" s="19"/>
      <c r="BZ11" s="19"/>
      <c r="CA11" s="19"/>
      <c r="CB11" s="12"/>
      <c r="CC11" s="12"/>
      <c r="CD11" s="12"/>
      <c r="CE11" s="12"/>
      <c r="CF11" s="12"/>
      <c r="CG11" s="12"/>
      <c r="CH11" s="12"/>
      <c r="CI11" s="12"/>
      <c r="CJ11" s="12"/>
      <c r="CK11" s="17"/>
      <c r="CL11" s="17"/>
      <c r="CM11" s="17"/>
    </row>
    <row r="12" spans="1:91">
      <c r="A12">
        <v>1966</v>
      </c>
      <c r="B12" s="1">
        <v>808.565449944119</v>
      </c>
      <c r="C12" s="1">
        <v>1337.5104560370733</v>
      </c>
      <c r="D12" s="1">
        <v>1233.6147822000003</v>
      </c>
      <c r="E12" s="11">
        <f t="shared" si="33"/>
        <v>9.8726777694839729E-3</v>
      </c>
      <c r="F12" s="11">
        <f t="shared" si="13"/>
        <v>2.472733384280823E-2</v>
      </c>
      <c r="G12" s="11">
        <f t="shared" si="14"/>
        <v>2.5122355915812244E-2</v>
      </c>
      <c r="H12" s="1">
        <v>10508.177890290679</v>
      </c>
      <c r="I12" s="1">
        <v>1143.3797594106147</v>
      </c>
      <c r="J12" s="1">
        <v>359.13498519764448</v>
      </c>
      <c r="K12" s="1">
        <f t="shared" si="15"/>
        <v>12996.075816765251</v>
      </c>
      <c r="L12" s="1">
        <f t="shared" si="0"/>
        <v>854.85668859617681</v>
      </c>
      <c r="M12" s="1">
        <f t="shared" si="1"/>
        <v>291.12409350119117</v>
      </c>
      <c r="N12" s="11">
        <f t="shared" si="34"/>
        <v>4.8099640910558072E-2</v>
      </c>
      <c r="O12" s="11">
        <f t="shared" si="16"/>
        <v>2.9656771195239795E-2</v>
      </c>
      <c r="P12" s="11">
        <f t="shared" si="17"/>
        <v>-1.3606427947260302E-3</v>
      </c>
      <c r="Q12" s="1">
        <v>2485.4318011903943</v>
      </c>
      <c r="R12" s="1"/>
      <c r="S12" s="1"/>
      <c r="T12" s="1">
        <f t="shared" si="18"/>
        <v>236.5235749850483</v>
      </c>
      <c r="U12" s="1"/>
      <c r="V12" s="1"/>
      <c r="W12" s="11">
        <f t="shared" si="35"/>
        <v>-9.8946276440710079E-3</v>
      </c>
      <c r="X12" s="11"/>
      <c r="Y12" s="11"/>
      <c r="Z12" s="1">
        <v>6680.4349658986584</v>
      </c>
      <c r="AA12" s="1">
        <v>3146.7883789999996</v>
      </c>
      <c r="AB12" s="1">
        <v>469.78474300000289</v>
      </c>
      <c r="AC12" s="12">
        <f t="shared" si="19"/>
        <v>2.6878367624889457</v>
      </c>
      <c r="AD12" s="12"/>
      <c r="AE12" s="12"/>
      <c r="AF12" s="11">
        <f t="shared" si="36"/>
        <v>-3.5914342187042259E-3</v>
      </c>
      <c r="AG12" s="11"/>
      <c r="AH12" s="11"/>
      <c r="AI12" s="1">
        <f t="shared" si="37"/>
        <v>15767.700827134828</v>
      </c>
      <c r="AJ12" s="1">
        <f t="shared" si="38"/>
        <v>1757.4799652700076</v>
      </c>
      <c r="AK12" s="1">
        <f t="shared" si="39"/>
        <v>556.63148066865483</v>
      </c>
      <c r="AL12" s="14">
        <f t="shared" si="20"/>
        <v>6.2151118744423215</v>
      </c>
      <c r="AM12" s="14">
        <f t="shared" si="21"/>
        <v>0.76091353955801477</v>
      </c>
      <c r="AN12" s="14">
        <f t="shared" si="22"/>
        <v>0.32553692938163475</v>
      </c>
      <c r="AO12" s="11">
        <f t="shared" si="40"/>
        <v>2.0621120954280148E-2</v>
      </c>
      <c r="AP12" s="11">
        <f t="shared" si="23"/>
        <v>2.5977173653231045E-2</v>
      </c>
      <c r="AQ12" s="11">
        <f t="shared" si="24"/>
        <v>2.3564574154817608E-2</v>
      </c>
      <c r="AR12" s="1">
        <f t="shared" si="41"/>
        <v>9102.7951347293456</v>
      </c>
      <c r="AS12" s="1">
        <f t="shared" si="42"/>
        <v>1074.8581088250889</v>
      </c>
      <c r="AT12" s="1">
        <f t="shared" si="43"/>
        <v>342.49754863160757</v>
      </c>
      <c r="AU12" s="1">
        <f t="shared" si="44"/>
        <v>1820.5590269458692</v>
      </c>
      <c r="AV12" s="1">
        <f t="shared" si="45"/>
        <v>214.9716217650178</v>
      </c>
      <c r="AW12" s="1">
        <f t="shared" si="46"/>
        <v>68.49950972632152</v>
      </c>
      <c r="AX12" s="1">
        <f t="shared" si="25"/>
        <v>9006.3656668569765</v>
      </c>
      <c r="AY12" s="1">
        <f t="shared" si="4"/>
        <v>642.90075877824529</v>
      </c>
      <c r="AZ12" s="1">
        <f t="shared" si="5"/>
        <v>222.10988621313717</v>
      </c>
      <c r="BA12" s="1">
        <f t="shared" si="26"/>
        <v>7362.5438274669214</v>
      </c>
      <c r="BB12" s="1">
        <f t="shared" si="27"/>
        <v>8648.3297303691324</v>
      </c>
      <c r="BC12" s="1">
        <f t="shared" si="28"/>
        <v>6665.4331489365359</v>
      </c>
      <c r="BD12" s="1">
        <f t="shared" si="6"/>
        <v>0</v>
      </c>
      <c r="BE12" s="2">
        <v>0</v>
      </c>
      <c r="BF12" s="2">
        <v>0</v>
      </c>
      <c r="BG12" s="2">
        <v>0</v>
      </c>
      <c r="BH12" s="2">
        <f t="shared" si="7"/>
        <v>0</v>
      </c>
      <c r="BI12" s="2">
        <f t="shared" si="29"/>
        <v>0</v>
      </c>
      <c r="BJ12" s="2">
        <f t="shared" si="8"/>
        <v>0</v>
      </c>
      <c r="BK12" s="2">
        <f t="shared" si="9"/>
        <v>0</v>
      </c>
      <c r="BL12" s="2">
        <f t="shared" si="10"/>
        <v>0</v>
      </c>
      <c r="BM12" s="2">
        <f t="shared" si="11"/>
        <v>0</v>
      </c>
      <c r="BN12" s="2">
        <f t="shared" si="12"/>
        <v>0</v>
      </c>
      <c r="BO12" s="2">
        <f t="shared" si="30"/>
        <v>0</v>
      </c>
      <c r="BP12" s="2">
        <f t="shared" si="31"/>
        <v>0</v>
      </c>
      <c r="BQ12" s="2">
        <f t="shared" si="32"/>
        <v>0</v>
      </c>
      <c r="BR12" s="17">
        <v>0</v>
      </c>
      <c r="BS12" s="12"/>
      <c r="BT12" s="12"/>
      <c r="BU12" s="12"/>
      <c r="BV12" s="12"/>
      <c r="BW12" s="12"/>
      <c r="BX12" s="12"/>
      <c r="BY12" s="19"/>
      <c r="BZ12" s="19"/>
      <c r="CA12" s="19"/>
      <c r="CB12" s="12"/>
      <c r="CC12" s="12"/>
      <c r="CD12" s="12"/>
      <c r="CE12" s="12"/>
      <c r="CF12" s="12"/>
      <c r="CG12" s="12"/>
      <c r="CH12" s="12"/>
      <c r="CI12" s="12"/>
      <c r="CJ12" s="12"/>
      <c r="CK12" s="17"/>
      <c r="CL12" s="17"/>
      <c r="CM12" s="17"/>
    </row>
    <row r="13" spans="1:91">
      <c r="A13">
        <v>1967</v>
      </c>
      <c r="B13" s="1">
        <v>815.87312639580489</v>
      </c>
      <c r="C13" s="1">
        <v>1368.8453209955549</v>
      </c>
      <c r="D13" s="1">
        <v>1264.7723281999999</v>
      </c>
      <c r="E13" s="11">
        <f t="shared" si="33"/>
        <v>9.0378292223478596E-3</v>
      </c>
      <c r="F13" s="11">
        <f t="shared" si="13"/>
        <v>2.3427753268803642E-2</v>
      </c>
      <c r="G13" s="11">
        <f t="shared" si="14"/>
        <v>2.5257111417256173E-2</v>
      </c>
      <c r="H13" s="1">
        <v>10973.658925626896</v>
      </c>
      <c r="I13" s="1">
        <v>1187.6846076215456</v>
      </c>
      <c r="J13" s="1">
        <v>376.56444599355245</v>
      </c>
      <c r="K13" s="1">
        <f t="shared" si="15"/>
        <v>13450.202697696455</v>
      </c>
      <c r="L13" s="1">
        <f t="shared" si="0"/>
        <v>867.65435758493743</v>
      </c>
      <c r="M13" s="1">
        <f t="shared" si="1"/>
        <v>297.73298924832733</v>
      </c>
      <c r="N13" s="11">
        <f t="shared" si="34"/>
        <v>3.4943385013603168E-2</v>
      </c>
      <c r="O13" s="11">
        <f t="shared" si="16"/>
        <v>1.4970543202716957E-2</v>
      </c>
      <c r="P13" s="11">
        <f t="shared" si="17"/>
        <v>2.2701301248050587E-2</v>
      </c>
      <c r="Q13" s="1">
        <v>2609.7598050683955</v>
      </c>
      <c r="R13" s="1"/>
      <c r="S13" s="1"/>
      <c r="T13" s="1">
        <f t="shared" si="18"/>
        <v>237.82038632290613</v>
      </c>
      <c r="U13" s="1"/>
      <c r="V13" s="1"/>
      <c r="W13" s="11">
        <f t="shared" si="35"/>
        <v>5.4827994965820359E-3</v>
      </c>
      <c r="X13" s="11"/>
      <c r="Y13" s="11"/>
      <c r="Z13" s="1">
        <v>6971.1848429002885</v>
      </c>
      <c r="AA13" s="1">
        <v>3188.9185419999999</v>
      </c>
      <c r="AB13" s="1">
        <v>496.66283300000077</v>
      </c>
      <c r="AC13" s="12">
        <f t="shared" si="19"/>
        <v>2.6711978739811997</v>
      </c>
      <c r="AD13" s="12"/>
      <c r="AE13" s="12"/>
      <c r="AF13" s="11">
        <f t="shared" si="36"/>
        <v>-6.1904386233404551E-3</v>
      </c>
      <c r="AG13" s="11"/>
      <c r="AH13" s="11"/>
      <c r="AI13" s="1">
        <f t="shared" si="37"/>
        <v>16011.489771367214</v>
      </c>
      <c r="AJ13" s="1">
        <f t="shared" si="38"/>
        <v>1796.7035905080247</v>
      </c>
      <c r="AK13" s="1">
        <f t="shared" si="39"/>
        <v>569.46784232811092</v>
      </c>
      <c r="AL13" s="14">
        <f t="shared" si="20"/>
        <v>6.3432744481495797</v>
      </c>
      <c r="AM13" s="14">
        <f t="shared" si="21"/>
        <v>0.78067992271020803</v>
      </c>
      <c r="AN13" s="14">
        <f t="shared" si="22"/>
        <v>0.33320806849417989</v>
      </c>
      <c r="AO13" s="11">
        <f t="shared" si="40"/>
        <v>2.0621120954280148E-2</v>
      </c>
      <c r="AP13" s="11">
        <f t="shared" si="23"/>
        <v>2.5977173653231045E-2</v>
      </c>
      <c r="AQ13" s="11">
        <f t="shared" si="24"/>
        <v>2.3564574154817608E-2</v>
      </c>
      <c r="AR13" s="1">
        <f t="shared" si="41"/>
        <v>9386.3761279839782</v>
      </c>
      <c r="AS13" s="1">
        <f t="shared" si="42"/>
        <v>1128.3706942022791</v>
      </c>
      <c r="AT13" s="1">
        <f t="shared" si="43"/>
        <v>359.2685772943359</v>
      </c>
      <c r="AU13" s="1">
        <f t="shared" si="44"/>
        <v>1877.2752255967957</v>
      </c>
      <c r="AV13" s="1">
        <f t="shared" si="45"/>
        <v>225.67413884045584</v>
      </c>
      <c r="AW13" s="1">
        <f t="shared" si="46"/>
        <v>71.853715458867185</v>
      </c>
      <c r="AX13" s="1">
        <f t="shared" si="25"/>
        <v>9203.760559634231</v>
      </c>
      <c r="AY13" s="1">
        <f t="shared" si="4"/>
        <v>659.45840740084213</v>
      </c>
      <c r="AZ13" s="1">
        <f t="shared" si="5"/>
        <v>227.24632364823489</v>
      </c>
      <c r="BA13" s="1">
        <f t="shared" si="26"/>
        <v>7446.7738057733495</v>
      </c>
      <c r="BB13" s="1">
        <f t="shared" si="27"/>
        <v>8885.7483924056814</v>
      </c>
      <c r="BC13" s="1">
        <f t="shared" si="28"/>
        <v>6862.698357477846</v>
      </c>
      <c r="BD13" s="1">
        <f t="shared" si="6"/>
        <v>0</v>
      </c>
      <c r="BE13" s="2">
        <v>0</v>
      </c>
      <c r="BF13" s="2">
        <v>0</v>
      </c>
      <c r="BG13" s="2">
        <v>0</v>
      </c>
      <c r="BH13" s="2">
        <f t="shared" si="7"/>
        <v>0</v>
      </c>
      <c r="BI13" s="2">
        <f t="shared" si="29"/>
        <v>0</v>
      </c>
      <c r="BJ13" s="2">
        <f t="shared" si="8"/>
        <v>0</v>
      </c>
      <c r="BK13" s="2">
        <f t="shared" si="9"/>
        <v>0</v>
      </c>
      <c r="BL13" s="2">
        <f t="shared" si="10"/>
        <v>0</v>
      </c>
      <c r="BM13" s="2">
        <f t="shared" si="11"/>
        <v>0</v>
      </c>
      <c r="BN13" s="2">
        <f t="shared" si="12"/>
        <v>0</v>
      </c>
      <c r="BO13" s="2">
        <f t="shared" si="30"/>
        <v>0</v>
      </c>
      <c r="BP13" s="2">
        <f t="shared" si="31"/>
        <v>0</v>
      </c>
      <c r="BQ13" s="2">
        <f t="shared" si="32"/>
        <v>0</v>
      </c>
      <c r="BR13" s="17">
        <v>0</v>
      </c>
      <c r="BS13" s="12"/>
      <c r="BT13" s="12"/>
      <c r="BU13" s="12"/>
      <c r="BV13" s="12"/>
      <c r="BW13" s="12"/>
      <c r="BX13" s="12"/>
      <c r="BY13" s="19"/>
      <c r="BZ13" s="19"/>
      <c r="CA13" s="19"/>
      <c r="CB13" s="12"/>
      <c r="CC13" s="12"/>
      <c r="CD13" s="12"/>
      <c r="CE13" s="12"/>
      <c r="CF13" s="12"/>
      <c r="CG13" s="12"/>
      <c r="CH13" s="12"/>
      <c r="CI13" s="12"/>
      <c r="CJ13" s="12"/>
      <c r="CK13" s="17"/>
      <c r="CL13" s="17"/>
      <c r="CM13" s="17"/>
    </row>
    <row r="14" spans="1:91">
      <c r="A14">
        <v>1968</v>
      </c>
      <c r="B14" s="1">
        <v>822.62322241253833</v>
      </c>
      <c r="C14" s="1">
        <v>1400.9943564285577</v>
      </c>
      <c r="D14" s="1">
        <v>1296.6763331999996</v>
      </c>
      <c r="E14" s="11">
        <f t="shared" si="33"/>
        <v>8.2734628686111922E-3</v>
      </c>
      <c r="F14" s="11">
        <f t="shared" si="13"/>
        <v>2.3486244164987902E-2</v>
      </c>
      <c r="G14" s="11">
        <f t="shared" si="14"/>
        <v>2.5225097267430607E-2</v>
      </c>
      <c r="H14" s="1">
        <v>11637.813654287484</v>
      </c>
      <c r="I14" s="1">
        <v>1301.3743909010927</v>
      </c>
      <c r="J14" s="1">
        <v>397.23862348282364</v>
      </c>
      <c r="K14" s="1">
        <f t="shared" si="15"/>
        <v>14147.198057643967</v>
      </c>
      <c r="L14" s="1">
        <f t="shared" si="0"/>
        <v>928.89338556550786</v>
      </c>
      <c r="M14" s="1">
        <f t="shared" si="1"/>
        <v>306.35141038049125</v>
      </c>
      <c r="N14" s="11">
        <f t="shared" si="34"/>
        <v>5.1820435395139697E-2</v>
      </c>
      <c r="O14" s="11">
        <f t="shared" si="16"/>
        <v>7.0579980893573202E-2</v>
      </c>
      <c r="P14" s="11">
        <f t="shared" si="17"/>
        <v>2.8946812894071527E-2</v>
      </c>
      <c r="Q14" s="1">
        <v>2771.6413588603582</v>
      </c>
      <c r="R14" s="1"/>
      <c r="S14" s="1"/>
      <c r="T14" s="1">
        <f t="shared" si="18"/>
        <v>238.15825215926691</v>
      </c>
      <c r="U14" s="1"/>
      <c r="V14" s="1"/>
      <c r="W14" s="11">
        <f t="shared" si="35"/>
        <v>1.4206765096329566E-3</v>
      </c>
      <c r="X14" s="11"/>
      <c r="Y14" s="11"/>
      <c r="Z14" s="1">
        <v>7346.5497552800771</v>
      </c>
      <c r="AA14" s="1">
        <v>3339.6542439999994</v>
      </c>
      <c r="AB14" s="1">
        <v>548.99933499999679</v>
      </c>
      <c r="AC14" s="12">
        <f t="shared" si="19"/>
        <v>2.6506134106401222</v>
      </c>
      <c r="AD14" s="12"/>
      <c r="AE14" s="12"/>
      <c r="AF14" s="11">
        <f t="shared" si="36"/>
        <v>-7.7060795613759225E-3</v>
      </c>
      <c r="AG14" s="11"/>
      <c r="AH14" s="11"/>
      <c r="AI14" s="1">
        <f t="shared" si="37"/>
        <v>16287.616019827288</v>
      </c>
      <c r="AJ14" s="1">
        <f t="shared" si="38"/>
        <v>1842.7073702976782</v>
      </c>
      <c r="AK14" s="1">
        <f t="shared" si="39"/>
        <v>584.37477355416706</v>
      </c>
      <c r="AL14" s="14">
        <f t="shared" si="20"/>
        <v>6.4740798777910671</v>
      </c>
      <c r="AM14" s="14">
        <f t="shared" si="21"/>
        <v>0.80095978063004214</v>
      </c>
      <c r="AN14" s="14">
        <f t="shared" si="22"/>
        <v>0.34105997473319455</v>
      </c>
      <c r="AO14" s="11">
        <f t="shared" si="40"/>
        <v>2.0621120954280148E-2</v>
      </c>
      <c r="AP14" s="11">
        <f t="shared" si="23"/>
        <v>2.5977173653231045E-2</v>
      </c>
      <c r="AQ14" s="11">
        <f t="shared" si="24"/>
        <v>2.3564574154817608E-2</v>
      </c>
      <c r="AR14" s="1">
        <f t="shared" si="41"/>
        <v>9676.3224057587577</v>
      </c>
      <c r="AS14" s="1">
        <f t="shared" si="42"/>
        <v>1185.3622500003498</v>
      </c>
      <c r="AT14" s="1">
        <f t="shared" si="43"/>
        <v>377.08070893414532</v>
      </c>
      <c r="AU14" s="1">
        <f t="shared" si="44"/>
        <v>1935.2644811517516</v>
      </c>
      <c r="AV14" s="1">
        <f t="shared" si="45"/>
        <v>237.07245000006998</v>
      </c>
      <c r="AW14" s="1">
        <f t="shared" si="46"/>
        <v>75.416141786829073</v>
      </c>
      <c r="AX14" s="1">
        <f t="shared" si="25"/>
        <v>9410.2107911620969</v>
      </c>
      <c r="AY14" s="1">
        <f t="shared" si="4"/>
        <v>676.869107751211</v>
      </c>
      <c r="AZ14" s="1">
        <f t="shared" si="5"/>
        <v>232.64446139990392</v>
      </c>
      <c r="BA14" s="1">
        <f t="shared" si="26"/>
        <v>7526.6328254188866</v>
      </c>
      <c r="BB14" s="1">
        <f t="shared" si="27"/>
        <v>9130.9497737573547</v>
      </c>
      <c r="BC14" s="1">
        <f t="shared" si="28"/>
        <v>7066.2524228381508</v>
      </c>
      <c r="BD14" s="1">
        <f t="shared" si="6"/>
        <v>0</v>
      </c>
      <c r="BE14" s="2">
        <v>0</v>
      </c>
      <c r="BF14" s="2">
        <v>0</v>
      </c>
      <c r="BG14" s="2">
        <v>0</v>
      </c>
      <c r="BH14" s="2">
        <f t="shared" si="7"/>
        <v>0</v>
      </c>
      <c r="BI14" s="2">
        <f t="shared" si="29"/>
        <v>0</v>
      </c>
      <c r="BJ14" s="2">
        <f t="shared" si="8"/>
        <v>0</v>
      </c>
      <c r="BK14" s="2">
        <f t="shared" si="9"/>
        <v>0</v>
      </c>
      <c r="BL14" s="2">
        <f t="shared" si="10"/>
        <v>0</v>
      </c>
      <c r="BM14" s="2">
        <f t="shared" si="11"/>
        <v>0</v>
      </c>
      <c r="BN14" s="2">
        <f t="shared" si="12"/>
        <v>0</v>
      </c>
      <c r="BO14" s="2">
        <f t="shared" si="30"/>
        <v>0</v>
      </c>
      <c r="BP14" s="2">
        <f t="shared" si="31"/>
        <v>0</v>
      </c>
      <c r="BQ14" s="2">
        <f t="shared" si="32"/>
        <v>0</v>
      </c>
      <c r="BR14" s="17">
        <v>0</v>
      </c>
      <c r="BS14" s="12"/>
      <c r="BT14" s="12"/>
      <c r="BU14" s="12"/>
      <c r="BV14" s="12"/>
      <c r="BW14" s="12"/>
      <c r="BX14" s="12"/>
      <c r="BY14" s="19"/>
      <c r="BZ14" s="19"/>
      <c r="CA14" s="19"/>
      <c r="CB14" s="12"/>
      <c r="CC14" s="12"/>
      <c r="CD14" s="12"/>
      <c r="CE14" s="12"/>
      <c r="CF14" s="12"/>
      <c r="CG14" s="12"/>
      <c r="CH14" s="12"/>
      <c r="CI14" s="12"/>
      <c r="CJ14" s="12"/>
      <c r="CK14" s="17"/>
      <c r="CL14" s="17"/>
      <c r="CM14" s="17"/>
    </row>
    <row r="15" spans="1:91">
      <c r="A15">
        <v>1969</v>
      </c>
      <c r="B15" s="1">
        <v>831.14216744508656</v>
      </c>
      <c r="C15" s="1">
        <v>1434.8684787736713</v>
      </c>
      <c r="D15" s="1">
        <v>1329.1099802000001</v>
      </c>
      <c r="E15" s="11">
        <f t="shared" si="33"/>
        <v>1.0355828525681954E-2</v>
      </c>
      <c r="F15" s="11">
        <f t="shared" si="13"/>
        <v>2.4178628693027893E-2</v>
      </c>
      <c r="G15" s="11">
        <f t="shared" si="14"/>
        <v>2.5012908903765618E-2</v>
      </c>
      <c r="H15" s="1">
        <v>12351.153001493121</v>
      </c>
      <c r="I15" s="1">
        <v>1378.7974025472629</v>
      </c>
      <c r="J15" s="1">
        <v>423.26113603013277</v>
      </c>
      <c r="K15" s="1">
        <f t="shared" si="15"/>
        <v>14860.457675322026</v>
      </c>
      <c r="L15" s="1">
        <f t="shared" si="0"/>
        <v>960.92249773698404</v>
      </c>
      <c r="M15" s="1">
        <f t="shared" si="1"/>
        <v>318.45456157543998</v>
      </c>
      <c r="N15" s="11">
        <f t="shared" si="34"/>
        <v>5.041702355277855E-2</v>
      </c>
      <c r="O15" s="11">
        <f t="shared" si="16"/>
        <v>3.4480934700570565E-2</v>
      </c>
      <c r="P15" s="11">
        <f t="shared" si="17"/>
        <v>3.9507411374135604E-2</v>
      </c>
      <c r="Q15" s="1">
        <v>2952.370692419564</v>
      </c>
      <c r="R15" s="1"/>
      <c r="S15" s="1"/>
      <c r="T15" s="1">
        <f t="shared" si="18"/>
        <v>239.03603915056789</v>
      </c>
      <c r="U15" s="1"/>
      <c r="V15" s="1"/>
      <c r="W15" s="11">
        <f t="shared" si="35"/>
        <v>3.6857299016199718E-3</v>
      </c>
      <c r="X15" s="11"/>
      <c r="Y15" s="11"/>
      <c r="Z15" s="1">
        <v>7797.5573611812506</v>
      </c>
      <c r="AA15" s="1">
        <v>3617.4698309999994</v>
      </c>
      <c r="AB15" s="1">
        <v>580.34912700000041</v>
      </c>
      <c r="AC15" s="12">
        <f t="shared" si="19"/>
        <v>2.6411173167387387</v>
      </c>
      <c r="AD15" s="12"/>
      <c r="AE15" s="12"/>
      <c r="AF15" s="11">
        <f t="shared" si="36"/>
        <v>-3.5826023754592651E-3</v>
      </c>
      <c r="AG15" s="11"/>
      <c r="AH15" s="11"/>
      <c r="AI15" s="1">
        <f t="shared" si="37"/>
        <v>16594.118898996312</v>
      </c>
      <c r="AJ15" s="1">
        <f t="shared" si="38"/>
        <v>1895.5090832679803</v>
      </c>
      <c r="AK15" s="1">
        <f t="shared" si="39"/>
        <v>601.35343798557938</v>
      </c>
      <c r="AL15" s="14">
        <f t="shared" si="20"/>
        <v>6.6075826620186682</v>
      </c>
      <c r="AM15" s="14">
        <f t="shared" si="21"/>
        <v>0.82176645194072262</v>
      </c>
      <c r="AN15" s="14">
        <f t="shared" si="22"/>
        <v>0.34909690779903513</v>
      </c>
      <c r="AO15" s="11">
        <f t="shared" si="40"/>
        <v>2.0621120954280148E-2</v>
      </c>
      <c r="AP15" s="11">
        <f t="shared" si="23"/>
        <v>2.5977173653231045E-2</v>
      </c>
      <c r="AQ15" s="11">
        <f t="shared" si="24"/>
        <v>2.3564574154817608E-2</v>
      </c>
      <c r="AR15" s="1">
        <f t="shared" si="41"/>
        <v>9994.7905533313224</v>
      </c>
      <c r="AS15" s="1">
        <f t="shared" si="42"/>
        <v>1246.6463148570547</v>
      </c>
      <c r="AT15" s="1">
        <f t="shared" si="43"/>
        <v>395.93208496619508</v>
      </c>
      <c r="AU15" s="1">
        <f t="shared" si="44"/>
        <v>1998.9581106662645</v>
      </c>
      <c r="AV15" s="1">
        <f t="shared" si="45"/>
        <v>249.32926297141094</v>
      </c>
      <c r="AW15" s="1">
        <f t="shared" si="46"/>
        <v>79.186416993239021</v>
      </c>
      <c r="AX15" s="1">
        <f t="shared" si="25"/>
        <v>9620.2945246347899</v>
      </c>
      <c r="AY15" s="1">
        <f t="shared" si="4"/>
        <v>695.05816500897242</v>
      </c>
      <c r="AZ15" s="1">
        <f t="shared" si="5"/>
        <v>238.31411447628528</v>
      </c>
      <c r="BA15" s="1">
        <f t="shared" si="26"/>
        <v>7622.9285694037726</v>
      </c>
      <c r="BB15" s="1">
        <f t="shared" si="27"/>
        <v>9389.7729151404055</v>
      </c>
      <c r="BC15" s="1">
        <f t="shared" si="28"/>
        <v>7275.0025811118694</v>
      </c>
      <c r="BD15" s="1">
        <f t="shared" si="6"/>
        <v>0</v>
      </c>
      <c r="BE15" s="2">
        <v>0</v>
      </c>
      <c r="BF15" s="2">
        <v>0</v>
      </c>
      <c r="BG15" s="2">
        <v>0</v>
      </c>
      <c r="BH15" s="2">
        <f t="shared" si="7"/>
        <v>0</v>
      </c>
      <c r="BI15" s="2">
        <f t="shared" si="29"/>
        <v>0</v>
      </c>
      <c r="BJ15" s="2">
        <f t="shared" si="8"/>
        <v>0</v>
      </c>
      <c r="BK15" s="2">
        <f t="shared" si="9"/>
        <v>0</v>
      </c>
      <c r="BL15" s="2">
        <f t="shared" si="10"/>
        <v>0</v>
      </c>
      <c r="BM15" s="2">
        <f t="shared" si="11"/>
        <v>0</v>
      </c>
      <c r="BN15" s="2">
        <f t="shared" si="12"/>
        <v>0</v>
      </c>
      <c r="BO15" s="2">
        <f t="shared" si="30"/>
        <v>0</v>
      </c>
      <c r="BP15" s="2">
        <f t="shared" si="31"/>
        <v>0</v>
      </c>
      <c r="BQ15" s="2">
        <f t="shared" si="32"/>
        <v>0</v>
      </c>
      <c r="BR15" s="17">
        <v>0</v>
      </c>
      <c r="BS15" s="12"/>
      <c r="BT15" s="12"/>
      <c r="BU15" s="12"/>
      <c r="BV15" s="12"/>
      <c r="BW15" s="12"/>
      <c r="BX15" s="12"/>
      <c r="BY15" s="19"/>
      <c r="BZ15" s="19"/>
      <c r="CA15" s="19"/>
      <c r="CB15" s="12"/>
      <c r="CC15" s="12"/>
      <c r="CD15" s="12"/>
      <c r="CE15" s="12"/>
      <c r="CF15" s="12"/>
      <c r="CG15" s="12"/>
      <c r="CH15" s="12"/>
      <c r="CI15" s="12"/>
      <c r="CJ15" s="12"/>
      <c r="CK15" s="17"/>
      <c r="CL15" s="17"/>
      <c r="CM15" s="17"/>
    </row>
    <row r="16" spans="1:91">
      <c r="A16">
        <v>1970</v>
      </c>
      <c r="B16" s="1">
        <v>838.68260221630339</v>
      </c>
      <c r="C16" s="1">
        <v>1469.36546</v>
      </c>
      <c r="D16" s="1">
        <v>1361.9334650000001</v>
      </c>
      <c r="E16" s="11">
        <f t="shared" si="33"/>
        <v>9.0723766240810022E-3</v>
      </c>
      <c r="F16" s="11">
        <f t="shared" si="13"/>
        <v>2.4041911671104588E-2</v>
      </c>
      <c r="G16" s="11">
        <f t="shared" si="14"/>
        <v>2.4695838033705009E-2</v>
      </c>
      <c r="H16" s="1">
        <v>12805.771962887051</v>
      </c>
      <c r="I16" s="1">
        <v>1499.1850790730621</v>
      </c>
      <c r="J16" s="1">
        <v>452.74355760717867</v>
      </c>
      <c r="K16" s="1">
        <f t="shared" si="15"/>
        <v>15268.913327934199</v>
      </c>
      <c r="L16" s="1">
        <f t="shared" si="0"/>
        <v>1020.2942153499797</v>
      </c>
      <c r="M16" s="1">
        <f t="shared" si="1"/>
        <v>332.42707462745153</v>
      </c>
      <c r="N16" s="11">
        <f t="shared" si="34"/>
        <v>2.7486074893270152E-2</v>
      </c>
      <c r="O16" s="11">
        <f t="shared" si="16"/>
        <v>6.1786166681307542E-2</v>
      </c>
      <c r="P16" s="11">
        <f t="shared" si="17"/>
        <v>4.3876002224265687E-2</v>
      </c>
      <c r="Q16" s="1">
        <v>3224.0732506673107</v>
      </c>
      <c r="R16" s="1"/>
      <c r="S16" s="1"/>
      <c r="T16" s="1">
        <f t="shared" si="18"/>
        <v>251.76719217015059</v>
      </c>
      <c r="U16" s="1"/>
      <c r="V16" s="1"/>
      <c r="W16" s="11">
        <f t="shared" si="35"/>
        <v>5.3260391465754564E-2</v>
      </c>
      <c r="X16" s="11"/>
      <c r="Y16" s="11"/>
      <c r="Z16" s="1">
        <v>8459.1172432894891</v>
      </c>
      <c r="AA16" s="1">
        <v>4005.5741099999991</v>
      </c>
      <c r="AB16" s="1">
        <v>679.83088799999541</v>
      </c>
      <c r="AC16" s="12">
        <f t="shared" si="19"/>
        <v>2.6237360585832352</v>
      </c>
      <c r="AD16" s="12"/>
      <c r="AE16" s="12"/>
      <c r="AF16" s="11">
        <f t="shared" si="36"/>
        <v>-6.5810246464045319E-3</v>
      </c>
      <c r="AG16" s="11"/>
      <c r="AH16" s="11"/>
      <c r="AI16" s="1">
        <f t="shared" si="37"/>
        <v>16933.665119762947</v>
      </c>
      <c r="AJ16" s="1">
        <f t="shared" si="38"/>
        <v>1955.2874379125933</v>
      </c>
      <c r="AK16" s="1">
        <f t="shared" si="39"/>
        <v>620.40451118026056</v>
      </c>
      <c r="AL16" s="14">
        <f t="shared" si="20"/>
        <v>6.7438384233075599</v>
      </c>
      <c r="AM16" s="14">
        <f t="shared" si="21"/>
        <v>0.84311362176518634</v>
      </c>
      <c r="AN16" s="14">
        <f t="shared" si="22"/>
        <v>0.35732322777008302</v>
      </c>
      <c r="AO16" s="11">
        <f t="shared" si="40"/>
        <v>2.0621120954280148E-2</v>
      </c>
      <c r="AP16" s="11">
        <f t="shared" si="23"/>
        <v>2.5977173653231045E-2</v>
      </c>
      <c r="AQ16" s="11">
        <f t="shared" si="24"/>
        <v>2.3564574154817608E-2</v>
      </c>
      <c r="AR16" s="1">
        <f t="shared" si="41"/>
        <v>10316.573033869898</v>
      </c>
      <c r="AS16" s="1">
        <f t="shared" si="42"/>
        <v>1311.6926635051279</v>
      </c>
      <c r="AT16" s="1">
        <f t="shared" si="43"/>
        <v>415.83491446550767</v>
      </c>
      <c r="AU16" s="1">
        <f t="shared" si="44"/>
        <v>2063.3146067739794</v>
      </c>
      <c r="AV16" s="1">
        <f t="shared" si="45"/>
        <v>262.3385327010256</v>
      </c>
      <c r="AW16" s="1">
        <f t="shared" si="46"/>
        <v>83.166982893101533</v>
      </c>
      <c r="AX16" s="1">
        <f t="shared" si="25"/>
        <v>9840.7411877697832</v>
      </c>
      <c r="AY16" s="1">
        <f t="shared" si="4"/>
        <v>714.15461937161808</v>
      </c>
      <c r="AZ16" s="1">
        <f t="shared" si="5"/>
        <v>244.26151506043368</v>
      </c>
      <c r="BA16" s="1">
        <f t="shared" si="26"/>
        <v>7711.0879689737385</v>
      </c>
      <c r="BB16" s="1">
        <f t="shared" si="27"/>
        <v>9655.3466287042884</v>
      </c>
      <c r="BC16" s="1">
        <f t="shared" si="28"/>
        <v>7488.2362842626053</v>
      </c>
      <c r="BD16" s="1">
        <f t="shared" si="6"/>
        <v>0</v>
      </c>
      <c r="BE16" s="2">
        <v>0</v>
      </c>
      <c r="BF16" s="2">
        <v>0</v>
      </c>
      <c r="BG16" s="2">
        <v>0</v>
      </c>
      <c r="BH16" s="2">
        <f t="shared" si="7"/>
        <v>0</v>
      </c>
      <c r="BI16" s="2">
        <f t="shared" si="29"/>
        <v>0</v>
      </c>
      <c r="BJ16" s="2">
        <f t="shared" si="8"/>
        <v>0</v>
      </c>
      <c r="BK16" s="2">
        <f t="shared" si="9"/>
        <v>0</v>
      </c>
      <c r="BL16" s="2">
        <f t="shared" si="10"/>
        <v>0</v>
      </c>
      <c r="BM16" s="2">
        <f t="shared" si="11"/>
        <v>0</v>
      </c>
      <c r="BN16" s="2">
        <f t="shared" si="12"/>
        <v>0</v>
      </c>
      <c r="BO16" s="2">
        <f t="shared" si="30"/>
        <v>0</v>
      </c>
      <c r="BP16" s="2">
        <f t="shared" si="31"/>
        <v>0</v>
      </c>
      <c r="BQ16" s="2">
        <f t="shared" si="32"/>
        <v>0</v>
      </c>
      <c r="BR16" s="17">
        <v>0</v>
      </c>
      <c r="BS16" s="12"/>
      <c r="BT16" s="12"/>
      <c r="BU16" s="12"/>
      <c r="BV16" s="12"/>
      <c r="BW16" s="12"/>
      <c r="BX16" s="12"/>
      <c r="BY16" s="19"/>
      <c r="BZ16" s="19"/>
      <c r="CA16" s="19"/>
      <c r="CB16" s="12"/>
      <c r="CC16" s="12"/>
      <c r="CD16" s="12"/>
      <c r="CE16" s="12"/>
      <c r="CF16" s="12"/>
      <c r="CG16" s="12"/>
      <c r="CH16" s="12"/>
      <c r="CI16" s="12"/>
      <c r="CJ16" s="12"/>
      <c r="CK16" s="17"/>
      <c r="CL16" s="17"/>
      <c r="CM16" s="17"/>
    </row>
    <row r="17" spans="1:91">
      <c r="A17">
        <v>1971</v>
      </c>
      <c r="B17" s="1">
        <v>847.096018199024</v>
      </c>
      <c r="C17" s="1">
        <v>1505.0043741073023</v>
      </c>
      <c r="D17" s="1">
        <v>1395.0753168699603</v>
      </c>
      <c r="E17" s="11">
        <f t="shared" si="33"/>
        <v>1.0031704437992728E-2</v>
      </c>
      <c r="F17" s="11">
        <f t="shared" si="13"/>
        <v>2.4254629006525308E-2</v>
      </c>
      <c r="G17" s="11">
        <f t="shared" si="14"/>
        <v>2.4334413333444438E-2</v>
      </c>
      <c r="H17" s="1">
        <v>13285.70120064175</v>
      </c>
      <c r="I17" s="1">
        <v>1589.7596273430233</v>
      </c>
      <c r="J17" s="1">
        <v>468.45795490662499</v>
      </c>
      <c r="K17" s="1">
        <f t="shared" si="15"/>
        <v>15683.819679483244</v>
      </c>
      <c r="L17" s="1">
        <f t="shared" si="0"/>
        <v>1056.3156192060862</v>
      </c>
      <c r="M17" s="1">
        <f t="shared" si="1"/>
        <v>335.79402433817955</v>
      </c>
      <c r="N17" s="11">
        <f t="shared" si="34"/>
        <v>2.7173273083552107E-2</v>
      </c>
      <c r="O17" s="11">
        <f t="shared" si="16"/>
        <v>3.5304918242382133E-2</v>
      </c>
      <c r="P17" s="11">
        <f t="shared" si="17"/>
        <v>1.0128385946004403E-2</v>
      </c>
      <c r="Q17" s="1">
        <v>3380.1717508506599</v>
      </c>
      <c r="R17" s="1">
        <v>1536.6104996106806</v>
      </c>
      <c r="S17" s="1">
        <v>451.00087500000063</v>
      </c>
      <c r="T17" s="1">
        <f t="shared" si="18"/>
        <v>254.42178021340607</v>
      </c>
      <c r="U17" s="1">
        <f t="shared" ref="U17:U55" si="47">R17/I17*1000</f>
        <v>966.56782143777843</v>
      </c>
      <c r="V17" s="1">
        <f t="shared" ref="V17:V55" si="48">S17/J17*1000</f>
        <v>962.73501234469597</v>
      </c>
      <c r="W17" s="11">
        <f t="shared" si="35"/>
        <v>1.0543820345986221E-2</v>
      </c>
      <c r="X17" s="11"/>
      <c r="Y17" s="11"/>
      <c r="Z17" s="1">
        <v>8611.4029254657999</v>
      </c>
      <c r="AA17" s="1">
        <v>4367.602351999999</v>
      </c>
      <c r="AB17" s="1">
        <v>723.98260000000209</v>
      </c>
      <c r="AC17" s="12">
        <f t="shared" si="19"/>
        <v>2.5476228902565792</v>
      </c>
      <c r="AD17" s="12">
        <f t="shared" ref="AD17:AD54" si="49">AA17/R17</f>
        <v>2.8423613876819047</v>
      </c>
      <c r="AE17" s="12">
        <f t="shared" ref="AE17:AE54" si="50">AB17/S17</f>
        <v>1.605279812372872</v>
      </c>
      <c r="AF17" s="11">
        <f t="shared" si="36"/>
        <v>-2.9009460794526598E-2</v>
      </c>
      <c r="AG17" s="11"/>
      <c r="AH17" s="11"/>
      <c r="AI17" s="1">
        <f t="shared" si="37"/>
        <v>17303.613214560632</v>
      </c>
      <c r="AJ17" s="1">
        <f t="shared" si="38"/>
        <v>2022.0972268223595</v>
      </c>
      <c r="AK17" s="1">
        <f t="shared" si="39"/>
        <v>641.53104295533603</v>
      </c>
      <c r="AL17" s="14">
        <f t="shared" si="20"/>
        <v>6.8829039311307074</v>
      </c>
      <c r="AM17" s="14">
        <f t="shared" si="21"/>
        <v>0.86501533072718517</v>
      </c>
      <c r="AN17" s="14">
        <f t="shared" si="22"/>
        <v>0.36574339746810991</v>
      </c>
      <c r="AO17" s="11">
        <f t="shared" si="40"/>
        <v>2.0621120954280148E-2</v>
      </c>
      <c r="AP17" s="11">
        <f t="shared" si="23"/>
        <v>2.5977173653231045E-2</v>
      </c>
      <c r="AQ17" s="11">
        <f t="shared" si="24"/>
        <v>2.3564574154817608E-2</v>
      </c>
      <c r="AR17" s="1">
        <f t="shared" si="41"/>
        <v>10659.704849185897</v>
      </c>
      <c r="AS17" s="1">
        <f t="shared" si="42"/>
        <v>1381.0659597903455</v>
      </c>
      <c r="AT17" s="1">
        <f t="shared" si="43"/>
        <v>436.81561405106328</v>
      </c>
      <c r="AU17" s="1">
        <f t="shared" si="44"/>
        <v>2131.9409698371796</v>
      </c>
      <c r="AV17" s="1">
        <f t="shared" si="45"/>
        <v>276.2131919580691</v>
      </c>
      <c r="AW17" s="1">
        <f t="shared" si="46"/>
        <v>87.363122810212658</v>
      </c>
      <c r="AX17" s="1">
        <f t="shared" si="25"/>
        <v>10067.056975995762</v>
      </c>
      <c r="AY17" s="1">
        <f t="shared" si="4"/>
        <v>734.11930678781118</v>
      </c>
      <c r="AZ17" s="1">
        <f t="shared" si="5"/>
        <v>250.49005384518912</v>
      </c>
      <c r="BA17" s="1">
        <f t="shared" si="26"/>
        <v>7807.7040643897099</v>
      </c>
      <c r="BB17" s="1">
        <f t="shared" si="27"/>
        <v>9931.0295591611593</v>
      </c>
      <c r="BC17" s="1">
        <f t="shared" si="28"/>
        <v>7705.5858109130268</v>
      </c>
      <c r="BD17" s="1">
        <f t="shared" si="6"/>
        <v>0</v>
      </c>
      <c r="BE17" s="2">
        <v>0</v>
      </c>
      <c r="BF17" s="2">
        <v>0</v>
      </c>
      <c r="BG17" s="2">
        <v>0</v>
      </c>
      <c r="BH17" s="2">
        <f t="shared" si="7"/>
        <v>0</v>
      </c>
      <c r="BI17" s="2">
        <f t="shared" si="29"/>
        <v>0</v>
      </c>
      <c r="BJ17" s="2">
        <f t="shared" si="8"/>
        <v>0</v>
      </c>
      <c r="BK17" s="2">
        <f t="shared" si="9"/>
        <v>0</v>
      </c>
      <c r="BL17" s="2">
        <f t="shared" si="10"/>
        <v>0</v>
      </c>
      <c r="BM17" s="2">
        <f t="shared" si="11"/>
        <v>0</v>
      </c>
      <c r="BN17" s="2">
        <f t="shared" si="12"/>
        <v>0</v>
      </c>
      <c r="BO17" s="2">
        <f t="shared" si="30"/>
        <v>0</v>
      </c>
      <c r="BP17" s="2">
        <f t="shared" si="31"/>
        <v>0</v>
      </c>
      <c r="BQ17" s="2">
        <f t="shared" si="32"/>
        <v>0</v>
      </c>
      <c r="BR17" s="17">
        <v>0</v>
      </c>
      <c r="BS17" s="12"/>
      <c r="BT17" s="12"/>
      <c r="BU17" s="12"/>
      <c r="BV17" s="12"/>
      <c r="BW17" s="12"/>
      <c r="BX17" s="12"/>
      <c r="BY17" s="19"/>
      <c r="BZ17" s="19"/>
      <c r="CA17" s="19"/>
      <c r="CB17" s="12"/>
      <c r="CC17" s="12"/>
      <c r="CD17" s="12"/>
      <c r="CE17" s="12"/>
      <c r="CF17" s="12"/>
      <c r="CG17" s="12"/>
      <c r="CH17" s="12"/>
      <c r="CI17" s="12"/>
      <c r="CJ17" s="12"/>
      <c r="CK17" s="17"/>
      <c r="CL17" s="17"/>
      <c r="CM17" s="17"/>
    </row>
    <row r="18" spans="1:91">
      <c r="A18">
        <v>1972</v>
      </c>
      <c r="B18" s="1">
        <v>854.9765232280613</v>
      </c>
      <c r="C18" s="1">
        <v>1539.1415411257376</v>
      </c>
      <c r="D18" s="1">
        <v>1428.5731519977162</v>
      </c>
      <c r="E18" s="11">
        <f t="shared" si="33"/>
        <v>9.3029654959206898E-3</v>
      </c>
      <c r="F18" s="11">
        <f t="shared" si="13"/>
        <v>2.268243707841977E-2</v>
      </c>
      <c r="G18" s="11">
        <f t="shared" si="14"/>
        <v>2.4011488643432388E-2</v>
      </c>
      <c r="H18" s="1">
        <v>14008.102924065448</v>
      </c>
      <c r="I18" s="1">
        <v>1685.5209709800661</v>
      </c>
      <c r="J18" s="1">
        <v>483.44072354310583</v>
      </c>
      <c r="K18" s="1">
        <f t="shared" si="15"/>
        <v>16384.195990758039</v>
      </c>
      <c r="L18" s="1">
        <f t="shared" si="0"/>
        <v>1095.1045930105074</v>
      </c>
      <c r="M18" s="1">
        <f t="shared" si="1"/>
        <v>338.40809822518537</v>
      </c>
      <c r="N18" s="11">
        <f t="shared" si="34"/>
        <v>4.4655978300425891E-2</v>
      </c>
      <c r="O18" s="11">
        <f t="shared" si="16"/>
        <v>3.6721007527631189E-2</v>
      </c>
      <c r="P18" s="11">
        <f t="shared" si="17"/>
        <v>7.7847540383064739E-3</v>
      </c>
      <c r="Q18" s="1">
        <v>3548.3558494229128</v>
      </c>
      <c r="R18" s="1">
        <v>1618.8778226047439</v>
      </c>
      <c r="S18" s="1">
        <v>465.1365839999994</v>
      </c>
      <c r="T18" s="1">
        <f t="shared" si="18"/>
        <v>253.30737992558272</v>
      </c>
      <c r="U18" s="1">
        <f t="shared" si="47"/>
        <v>960.46139471253696</v>
      </c>
      <c r="V18" s="1">
        <f t="shared" si="48"/>
        <v>962.13777894225257</v>
      </c>
      <c r="W18" s="11">
        <f t="shared" si="35"/>
        <v>-4.3801292754440668E-3</v>
      </c>
      <c r="X18" s="11">
        <f t="shared" ref="X18:X55" si="51">U18/U17-1</f>
        <v>-6.3176391659285347E-3</v>
      </c>
      <c r="Y18" s="11">
        <f t="shared" ref="Y18:Y55" si="52">V18/V17-1</f>
        <v>-6.2035076608346618E-4</v>
      </c>
      <c r="Z18" s="1">
        <v>9018.6751882392582</v>
      </c>
      <c r="AA18" s="1">
        <v>4588.8911339999995</v>
      </c>
      <c r="AB18" s="1">
        <v>768.42718400000194</v>
      </c>
      <c r="AC18" s="12">
        <f t="shared" si="19"/>
        <v>2.5416490259019571</v>
      </c>
      <c r="AD18" s="12">
        <f t="shared" si="49"/>
        <v>2.83461239009165</v>
      </c>
      <c r="AE18" s="12">
        <f t="shared" si="50"/>
        <v>1.6520463245264814</v>
      </c>
      <c r="AF18" s="11">
        <f t="shared" si="36"/>
        <v>-2.3448777986213587E-3</v>
      </c>
      <c r="AG18" s="11">
        <f t="shared" ref="AG18:AG54" si="53">AD18/AD17-1</f>
        <v>-2.7262534679217687E-3</v>
      </c>
      <c r="AH18" s="11">
        <f t="shared" ref="AH18:AH54" si="54">AE18/AE17-1</f>
        <v>2.9132934827406087E-2</v>
      </c>
      <c r="AI18" s="1">
        <f t="shared" si="37"/>
        <v>17705.192862941749</v>
      </c>
      <c r="AJ18" s="1">
        <f t="shared" si="38"/>
        <v>2096.1006960981927</v>
      </c>
      <c r="AK18" s="1">
        <f t="shared" si="39"/>
        <v>664.7410614700151</v>
      </c>
      <c r="AL18" s="14">
        <f t="shared" si="20"/>
        <v>7.0248371256112438</v>
      </c>
      <c r="AM18" s="14">
        <f t="shared" si="21"/>
        <v>0.8874859841861924</v>
      </c>
      <c r="AN18" s="14">
        <f t="shared" si="22"/>
        <v>0.3743619848793821</v>
      </c>
      <c r="AO18" s="11">
        <f t="shared" si="40"/>
        <v>2.0621120954280148E-2</v>
      </c>
      <c r="AP18" s="11">
        <f t="shared" si="23"/>
        <v>2.5977173653231045E-2</v>
      </c>
      <c r="AQ18" s="11">
        <f t="shared" si="24"/>
        <v>2.3564574154817608E-2</v>
      </c>
      <c r="AR18" s="1">
        <f t="shared" si="41"/>
        <v>11010.822038053806</v>
      </c>
      <c r="AS18" s="1">
        <f t="shared" si="42"/>
        <v>1453.0038981016521</v>
      </c>
      <c r="AT18" s="1">
        <f t="shared" si="43"/>
        <v>458.92765558057278</v>
      </c>
      <c r="AU18" s="1">
        <f t="shared" si="44"/>
        <v>2202.1644076107614</v>
      </c>
      <c r="AV18" s="1">
        <f t="shared" si="45"/>
        <v>290.60077962033046</v>
      </c>
      <c r="AW18" s="1">
        <f t="shared" si="46"/>
        <v>91.785531116114555</v>
      </c>
      <c r="AX18" s="1">
        <f t="shared" si="25"/>
        <v>10302.806441029463</v>
      </c>
      <c r="AY18" s="1">
        <f t="shared" si="4"/>
        <v>755.22821483405141</v>
      </c>
      <c r="AZ18" s="1">
        <f t="shared" si="5"/>
        <v>256.99917708172438</v>
      </c>
      <c r="BA18" s="1">
        <f t="shared" si="26"/>
        <v>7900.1297946753139</v>
      </c>
      <c r="BB18" s="1">
        <f t="shared" si="27"/>
        <v>10199.921737204215</v>
      </c>
      <c r="BC18" s="1">
        <f t="shared" si="28"/>
        <v>7927.2565389515876</v>
      </c>
      <c r="BD18" s="1">
        <f t="shared" si="6"/>
        <v>0</v>
      </c>
      <c r="BE18" s="2">
        <v>0</v>
      </c>
      <c r="BF18" s="2">
        <v>0</v>
      </c>
      <c r="BG18" s="2">
        <v>0</v>
      </c>
      <c r="BH18" s="2">
        <f t="shared" si="7"/>
        <v>0</v>
      </c>
      <c r="BI18" s="2">
        <f t="shared" si="29"/>
        <v>0</v>
      </c>
      <c r="BJ18" s="2">
        <f t="shared" si="8"/>
        <v>0</v>
      </c>
      <c r="BK18" s="2">
        <f t="shared" si="9"/>
        <v>0</v>
      </c>
      <c r="BL18" s="2">
        <f t="shared" si="10"/>
        <v>0</v>
      </c>
      <c r="BM18" s="2">
        <f t="shared" si="11"/>
        <v>0</v>
      </c>
      <c r="BN18" s="2">
        <f t="shared" si="12"/>
        <v>0</v>
      </c>
      <c r="BO18" s="2">
        <f t="shared" si="30"/>
        <v>0</v>
      </c>
      <c r="BP18" s="2">
        <f t="shared" si="31"/>
        <v>0</v>
      </c>
      <c r="BQ18" s="2">
        <f t="shared" si="32"/>
        <v>0</v>
      </c>
      <c r="BR18" s="17">
        <v>0</v>
      </c>
      <c r="BS18" s="12"/>
      <c r="BT18" s="12"/>
      <c r="BU18" s="12"/>
      <c r="BV18" s="12"/>
      <c r="BW18" s="12"/>
      <c r="BX18" s="12"/>
      <c r="BY18" s="19"/>
      <c r="BZ18" s="19"/>
      <c r="CA18" s="19"/>
      <c r="CB18" s="12"/>
      <c r="CC18" s="12"/>
      <c r="CD18" s="12"/>
      <c r="CE18" s="12"/>
      <c r="CF18" s="12"/>
      <c r="CG18" s="12"/>
      <c r="CH18" s="12"/>
      <c r="CI18" s="12"/>
      <c r="CJ18" s="12"/>
      <c r="CK18" s="17"/>
      <c r="CL18" s="17"/>
      <c r="CM18" s="17"/>
    </row>
    <row r="19" spans="1:91">
      <c r="A19">
        <v>1973</v>
      </c>
      <c r="B19" s="1">
        <v>862.01640312724589</v>
      </c>
      <c r="C19" s="1">
        <v>1572.4156197948987</v>
      </c>
      <c r="D19" s="1">
        <v>1462.6966421977168</v>
      </c>
      <c r="E19" s="11">
        <f t="shared" si="33"/>
        <v>8.234003750892116E-3</v>
      </c>
      <c r="F19" s="11">
        <f t="shared" si="13"/>
        <v>2.1618595678227326E-2</v>
      </c>
      <c r="G19" s="11">
        <f t="shared" si="14"/>
        <v>2.3886414323468275E-2</v>
      </c>
      <c r="H19" s="1">
        <v>14900.444309713625</v>
      </c>
      <c r="I19" s="1">
        <v>1823.6601117587654</v>
      </c>
      <c r="J19" s="1">
        <v>508.33013935213035</v>
      </c>
      <c r="K19" s="1">
        <f t="shared" si="15"/>
        <v>17285.569341438746</v>
      </c>
      <c r="L19" s="1">
        <f t="shared" si="0"/>
        <v>1159.7824956716206</v>
      </c>
      <c r="M19" s="1">
        <f t="shared" si="1"/>
        <v>347.52943617096099</v>
      </c>
      <c r="N19" s="11">
        <f t="shared" si="34"/>
        <v>5.5014805193318805E-2</v>
      </c>
      <c r="O19" s="11">
        <f t="shared" si="16"/>
        <v>5.906093634701115E-2</v>
      </c>
      <c r="P19" s="11">
        <f t="shared" si="17"/>
        <v>2.6953663324292165E-2</v>
      </c>
      <c r="Q19" s="1">
        <v>3741.9706541378255</v>
      </c>
      <c r="R19" s="1">
        <v>1704.6565220827915</v>
      </c>
      <c r="S19" s="1">
        <v>484.62086999999974</v>
      </c>
      <c r="T19" s="1">
        <f t="shared" si="18"/>
        <v>251.13148147524893</v>
      </c>
      <c r="U19" s="1">
        <f t="shared" si="47"/>
        <v>934.74464407668324</v>
      </c>
      <c r="V19" s="1">
        <f t="shared" si="48"/>
        <v>953.358521329567</v>
      </c>
      <c r="W19" s="11">
        <f t="shared" si="35"/>
        <v>-8.5899528508527334E-3</v>
      </c>
      <c r="X19" s="11">
        <f t="shared" si="51"/>
        <v>-2.6775413126886471E-2</v>
      </c>
      <c r="Y19" s="11">
        <f t="shared" si="52"/>
        <v>-9.1247405567393969E-3</v>
      </c>
      <c r="Z19" s="1">
        <v>9555.4431678121327</v>
      </c>
      <c r="AA19" s="1">
        <v>4864.2901679999995</v>
      </c>
      <c r="AB19" s="1">
        <v>817.67499400000088</v>
      </c>
      <c r="AC19" s="12">
        <f t="shared" si="19"/>
        <v>2.5535858110607683</v>
      </c>
      <c r="AD19" s="12">
        <f t="shared" si="49"/>
        <v>2.8535309635613215</v>
      </c>
      <c r="AE19" s="12">
        <f t="shared" si="50"/>
        <v>1.6872467626084724</v>
      </c>
      <c r="AF19" s="11">
        <f t="shared" si="36"/>
        <v>4.69647265895623E-3</v>
      </c>
      <c r="AG19" s="11">
        <f t="shared" si="53"/>
        <v>6.6741306627322583E-3</v>
      </c>
      <c r="AH19" s="11">
        <f t="shared" si="54"/>
        <v>2.1307173751365927E-2</v>
      </c>
      <c r="AI19" s="1">
        <f t="shared" si="37"/>
        <v>18136.837984258334</v>
      </c>
      <c r="AJ19" s="1">
        <f t="shared" si="38"/>
        <v>2177.0914061087037</v>
      </c>
      <c r="AK19" s="1">
        <f t="shared" si="39"/>
        <v>690.05248643912819</v>
      </c>
      <c r="AL19" s="14">
        <f t="shared" si="20"/>
        <v>7.1696971416625912</v>
      </c>
      <c r="AM19" s="14">
        <f t="shared" si="21"/>
        <v>0.91054036171220576</v>
      </c>
      <c r="AN19" s="14">
        <f t="shared" si="22"/>
        <v>0.38318366563281703</v>
      </c>
      <c r="AO19" s="11">
        <f t="shared" si="40"/>
        <v>2.0621120954280148E-2</v>
      </c>
      <c r="AP19" s="11">
        <f t="shared" si="23"/>
        <v>2.5977173653231045E-2</v>
      </c>
      <c r="AQ19" s="11">
        <f t="shared" si="24"/>
        <v>2.3564574154817608E-2</v>
      </c>
      <c r="AR19" s="1">
        <f t="shared" si="41"/>
        <v>11366.468416722841</v>
      </c>
      <c r="AS19" s="1">
        <f t="shared" si="42"/>
        <v>1528.0178012114277</v>
      </c>
      <c r="AT19" s="1">
        <f t="shared" si="43"/>
        <v>482.28840869984691</v>
      </c>
      <c r="AU19" s="1">
        <f t="shared" si="44"/>
        <v>2273.2936833445683</v>
      </c>
      <c r="AV19" s="1">
        <f t="shared" si="45"/>
        <v>305.60356024228554</v>
      </c>
      <c r="AW19" s="1">
        <f t="shared" si="46"/>
        <v>96.457681739969388</v>
      </c>
      <c r="AX19" s="1">
        <f t="shared" si="25"/>
        <v>10548.725871560928</v>
      </c>
      <c r="AY19" s="1">
        <f t="shared" si="4"/>
        <v>777.41166240042207</v>
      </c>
      <c r="AZ19" s="1">
        <f t="shared" si="5"/>
        <v>263.78041476882242</v>
      </c>
      <c r="BA19" s="1">
        <f t="shared" si="26"/>
        <v>7985.5133859449979</v>
      </c>
      <c r="BB19" s="1">
        <f t="shared" si="27"/>
        <v>10465.951224502836</v>
      </c>
      <c r="BC19" s="1">
        <f t="shared" si="28"/>
        <v>8154.7049081546484</v>
      </c>
      <c r="BD19" s="1">
        <f t="shared" si="6"/>
        <v>0</v>
      </c>
      <c r="BE19" s="2">
        <v>0</v>
      </c>
      <c r="BF19" s="2">
        <v>0</v>
      </c>
      <c r="BG19" s="2">
        <v>0</v>
      </c>
      <c r="BH19" s="2">
        <f t="shared" si="7"/>
        <v>0</v>
      </c>
      <c r="BI19" s="2">
        <f t="shared" si="29"/>
        <v>0</v>
      </c>
      <c r="BJ19" s="2">
        <f t="shared" si="8"/>
        <v>0</v>
      </c>
      <c r="BK19" s="2">
        <f t="shared" si="9"/>
        <v>0</v>
      </c>
      <c r="BL19" s="2">
        <f t="shared" si="10"/>
        <v>0</v>
      </c>
      <c r="BM19" s="2">
        <f t="shared" si="11"/>
        <v>0</v>
      </c>
      <c r="BN19" s="2">
        <f t="shared" si="12"/>
        <v>0</v>
      </c>
      <c r="BO19" s="2">
        <f t="shared" si="30"/>
        <v>0</v>
      </c>
      <c r="BP19" s="2">
        <f t="shared" si="31"/>
        <v>0</v>
      </c>
      <c r="BQ19" s="2">
        <f t="shared" si="32"/>
        <v>0</v>
      </c>
      <c r="BR19" s="17">
        <v>0</v>
      </c>
      <c r="BS19" s="12"/>
      <c r="BT19" s="12"/>
      <c r="BU19" s="12"/>
      <c r="BV19" s="12"/>
      <c r="BW19" s="12"/>
      <c r="BX19" s="12"/>
      <c r="BY19" s="19"/>
      <c r="BZ19" s="19"/>
      <c r="CA19" s="19"/>
      <c r="CB19" s="12"/>
      <c r="CC19" s="12"/>
      <c r="CD19" s="12"/>
      <c r="CE19" s="12"/>
      <c r="CF19" s="12"/>
      <c r="CG19" s="12"/>
      <c r="CH19" s="12"/>
      <c r="CI19" s="12"/>
      <c r="CJ19" s="12"/>
      <c r="CK19" s="17"/>
      <c r="CL19" s="17"/>
      <c r="CM19" s="17"/>
    </row>
    <row r="20" spans="1:91">
      <c r="A20">
        <v>1974</v>
      </c>
      <c r="B20" s="1">
        <v>870.12616462236304</v>
      </c>
      <c r="C20" s="1">
        <v>1604.3170882150407</v>
      </c>
      <c r="D20" s="1">
        <v>1497.8354094699612</v>
      </c>
      <c r="E20" s="11">
        <f t="shared" si="33"/>
        <v>9.4078969561326442E-3</v>
      </c>
      <c r="F20" s="11">
        <f t="shared" si="13"/>
        <v>2.0288190996412991E-2</v>
      </c>
      <c r="G20" s="11">
        <f t="shared" si="14"/>
        <v>2.4023277457893233E-2</v>
      </c>
      <c r="H20" s="1">
        <v>15096.31488537199</v>
      </c>
      <c r="I20" s="1">
        <v>1934.7650625583994</v>
      </c>
      <c r="J20" s="1">
        <v>538.00451469367886</v>
      </c>
      <c r="K20" s="1">
        <f t="shared" si="15"/>
        <v>17349.570095876647</v>
      </c>
      <c r="L20" s="1">
        <f t="shared" si="0"/>
        <v>1205.9742283933499</v>
      </c>
      <c r="M20" s="1">
        <f t="shared" si="1"/>
        <v>359.18800643393951</v>
      </c>
      <c r="N20" s="11">
        <f t="shared" si="34"/>
        <v>3.702554030689198E-3</v>
      </c>
      <c r="O20" s="11">
        <f t="shared" si="16"/>
        <v>3.9827927127819018E-2</v>
      </c>
      <c r="P20" s="11">
        <f t="shared" si="17"/>
        <v>3.3547000770441926E-2</v>
      </c>
      <c r="Q20" s="1">
        <v>3697.144414367448</v>
      </c>
      <c r="R20" s="1">
        <v>1784.2556804128346</v>
      </c>
      <c r="S20" s="1">
        <v>502.25251600000024</v>
      </c>
      <c r="T20" s="1">
        <f t="shared" si="18"/>
        <v>244.90376906154114</v>
      </c>
      <c r="U20" s="1">
        <f t="shared" si="47"/>
        <v>922.20792846727261</v>
      </c>
      <c r="V20" s="1">
        <f t="shared" si="48"/>
        <v>933.54702847794022</v>
      </c>
      <c r="W20" s="11">
        <f t="shared" si="35"/>
        <v>-2.4798612970081124E-2</v>
      </c>
      <c r="X20" s="11">
        <f t="shared" si="51"/>
        <v>-1.3411914889112975E-2</v>
      </c>
      <c r="Y20" s="11">
        <f t="shared" si="52"/>
        <v>-2.0780737160661644E-2</v>
      </c>
      <c r="Z20" s="1">
        <v>9320.3956839186467</v>
      </c>
      <c r="AA20" s="1">
        <v>5046.2063709999984</v>
      </c>
      <c r="AB20" s="1">
        <v>832.66935700000249</v>
      </c>
      <c r="AC20" s="12">
        <f t="shared" si="19"/>
        <v>2.5209714956491069</v>
      </c>
      <c r="AD20" s="12">
        <f t="shared" si="49"/>
        <v>2.8281856834735843</v>
      </c>
      <c r="AE20" s="12">
        <f t="shared" si="50"/>
        <v>1.6578699567928139</v>
      </c>
      <c r="AF20" s="11">
        <f t="shared" si="36"/>
        <v>-1.2771967666171058E-2</v>
      </c>
      <c r="AG20" s="11">
        <f t="shared" si="53"/>
        <v>-8.8820764208933367E-3</v>
      </c>
      <c r="AH20" s="11">
        <f t="shared" si="54"/>
        <v>-1.7411090343561919E-2</v>
      </c>
      <c r="AI20" s="1">
        <f t="shared" si="37"/>
        <v>18596.447869177071</v>
      </c>
      <c r="AJ20" s="1">
        <f t="shared" si="38"/>
        <v>2264.9858257401193</v>
      </c>
      <c r="AK20" s="1">
        <f t="shared" si="39"/>
        <v>717.50491953518485</v>
      </c>
      <c r="AL20" s="14">
        <f t="shared" si="20"/>
        <v>7.3175443336263726</v>
      </c>
      <c r="AM20" s="14">
        <f t="shared" si="21"/>
        <v>0.9341936268066795</v>
      </c>
      <c r="AN20" s="14">
        <f t="shared" si="22"/>
        <v>0.39221322553653637</v>
      </c>
      <c r="AO20" s="11">
        <f t="shared" si="40"/>
        <v>2.0621120954280148E-2</v>
      </c>
      <c r="AP20" s="11">
        <f t="shared" si="23"/>
        <v>2.5977173653231045E-2</v>
      </c>
      <c r="AQ20" s="11">
        <f t="shared" si="24"/>
        <v>2.3564574154817608E-2</v>
      </c>
      <c r="AR20" s="1">
        <f t="shared" si="41"/>
        <v>11746.734262470169</v>
      </c>
      <c r="AS20" s="1">
        <f t="shared" si="42"/>
        <v>1605.7656572216438</v>
      </c>
      <c r="AT20" s="1">
        <f t="shared" si="43"/>
        <v>507.05898804871407</v>
      </c>
      <c r="AU20" s="1">
        <f t="shared" si="44"/>
        <v>2349.346852494034</v>
      </c>
      <c r="AV20" s="1">
        <f t="shared" si="45"/>
        <v>321.15313144432878</v>
      </c>
      <c r="AW20" s="1">
        <f t="shared" si="46"/>
        <v>101.41179760974282</v>
      </c>
      <c r="AX20" s="1">
        <f t="shared" si="25"/>
        <v>10800.028538452954</v>
      </c>
      <c r="AY20" s="1">
        <f t="shared" si="4"/>
        <v>800.7223355119728</v>
      </c>
      <c r="AZ20" s="1">
        <f t="shared" si="5"/>
        <v>270.82227317787715</v>
      </c>
      <c r="BA20" s="1">
        <f t="shared" si="26"/>
        <v>8081.1262575445453</v>
      </c>
      <c r="BB20" s="1">
        <f t="shared" si="27"/>
        <v>10725.684738209791</v>
      </c>
      <c r="BC20" s="1">
        <f t="shared" si="28"/>
        <v>8390.0693075037125</v>
      </c>
      <c r="BD20" s="1">
        <f t="shared" si="6"/>
        <v>0</v>
      </c>
      <c r="BE20" s="2">
        <v>0</v>
      </c>
      <c r="BF20" s="2">
        <v>0</v>
      </c>
      <c r="BG20" s="2">
        <v>0</v>
      </c>
      <c r="BH20" s="2">
        <f t="shared" si="7"/>
        <v>0</v>
      </c>
      <c r="BI20" s="2">
        <f t="shared" si="29"/>
        <v>0</v>
      </c>
      <c r="BJ20" s="2">
        <f t="shared" si="8"/>
        <v>0</v>
      </c>
      <c r="BK20" s="2">
        <f t="shared" si="9"/>
        <v>0</v>
      </c>
      <c r="BL20" s="2">
        <f t="shared" si="10"/>
        <v>0</v>
      </c>
      <c r="BM20" s="2">
        <f t="shared" si="11"/>
        <v>0</v>
      </c>
      <c r="BN20" s="2">
        <f t="shared" si="12"/>
        <v>0</v>
      </c>
      <c r="BO20" s="2">
        <f t="shared" si="30"/>
        <v>0</v>
      </c>
      <c r="BP20" s="2">
        <f t="shared" si="31"/>
        <v>0</v>
      </c>
      <c r="BQ20" s="2">
        <f t="shared" si="32"/>
        <v>0</v>
      </c>
      <c r="BR20" s="17">
        <v>0</v>
      </c>
      <c r="BS20" s="12"/>
      <c r="BT20" s="12"/>
      <c r="BU20" s="12"/>
      <c r="BV20" s="12"/>
      <c r="BW20" s="12"/>
      <c r="BX20" s="12"/>
      <c r="BY20" s="19"/>
      <c r="BZ20" s="19"/>
      <c r="CA20" s="19"/>
      <c r="CB20" s="12"/>
      <c r="CC20" s="12"/>
      <c r="CD20" s="12"/>
      <c r="CE20" s="12"/>
      <c r="CF20" s="12"/>
      <c r="CG20" s="12"/>
      <c r="CH20" s="12"/>
      <c r="CI20" s="12"/>
      <c r="CJ20" s="12"/>
      <c r="CK20" s="17"/>
      <c r="CL20" s="17"/>
      <c r="CM20" s="17"/>
    </row>
    <row r="21" spans="1:91">
      <c r="A21">
        <v>1975</v>
      </c>
      <c r="B21" s="1">
        <v>877.79244192356566</v>
      </c>
      <c r="C21" s="1">
        <v>1634.0269719999999</v>
      </c>
      <c r="D21" s="1">
        <v>1534.260575</v>
      </c>
      <c r="E21" s="11">
        <f t="shared" si="33"/>
        <v>8.8105353141860743E-3</v>
      </c>
      <c r="F21" s="11">
        <f t="shared" si="13"/>
        <v>1.8518710548682371E-2</v>
      </c>
      <c r="G21" s="11">
        <f t="shared" si="14"/>
        <v>2.4318536803004775E-2</v>
      </c>
      <c r="H21" s="1">
        <v>15122.816533616895</v>
      </c>
      <c r="I21" s="1">
        <v>2034.0754966409875</v>
      </c>
      <c r="J21" s="1">
        <v>562.76663725624007</v>
      </c>
      <c r="K21" s="1">
        <f t="shared" si="15"/>
        <v>17228.237350138545</v>
      </c>
      <c r="L21" s="1">
        <f t="shared" si="0"/>
        <v>1244.8236972192326</v>
      </c>
      <c r="M21" s="1">
        <f t="shared" si="1"/>
        <v>366.79990767294532</v>
      </c>
      <c r="N21" s="11">
        <f t="shared" si="34"/>
        <v>-6.9934151144723788E-3</v>
      </c>
      <c r="O21" s="11">
        <f t="shared" si="16"/>
        <v>3.2214178305982166E-2</v>
      </c>
      <c r="P21" s="11">
        <f t="shared" si="17"/>
        <v>2.1191969393905108E-2</v>
      </c>
      <c r="Q21" s="1">
        <v>3620.6317502616739</v>
      </c>
      <c r="R21" s="1">
        <v>1894.4515869412896</v>
      </c>
      <c r="S21" s="1">
        <v>522.25850199999991</v>
      </c>
      <c r="T21" s="1">
        <f t="shared" si="18"/>
        <v>239.41517390052832</v>
      </c>
      <c r="U21" s="1">
        <f t="shared" si="47"/>
        <v>931.35755780438399</v>
      </c>
      <c r="V21" s="1">
        <f t="shared" si="48"/>
        <v>928.01965757292055</v>
      </c>
      <c r="W21" s="11">
        <f t="shared" si="35"/>
        <v>-2.2411231897511597E-2</v>
      </c>
      <c r="X21" s="11">
        <f t="shared" si="51"/>
        <v>9.9214385982544506E-3</v>
      </c>
      <c r="Y21" s="11">
        <f t="shared" si="52"/>
        <v>-5.9208274852864395E-3</v>
      </c>
      <c r="Z21" s="1">
        <v>9047.5681985100637</v>
      </c>
      <c r="AA21" s="1">
        <v>5359.3938399999988</v>
      </c>
      <c r="AB21" s="1">
        <v>862.99544700000115</v>
      </c>
      <c r="AC21" s="12">
        <f t="shared" si="19"/>
        <v>2.4988921333566081</v>
      </c>
      <c r="AD21" s="12">
        <f t="shared" si="49"/>
        <v>2.8289948800713747</v>
      </c>
      <c r="AE21" s="12">
        <f t="shared" si="50"/>
        <v>1.6524296755249401</v>
      </c>
      <c r="AF21" s="11">
        <f t="shared" si="36"/>
        <v>-8.7582752643594608E-3</v>
      </c>
      <c r="AG21" s="11">
        <f t="shared" si="53"/>
        <v>2.8611862457217363E-4</v>
      </c>
      <c r="AH21" s="11">
        <f t="shared" si="54"/>
        <v>-3.2814885423209095E-3</v>
      </c>
      <c r="AI21" s="1">
        <f t="shared" si="37"/>
        <v>19086.149934753397</v>
      </c>
      <c r="AJ21" s="1">
        <f t="shared" si="38"/>
        <v>2359.6403746104361</v>
      </c>
      <c r="AK21" s="1">
        <f t="shared" si="39"/>
        <v>747.16622519140924</v>
      </c>
      <c r="AL21" s="14">
        <f t="shared" si="20"/>
        <v>7.468440300418389</v>
      </c>
      <c r="AM21" s="14">
        <f t="shared" si="21"/>
        <v>0.95846133687597834</v>
      </c>
      <c r="AN21" s="14">
        <f t="shared" si="22"/>
        <v>0.40145556317419229</v>
      </c>
      <c r="AO21" s="11">
        <f t="shared" si="40"/>
        <v>2.0621120954280148E-2</v>
      </c>
      <c r="AP21" s="11">
        <f t="shared" si="23"/>
        <v>2.5977173653231045E-2</v>
      </c>
      <c r="AQ21" s="11">
        <f t="shared" si="24"/>
        <v>2.3564574154817608E-2</v>
      </c>
      <c r="AR21" s="1">
        <f t="shared" si="41"/>
        <v>12136.320857069124</v>
      </c>
      <c r="AS21" s="1">
        <f t="shared" si="42"/>
        <v>1685.5868679662808</v>
      </c>
      <c r="AT21" s="1">
        <f t="shared" si="43"/>
        <v>533.38429875367615</v>
      </c>
      <c r="AU21" s="1">
        <f t="shared" si="44"/>
        <v>2427.2641714138249</v>
      </c>
      <c r="AV21" s="1">
        <f t="shared" si="45"/>
        <v>337.11737359325616</v>
      </c>
      <c r="AW21" s="1">
        <f t="shared" si="46"/>
        <v>106.67685975073523</v>
      </c>
      <c r="AX21" s="1">
        <f t="shared" si="25"/>
        <v>11060.765873512411</v>
      </c>
      <c r="AY21" s="1">
        <f t="shared" si="4"/>
        <v>825.24310643571471</v>
      </c>
      <c r="AZ21" s="1">
        <f t="shared" si="5"/>
        <v>278.11927514525422</v>
      </c>
      <c r="BA21" s="1">
        <f t="shared" si="26"/>
        <v>8173.265452053075</v>
      </c>
      <c r="BB21" s="1">
        <f t="shared" si="27"/>
        <v>10973.599015689641</v>
      </c>
      <c r="BC21" s="1">
        <f t="shared" si="28"/>
        <v>8634.895334933286</v>
      </c>
      <c r="BD21" s="1">
        <f t="shared" si="6"/>
        <v>0</v>
      </c>
      <c r="BE21" s="2">
        <v>0</v>
      </c>
      <c r="BF21" s="2">
        <v>0</v>
      </c>
      <c r="BG21" s="2">
        <v>0</v>
      </c>
      <c r="BH21" s="2">
        <f t="shared" si="7"/>
        <v>0</v>
      </c>
      <c r="BI21" s="2">
        <f t="shared" si="29"/>
        <v>0</v>
      </c>
      <c r="BJ21" s="2">
        <f t="shared" si="8"/>
        <v>0</v>
      </c>
      <c r="BK21" s="2">
        <f t="shared" si="9"/>
        <v>0</v>
      </c>
      <c r="BL21" s="2">
        <f t="shared" si="10"/>
        <v>0</v>
      </c>
      <c r="BM21" s="2">
        <f t="shared" si="11"/>
        <v>0</v>
      </c>
      <c r="BN21" s="2">
        <f t="shared" si="12"/>
        <v>0</v>
      </c>
      <c r="BO21" s="2">
        <f t="shared" si="30"/>
        <v>0</v>
      </c>
      <c r="BP21" s="2">
        <f t="shared" si="31"/>
        <v>0</v>
      </c>
      <c r="BQ21" s="2">
        <f t="shared" si="32"/>
        <v>0</v>
      </c>
      <c r="BR21" s="17">
        <v>0</v>
      </c>
      <c r="BS21" s="12"/>
      <c r="BT21" s="12"/>
      <c r="BU21" s="12"/>
      <c r="BV21" s="12"/>
      <c r="BW21" s="12"/>
      <c r="BX21" s="12"/>
      <c r="BY21" s="19"/>
      <c r="BZ21" s="19"/>
      <c r="CA21" s="19"/>
      <c r="CB21" s="12"/>
      <c r="CC21" s="12"/>
      <c r="CD21" s="12"/>
      <c r="CE21" s="12"/>
      <c r="CF21" s="12"/>
      <c r="CG21" s="12"/>
      <c r="CH21" s="12"/>
      <c r="CI21" s="12"/>
      <c r="CJ21" s="12"/>
      <c r="CK21" s="17"/>
      <c r="CL21" s="17"/>
      <c r="CM21" s="17"/>
    </row>
    <row r="22" spans="1:91">
      <c r="A22">
        <v>1976</v>
      </c>
      <c r="B22" s="1">
        <v>883.92349629919272</v>
      </c>
      <c r="C22" s="1">
        <v>1662.2165939494678</v>
      </c>
      <c r="D22" s="1">
        <v>1572.0799859437618</v>
      </c>
      <c r="E22" s="11">
        <f t="shared" si="33"/>
        <v>6.9846288060895212E-3</v>
      </c>
      <c r="F22" s="11">
        <f t="shared" si="13"/>
        <v>1.7251625849825869E-2</v>
      </c>
      <c r="G22" s="11">
        <f t="shared" si="14"/>
        <v>2.4649926850764503E-2</v>
      </c>
      <c r="H22" s="1">
        <v>15851.186165263352</v>
      </c>
      <c r="I22" s="1">
        <v>2157.8683090753957</v>
      </c>
      <c r="J22" s="1">
        <v>594.8160114712764</v>
      </c>
      <c r="K22" s="1">
        <f t="shared" si="15"/>
        <v>17932.758017666725</v>
      </c>
      <c r="L22" s="1">
        <f t="shared" si="0"/>
        <v>1298.187201914672</v>
      </c>
      <c r="M22" s="1">
        <f t="shared" si="1"/>
        <v>378.36243498398869</v>
      </c>
      <c r="N22" s="11">
        <f t="shared" si="34"/>
        <v>4.0893369020279735E-2</v>
      </c>
      <c r="O22" s="11">
        <f t="shared" si="16"/>
        <v>4.2868323293207E-2</v>
      </c>
      <c r="P22" s="11">
        <f t="shared" si="17"/>
        <v>3.1522710527378317E-2</v>
      </c>
      <c r="Q22" s="1">
        <v>3852.6922939339001</v>
      </c>
      <c r="R22" s="1">
        <v>1982.9241251712331</v>
      </c>
      <c r="S22" s="1">
        <v>542.76049299999954</v>
      </c>
      <c r="T22" s="1">
        <f t="shared" si="18"/>
        <v>243.05387961291987</v>
      </c>
      <c r="U22" s="1">
        <f t="shared" si="47"/>
        <v>918.92731212169167</v>
      </c>
      <c r="V22" s="1">
        <f t="shared" si="48"/>
        <v>912.48467178528426</v>
      </c>
      <c r="W22" s="11">
        <f t="shared" si="35"/>
        <v>1.519830866653149E-2</v>
      </c>
      <c r="X22" s="11">
        <f t="shared" si="51"/>
        <v>-1.3346373343440576E-2</v>
      </c>
      <c r="Y22" s="11">
        <f t="shared" si="52"/>
        <v>-1.673993181164446E-2</v>
      </c>
      <c r="Z22" s="1">
        <v>9491.5447144670579</v>
      </c>
      <c r="AA22" s="1">
        <v>5634.0484729999989</v>
      </c>
      <c r="AB22" s="1">
        <v>923.65862800000104</v>
      </c>
      <c r="AC22" s="12">
        <f t="shared" si="19"/>
        <v>2.4636134916384531</v>
      </c>
      <c r="AD22" s="12">
        <f t="shared" si="49"/>
        <v>2.8412829323529851</v>
      </c>
      <c r="AE22" s="12">
        <f t="shared" si="50"/>
        <v>1.7017794034614855</v>
      </c>
      <c r="AF22" s="11">
        <f t="shared" si="36"/>
        <v>-1.411771290454511E-2</v>
      </c>
      <c r="AG22" s="11">
        <f t="shared" si="53"/>
        <v>4.3436106470791103E-3</v>
      </c>
      <c r="AH22" s="11">
        <f t="shared" si="54"/>
        <v>2.9864948970290017E-2</v>
      </c>
      <c r="AI22" s="1">
        <f t="shared" si="37"/>
        <v>19604.799112691886</v>
      </c>
      <c r="AJ22" s="1">
        <f t="shared" si="38"/>
        <v>2460.7937107426487</v>
      </c>
      <c r="AK22" s="1">
        <f t="shared" si="39"/>
        <v>779.12646242300366</v>
      </c>
      <c r="AL22" s="14">
        <f t="shared" si="20"/>
        <v>7.6224479111931371</v>
      </c>
      <c r="AM22" s="14">
        <f t="shared" si="21"/>
        <v>0.98335945346391362</v>
      </c>
      <c r="AN22" s="14">
        <f t="shared" si="22"/>
        <v>0.41091569256247462</v>
      </c>
      <c r="AO22" s="11">
        <f t="shared" si="40"/>
        <v>2.0621120954280148E-2</v>
      </c>
      <c r="AP22" s="11">
        <f t="shared" si="23"/>
        <v>2.5977173653231045E-2</v>
      </c>
      <c r="AQ22" s="11">
        <f t="shared" si="24"/>
        <v>2.3564574154817608E-2</v>
      </c>
      <c r="AR22" s="1">
        <f t="shared" si="41"/>
        <v>12522.720493719629</v>
      </c>
      <c r="AS22" s="1">
        <f t="shared" si="42"/>
        <v>1767.9803332996653</v>
      </c>
      <c r="AT22" s="1">
        <f t="shared" si="43"/>
        <v>561.37624208675288</v>
      </c>
      <c r="AU22" s="1">
        <f t="shared" si="44"/>
        <v>2504.544098743926</v>
      </c>
      <c r="AV22" s="1">
        <f t="shared" si="45"/>
        <v>353.59606665993306</v>
      </c>
      <c r="AW22" s="1">
        <f t="shared" si="46"/>
        <v>112.27524841735058</v>
      </c>
      <c r="AX22" s="1">
        <f t="shared" si="25"/>
        <v>11333.759580913693</v>
      </c>
      <c r="AY22" s="1">
        <f t="shared" si="4"/>
        <v>850.90250680214922</v>
      </c>
      <c r="AZ22" s="1">
        <f t="shared" si="5"/>
        <v>285.67311948812511</v>
      </c>
      <c r="BA22" s="1">
        <f t="shared" si="26"/>
        <v>8251.9041504393062</v>
      </c>
      <c r="BB22" s="1">
        <f t="shared" si="27"/>
        <v>11213.807750142341</v>
      </c>
      <c r="BC22" s="1">
        <f t="shared" si="28"/>
        <v>8889.8737075618519</v>
      </c>
      <c r="BD22" s="1">
        <f t="shared" si="6"/>
        <v>0</v>
      </c>
      <c r="BE22" s="2">
        <v>0</v>
      </c>
      <c r="BF22" s="2">
        <v>0</v>
      </c>
      <c r="BG22" s="2">
        <v>0</v>
      </c>
      <c r="BH22" s="2">
        <f t="shared" si="7"/>
        <v>0</v>
      </c>
      <c r="BI22" s="2">
        <f t="shared" si="29"/>
        <v>0</v>
      </c>
      <c r="BJ22" s="2">
        <f t="shared" si="8"/>
        <v>0</v>
      </c>
      <c r="BK22" s="2">
        <f t="shared" si="9"/>
        <v>0</v>
      </c>
      <c r="BL22" s="2">
        <f t="shared" si="10"/>
        <v>0</v>
      </c>
      <c r="BM22" s="2">
        <f t="shared" si="11"/>
        <v>0</v>
      </c>
      <c r="BN22" s="2">
        <f t="shared" si="12"/>
        <v>0</v>
      </c>
      <c r="BO22" s="2">
        <f t="shared" si="30"/>
        <v>0</v>
      </c>
      <c r="BP22" s="2">
        <f t="shared" si="31"/>
        <v>0</v>
      </c>
      <c r="BQ22" s="2">
        <f t="shared" si="32"/>
        <v>0</v>
      </c>
      <c r="BR22" s="17">
        <v>0</v>
      </c>
      <c r="BS22" s="12"/>
      <c r="BT22" s="12"/>
      <c r="BU22" s="12"/>
      <c r="BV22" s="12"/>
      <c r="BW22" s="12"/>
      <c r="BX22" s="12"/>
      <c r="BY22" s="19"/>
      <c r="BZ22" s="19"/>
      <c r="CA22" s="19"/>
      <c r="CB22" s="12"/>
      <c r="CC22" s="12"/>
      <c r="CD22" s="12"/>
      <c r="CE22" s="12"/>
      <c r="CF22" s="12"/>
      <c r="CG22" s="12"/>
      <c r="CH22" s="12"/>
      <c r="CI22" s="12"/>
      <c r="CJ22" s="12"/>
      <c r="CK22" s="17"/>
      <c r="CL22" s="17"/>
      <c r="CM22" s="17"/>
    </row>
    <row r="23" spans="1:91">
      <c r="A23">
        <v>1977</v>
      </c>
      <c r="B23" s="1">
        <v>890.4188228507594</v>
      </c>
      <c r="C23" s="1">
        <v>1689.0923013485108</v>
      </c>
      <c r="D23" s="1">
        <v>1611.1564088423465</v>
      </c>
      <c r="E23" s="11">
        <f t="shared" si="33"/>
        <v>7.3482904106083602E-3</v>
      </c>
      <c r="F23" s="11">
        <f t="shared" si="13"/>
        <v>1.6168595294302479E-2</v>
      </c>
      <c r="G23" s="11">
        <f t="shared" si="14"/>
        <v>2.4856510640663076E-2</v>
      </c>
      <c r="H23" s="1">
        <v>16473.803658719989</v>
      </c>
      <c r="I23" s="1">
        <v>2258.2228872336773</v>
      </c>
      <c r="J23" s="1">
        <v>627.8830385820047</v>
      </c>
      <c r="K23" s="1">
        <f t="shared" si="15"/>
        <v>18501.185325325401</v>
      </c>
      <c r="L23" s="1">
        <f t="shared" si="0"/>
        <v>1336.9446331800771</v>
      </c>
      <c r="M23" s="1">
        <f t="shared" si="1"/>
        <v>389.70954969738369</v>
      </c>
      <c r="N23" s="11">
        <f t="shared" si="34"/>
        <v>3.1697706905913892E-2</v>
      </c>
      <c r="O23" s="11">
        <f t="shared" si="16"/>
        <v>2.9855040327190441E-2</v>
      </c>
      <c r="P23" s="11">
        <f t="shared" si="17"/>
        <v>2.9990066835982709E-2</v>
      </c>
      <c r="Q23" s="1">
        <v>3945.5544001953444</v>
      </c>
      <c r="R23" s="1">
        <v>2100.5983651915672</v>
      </c>
      <c r="S23" s="1">
        <v>565.41801399999986</v>
      </c>
      <c r="T23" s="1">
        <f t="shared" si="18"/>
        <v>239.50476052364905</v>
      </c>
      <c r="U23" s="1">
        <f t="shared" si="47"/>
        <v>930.19975001883006</v>
      </c>
      <c r="V23" s="1">
        <f t="shared" si="48"/>
        <v>900.51487180944673</v>
      </c>
      <c r="W23" s="11">
        <f t="shared" si="35"/>
        <v>-1.4602190653870806E-2</v>
      </c>
      <c r="X23" s="11">
        <f t="shared" si="51"/>
        <v>1.2266952726774027E-2</v>
      </c>
      <c r="Y23" s="11">
        <f t="shared" si="52"/>
        <v>-1.3117809368149214E-2</v>
      </c>
      <c r="Z23" s="1">
        <v>9684.3957788795997</v>
      </c>
      <c r="AA23" s="1">
        <v>5917.9549470000002</v>
      </c>
      <c r="AB23" s="1">
        <v>1015.6123199999984</v>
      </c>
      <c r="AC23" s="12">
        <f t="shared" si="19"/>
        <v>2.4545082380311687</v>
      </c>
      <c r="AD23" s="12">
        <f t="shared" si="49"/>
        <v>2.8172710428917731</v>
      </c>
      <c r="AE23" s="12">
        <f t="shared" si="50"/>
        <v>1.7962150035071196</v>
      </c>
      <c r="AF23" s="11">
        <f t="shared" si="36"/>
        <v>-3.6958937098646727E-3</v>
      </c>
      <c r="AG23" s="11">
        <f t="shared" si="53"/>
        <v>-8.4510729951581265E-3</v>
      </c>
      <c r="AH23" s="11">
        <f t="shared" si="54"/>
        <v>5.5492268770880981E-2</v>
      </c>
      <c r="AI23" s="1">
        <f t="shared" si="37"/>
        <v>20148.863300166624</v>
      </c>
      <c r="AJ23" s="1">
        <f t="shared" si="38"/>
        <v>2568.3104063283172</v>
      </c>
      <c r="AK23" s="1">
        <f t="shared" si="39"/>
        <v>813.48906459805391</v>
      </c>
      <c r="AL23" s="14">
        <f t="shared" si="20"/>
        <v>7.7796313315375505</v>
      </c>
      <c r="AM23" s="14">
        <f t="shared" si="21"/>
        <v>1.008904352750092</v>
      </c>
      <c r="AN23" s="14">
        <f t="shared" si="22"/>
        <v>0.4205987458712413</v>
      </c>
      <c r="AO23" s="11">
        <f t="shared" si="40"/>
        <v>2.0621120954280148E-2</v>
      </c>
      <c r="AP23" s="11">
        <f t="shared" si="23"/>
        <v>2.5977173653231045E-2</v>
      </c>
      <c r="AQ23" s="11">
        <f t="shared" si="24"/>
        <v>2.3564574154817608E-2</v>
      </c>
      <c r="AR23" s="1">
        <f t="shared" si="41"/>
        <v>12926.608401519468</v>
      </c>
      <c r="AS23" s="1">
        <f t="shared" si="42"/>
        <v>1853.1142854562922</v>
      </c>
      <c r="AT23" s="1">
        <f t="shared" si="43"/>
        <v>591.08301482606362</v>
      </c>
      <c r="AU23" s="1">
        <f t="shared" si="44"/>
        <v>2585.321680303894</v>
      </c>
      <c r="AV23" s="1">
        <f t="shared" si="45"/>
        <v>370.62285709125848</v>
      </c>
      <c r="AW23" s="1">
        <f t="shared" si="46"/>
        <v>118.21660296521273</v>
      </c>
      <c r="AX23" s="1">
        <f t="shared" si="25"/>
        <v>11613.957899168139</v>
      </c>
      <c r="AY23" s="1">
        <f t="shared" si="4"/>
        <v>877.6852675140758</v>
      </c>
      <c r="AZ23" s="1">
        <f t="shared" si="5"/>
        <v>293.49503826299298</v>
      </c>
      <c r="BA23" s="1">
        <f t="shared" si="26"/>
        <v>8334.2871659708962</v>
      </c>
      <c r="BB23" s="1">
        <f t="shared" si="27"/>
        <v>11447.465093134968</v>
      </c>
      <c r="BC23" s="1">
        <f t="shared" si="28"/>
        <v>9154.366335279552</v>
      </c>
      <c r="BD23" s="1">
        <f t="shared" si="6"/>
        <v>0</v>
      </c>
      <c r="BE23" s="2">
        <v>0</v>
      </c>
      <c r="BF23" s="2">
        <v>0</v>
      </c>
      <c r="BG23" s="2">
        <v>0</v>
      </c>
      <c r="BH23" s="2">
        <f t="shared" si="7"/>
        <v>0</v>
      </c>
      <c r="BI23" s="2">
        <f t="shared" si="29"/>
        <v>0</v>
      </c>
      <c r="BJ23" s="2">
        <f t="shared" si="8"/>
        <v>0</v>
      </c>
      <c r="BK23" s="2">
        <f t="shared" si="9"/>
        <v>0</v>
      </c>
      <c r="BL23" s="2">
        <f t="shared" si="10"/>
        <v>0</v>
      </c>
      <c r="BM23" s="2">
        <f t="shared" si="11"/>
        <v>0</v>
      </c>
      <c r="BN23" s="2">
        <f t="shared" si="12"/>
        <v>0</v>
      </c>
      <c r="BO23" s="2">
        <f t="shared" si="30"/>
        <v>0</v>
      </c>
      <c r="BP23" s="2">
        <f t="shared" si="31"/>
        <v>0</v>
      </c>
      <c r="BQ23" s="2">
        <f t="shared" si="32"/>
        <v>0</v>
      </c>
      <c r="BR23" s="17">
        <v>0</v>
      </c>
      <c r="BS23" s="12"/>
      <c r="BT23" s="12"/>
      <c r="BU23" s="12"/>
      <c r="BV23" s="12"/>
      <c r="BW23" s="12"/>
      <c r="BX23" s="12"/>
      <c r="BY23" s="19"/>
      <c r="BZ23" s="19"/>
      <c r="CA23" s="19"/>
      <c r="CB23" s="12"/>
      <c r="CC23" s="12"/>
      <c r="CD23" s="12"/>
      <c r="CE23" s="12"/>
      <c r="CF23" s="12"/>
      <c r="CG23" s="12"/>
      <c r="CH23" s="12"/>
      <c r="CI23" s="12"/>
      <c r="CJ23" s="12"/>
      <c r="CK23" s="17"/>
      <c r="CL23" s="17"/>
      <c r="CM23" s="17"/>
    </row>
    <row r="24" spans="1:91">
      <c r="A24">
        <v>1978</v>
      </c>
      <c r="B24" s="1">
        <v>896.88262225133417</v>
      </c>
      <c r="C24" s="1">
        <v>1716.1724351060971</v>
      </c>
      <c r="D24" s="1">
        <v>1651.4398251985463</v>
      </c>
      <c r="E24" s="11">
        <f t="shared" si="33"/>
        <v>7.2592798295529892E-3</v>
      </c>
      <c r="F24" s="11">
        <f t="shared" si="13"/>
        <v>1.6032358762138932E-2</v>
      </c>
      <c r="G24" s="11">
        <f t="shared" si="14"/>
        <v>2.5002796832831686E-2</v>
      </c>
      <c r="H24" s="1">
        <v>17162.141937520821</v>
      </c>
      <c r="I24" s="1">
        <v>2331.2152526726527</v>
      </c>
      <c r="J24" s="1">
        <v>660.38016692725114</v>
      </c>
      <c r="K24" s="1">
        <f t="shared" si="15"/>
        <v>19135.326643346936</v>
      </c>
      <c r="L24" s="1">
        <f t="shared" si="0"/>
        <v>1358.3805478897186</v>
      </c>
      <c r="M24" s="1">
        <f t="shared" si="1"/>
        <v>399.88145910666537</v>
      </c>
      <c r="N24" s="11">
        <f t="shared" si="34"/>
        <v>3.4275712981129303E-2</v>
      </c>
      <c r="O24" s="11">
        <f t="shared" si="16"/>
        <v>1.6033509673959889E-2</v>
      </c>
      <c r="P24" s="11">
        <f t="shared" si="17"/>
        <v>2.6101257762814356E-2</v>
      </c>
      <c r="Q24" s="1">
        <v>4066.8441085143877</v>
      </c>
      <c r="R24" s="1">
        <v>2221.7615886869644</v>
      </c>
      <c r="S24" s="1">
        <v>586.23505200000182</v>
      </c>
      <c r="T24" s="1">
        <f t="shared" si="18"/>
        <v>236.96599895979352</v>
      </c>
      <c r="U24" s="1">
        <f t="shared" si="47"/>
        <v>953.04866684438355</v>
      </c>
      <c r="V24" s="1">
        <f t="shared" si="48"/>
        <v>887.72358916796884</v>
      </c>
      <c r="W24" s="11">
        <f t="shared" si="35"/>
        <v>-1.0600046355257464E-2</v>
      </c>
      <c r="X24" s="11">
        <f t="shared" si="51"/>
        <v>2.4563451909217271E-2</v>
      </c>
      <c r="Y24" s="11">
        <f t="shared" si="52"/>
        <v>-1.4204410212321994E-2</v>
      </c>
      <c r="Z24" s="1">
        <v>9963.0713628096637</v>
      </c>
      <c r="AA24" s="1">
        <v>6244.5929719999986</v>
      </c>
      <c r="AB24" s="1">
        <v>1073.8149440000016</v>
      </c>
      <c r="AC24" s="12">
        <f t="shared" si="19"/>
        <v>2.4498286870526638</v>
      </c>
      <c r="AD24" s="12">
        <f t="shared" si="49"/>
        <v>2.81064944312521</v>
      </c>
      <c r="AE24" s="12">
        <f t="shared" si="50"/>
        <v>1.831713986286849</v>
      </c>
      <c r="AF24" s="11">
        <f t="shared" si="36"/>
        <v>-1.9065126390688247E-3</v>
      </c>
      <c r="AG24" s="11">
        <f t="shared" si="53"/>
        <v>-2.3503595024234603E-3</v>
      </c>
      <c r="AH24" s="11">
        <f t="shared" si="54"/>
        <v>1.9763214710052823E-2</v>
      </c>
      <c r="AI24" s="1">
        <f t="shared" si="37"/>
        <v>20719.298650453857</v>
      </c>
      <c r="AJ24" s="1">
        <f t="shared" si="38"/>
        <v>2682.1022227867443</v>
      </c>
      <c r="AK24" s="1">
        <f t="shared" si="39"/>
        <v>850.35676110346128</v>
      </c>
      <c r="AL24" s="14">
        <f t="shared" si="20"/>
        <v>7.9400560502048938</v>
      </c>
      <c r="AM24" s="14">
        <f t="shared" si="21"/>
        <v>1.0351128363209818</v>
      </c>
      <c r="AN24" s="14">
        <f t="shared" si="22"/>
        <v>0.43050997620774745</v>
      </c>
      <c r="AO24" s="11">
        <f t="shared" si="40"/>
        <v>2.0621120954280148E-2</v>
      </c>
      <c r="AP24" s="11">
        <f t="shared" si="23"/>
        <v>2.5977173653231045E-2</v>
      </c>
      <c r="AQ24" s="11">
        <f t="shared" si="24"/>
        <v>2.3564574154817608E-2</v>
      </c>
      <c r="AR24" s="1">
        <f t="shared" si="41"/>
        <v>13344.031722777712</v>
      </c>
      <c r="AS24" s="1">
        <f t="shared" si="42"/>
        <v>1942.3679221830037</v>
      </c>
      <c r="AT24" s="1">
        <f t="shared" si="43"/>
        <v>622.57783732422467</v>
      </c>
      <c r="AU24" s="1">
        <f t="shared" si="44"/>
        <v>2668.8063445555426</v>
      </c>
      <c r="AV24" s="1">
        <f t="shared" si="45"/>
        <v>388.47358443660073</v>
      </c>
      <c r="AW24" s="1">
        <f t="shared" si="46"/>
        <v>124.51556746484493</v>
      </c>
      <c r="AX24" s="1">
        <f t="shared" si="25"/>
        <v>11902.589160915466</v>
      </c>
      <c r="AY24" s="1">
        <f t="shared" si="4"/>
        <v>905.44184602891505</v>
      </c>
      <c r="AZ24" s="1">
        <f t="shared" si="5"/>
        <v>301.59274486401569</v>
      </c>
      <c r="BA24" s="1">
        <f t="shared" si="26"/>
        <v>8416.8050422860342</v>
      </c>
      <c r="BB24" s="1">
        <f t="shared" si="27"/>
        <v>11684.427968746882</v>
      </c>
      <c r="BC24" s="1">
        <f t="shared" si="28"/>
        <v>9428.198081344417</v>
      </c>
      <c r="BD24" s="1">
        <f t="shared" si="6"/>
        <v>0</v>
      </c>
      <c r="BE24" s="2">
        <v>0</v>
      </c>
      <c r="BF24" s="2">
        <v>0</v>
      </c>
      <c r="BG24" s="2">
        <v>0</v>
      </c>
      <c r="BH24" s="2">
        <f t="shared" si="7"/>
        <v>0</v>
      </c>
      <c r="BI24" s="2">
        <f t="shared" si="29"/>
        <v>0</v>
      </c>
      <c r="BJ24" s="2">
        <f t="shared" si="8"/>
        <v>0</v>
      </c>
      <c r="BK24" s="2">
        <f t="shared" si="9"/>
        <v>0</v>
      </c>
      <c r="BL24" s="2">
        <f t="shared" si="10"/>
        <v>0</v>
      </c>
      <c r="BM24" s="2">
        <f t="shared" si="11"/>
        <v>0</v>
      </c>
      <c r="BN24" s="2">
        <f t="shared" si="12"/>
        <v>0</v>
      </c>
      <c r="BO24" s="2">
        <f t="shared" si="30"/>
        <v>0</v>
      </c>
      <c r="BP24" s="2">
        <f t="shared" si="31"/>
        <v>0</v>
      </c>
      <c r="BQ24" s="2">
        <f t="shared" si="32"/>
        <v>0</v>
      </c>
      <c r="BR24" s="17">
        <v>0</v>
      </c>
      <c r="BS24" s="12"/>
      <c r="BT24" s="12"/>
      <c r="BU24" s="12"/>
      <c r="BV24" s="12"/>
      <c r="BW24" s="12"/>
      <c r="BX24" s="12"/>
      <c r="BY24" s="19"/>
      <c r="BZ24" s="19"/>
      <c r="CA24" s="19"/>
      <c r="CB24" s="12"/>
      <c r="CC24" s="12"/>
      <c r="CD24" s="12"/>
      <c r="CE24" s="12"/>
      <c r="CF24" s="12"/>
      <c r="CG24" s="12"/>
      <c r="CH24" s="12"/>
      <c r="CI24" s="12"/>
      <c r="CJ24" s="12"/>
      <c r="CK24" s="17"/>
      <c r="CL24" s="17"/>
      <c r="CM24" s="17"/>
    </row>
    <row r="25" spans="1:91">
      <c r="A25">
        <v>1979</v>
      </c>
      <c r="B25" s="1">
        <v>903.31417676503577</v>
      </c>
      <c r="C25" s="1">
        <v>1743.8147918631214</v>
      </c>
      <c r="D25" s="1">
        <v>1692.845732815879</v>
      </c>
      <c r="E25" s="11">
        <f t="shared" si="33"/>
        <v>7.1710102906858975E-3</v>
      </c>
      <c r="F25" s="11">
        <f t="shared" si="13"/>
        <v>1.6106980972057983E-2</v>
      </c>
      <c r="G25" s="11">
        <f t="shared" si="14"/>
        <v>2.5072610570206377E-2</v>
      </c>
      <c r="H25" s="1">
        <v>17824.495256144404</v>
      </c>
      <c r="I25" s="1">
        <v>2451.1983105057357</v>
      </c>
      <c r="J25" s="1">
        <v>680.46841539270599</v>
      </c>
      <c r="K25" s="1">
        <f t="shared" si="15"/>
        <v>19732.332022041093</v>
      </c>
      <c r="L25" s="1">
        <f t="shared" si="0"/>
        <v>1405.6528949882536</v>
      </c>
      <c r="M25" s="1">
        <f t="shared" si="1"/>
        <v>401.96717409141297</v>
      </c>
      <c r="N25" s="11">
        <f t="shared" si="34"/>
        <v>3.1199121385352857E-2</v>
      </c>
      <c r="O25" s="11">
        <f t="shared" si="16"/>
        <v>3.4800518287731563E-2</v>
      </c>
      <c r="P25" s="11">
        <f t="shared" si="17"/>
        <v>5.2158331856821949E-3</v>
      </c>
      <c r="Q25" s="1">
        <v>4162.5937119474347</v>
      </c>
      <c r="R25" s="1">
        <v>2298.1921282603412</v>
      </c>
      <c r="S25" s="1">
        <v>614.24516500000072</v>
      </c>
      <c r="T25" s="1">
        <f t="shared" si="18"/>
        <v>233.53220678226603</v>
      </c>
      <c r="U25" s="1">
        <f t="shared" si="47"/>
        <v>937.57902753538292</v>
      </c>
      <c r="V25" s="1">
        <f t="shared" si="48"/>
        <v>902.67990564339846</v>
      </c>
      <c r="W25" s="11">
        <f t="shared" si="35"/>
        <v>-1.449065348024936E-2</v>
      </c>
      <c r="X25" s="11">
        <f t="shared" si="51"/>
        <v>-1.6231741197668126E-2</v>
      </c>
      <c r="Y25" s="11">
        <f t="shared" si="52"/>
        <v>1.6847943051110814E-2</v>
      </c>
      <c r="Z25" s="1">
        <v>10196.85018926018</v>
      </c>
      <c r="AA25" s="1">
        <v>6396.5277829999986</v>
      </c>
      <c r="AB25" s="1">
        <v>1136.6636570000019</v>
      </c>
      <c r="AC25" s="12">
        <f t="shared" si="19"/>
        <v>2.4496385895153021</v>
      </c>
      <c r="AD25" s="12">
        <f t="shared" si="49"/>
        <v>2.7832867863149318</v>
      </c>
      <c r="AE25" s="12">
        <f t="shared" si="50"/>
        <v>1.8505048501277181</v>
      </c>
      <c r="AF25" s="11">
        <f t="shared" si="36"/>
        <v>-7.7596257389900281E-5</v>
      </c>
      <c r="AG25" s="11">
        <f t="shared" si="53"/>
        <v>-9.73535026831851E-3</v>
      </c>
      <c r="AH25" s="11">
        <f t="shared" si="54"/>
        <v>1.0258623333963213E-2</v>
      </c>
      <c r="AI25" s="1">
        <f t="shared" si="37"/>
        <v>21316.175129964013</v>
      </c>
      <c r="AJ25" s="1">
        <f t="shared" si="38"/>
        <v>2802.3655849446704</v>
      </c>
      <c r="AK25" s="1">
        <f t="shared" si="39"/>
        <v>889.8366524579601</v>
      </c>
      <c r="AL25" s="14">
        <f t="shared" si="20"/>
        <v>8.1037889063999327</v>
      </c>
      <c r="AM25" s="14">
        <f t="shared" si="21"/>
        <v>1.0620021422207806</v>
      </c>
      <c r="AN25" s="14">
        <f t="shared" si="22"/>
        <v>0.44065476046648366</v>
      </c>
      <c r="AO25" s="11">
        <f t="shared" si="40"/>
        <v>2.0621120954280148E-2</v>
      </c>
      <c r="AP25" s="11">
        <f t="shared" si="23"/>
        <v>2.5977173653231045E-2</v>
      </c>
      <c r="AQ25" s="11">
        <f t="shared" si="24"/>
        <v>2.3564574154817608E-2</v>
      </c>
      <c r="AR25" s="1">
        <f t="shared" si="41"/>
        <v>13775.299073981647</v>
      </c>
      <c r="AS25" s="1">
        <f t="shared" si="42"/>
        <v>2036.2478405779661</v>
      </c>
      <c r="AT25" s="1">
        <f t="shared" si="43"/>
        <v>655.92537283621471</v>
      </c>
      <c r="AU25" s="1">
        <f t="shared" si="44"/>
        <v>2755.0598147963296</v>
      </c>
      <c r="AV25" s="1">
        <f t="shared" si="45"/>
        <v>407.24956811559326</v>
      </c>
      <c r="AW25" s="1">
        <f t="shared" si="46"/>
        <v>131.18507456724294</v>
      </c>
      <c r="AX25" s="1">
        <f t="shared" si="25"/>
        <v>12199.785570344071</v>
      </c>
      <c r="AY25" s="1">
        <f t="shared" si="4"/>
        <v>934.15784753260596</v>
      </c>
      <c r="AZ25" s="1">
        <f t="shared" si="5"/>
        <v>309.97526124020698</v>
      </c>
      <c r="BA25" s="1">
        <f t="shared" si="26"/>
        <v>8499.4399536325072</v>
      </c>
      <c r="BB25" s="1">
        <f t="shared" si="27"/>
        <v>11927.074864243787</v>
      </c>
      <c r="BC25" s="1">
        <f t="shared" si="28"/>
        <v>9710.9968361482097</v>
      </c>
      <c r="BD25" s="1">
        <f t="shared" si="6"/>
        <v>0</v>
      </c>
      <c r="BE25" s="2">
        <v>0</v>
      </c>
      <c r="BF25" s="2">
        <v>0</v>
      </c>
      <c r="BG25" s="2">
        <v>0</v>
      </c>
      <c r="BH25" s="2">
        <f t="shared" si="7"/>
        <v>0</v>
      </c>
      <c r="BI25" s="2">
        <f t="shared" si="29"/>
        <v>0</v>
      </c>
      <c r="BJ25" s="2">
        <f t="shared" si="8"/>
        <v>0</v>
      </c>
      <c r="BK25" s="2">
        <f t="shared" si="9"/>
        <v>0</v>
      </c>
      <c r="BL25" s="2">
        <f t="shared" si="10"/>
        <v>0</v>
      </c>
      <c r="BM25" s="2">
        <f t="shared" si="11"/>
        <v>0</v>
      </c>
      <c r="BN25" s="2">
        <f t="shared" si="12"/>
        <v>0</v>
      </c>
      <c r="BO25" s="2">
        <f t="shared" si="30"/>
        <v>0</v>
      </c>
      <c r="BP25" s="2">
        <f t="shared" si="31"/>
        <v>0</v>
      </c>
      <c r="BQ25" s="2">
        <f t="shared" si="32"/>
        <v>0</v>
      </c>
      <c r="BR25" s="17">
        <v>0</v>
      </c>
      <c r="BS25" s="12"/>
      <c r="BT25" s="12"/>
      <c r="BU25" s="12"/>
      <c r="BV25" s="12"/>
      <c r="BW25" s="12"/>
      <c r="BX25" s="12"/>
      <c r="BY25" s="19"/>
      <c r="BZ25" s="19"/>
      <c r="CA25" s="19"/>
      <c r="CB25" s="12"/>
      <c r="CC25" s="12"/>
      <c r="CD25" s="12"/>
      <c r="CE25" s="12"/>
      <c r="CF25" s="12"/>
      <c r="CG25" s="12"/>
      <c r="CH25" s="12"/>
      <c r="CI25" s="12"/>
      <c r="CJ25" s="12"/>
      <c r="CK25" s="17"/>
      <c r="CL25" s="17"/>
      <c r="CM25" s="17"/>
    </row>
    <row r="26" spans="1:91">
      <c r="A26">
        <v>1980</v>
      </c>
      <c r="B26" s="1">
        <v>909.58314605023929</v>
      </c>
      <c r="C26" s="1">
        <v>1771.1376542472055</v>
      </c>
      <c r="D26" s="1">
        <v>1735.2726914999992</v>
      </c>
      <c r="E26" s="11">
        <f t="shared" si="33"/>
        <v>6.9399655695143725E-3</v>
      </c>
      <c r="F26" s="11">
        <f t="shared" si="13"/>
        <v>1.5668442836691332E-2</v>
      </c>
      <c r="G26" s="11">
        <f t="shared" si="14"/>
        <v>2.5062507387219046E-2</v>
      </c>
      <c r="H26" s="1">
        <v>18304.771367773254</v>
      </c>
      <c r="I26" s="1">
        <v>2567.816844563456</v>
      </c>
      <c r="J26" s="1">
        <v>723.71836737436615</v>
      </c>
      <c r="K26" s="1">
        <f t="shared" si="15"/>
        <v>20124.351959751704</v>
      </c>
      <c r="L26" s="1">
        <f t="shared" si="0"/>
        <v>1449.8121240919959</v>
      </c>
      <c r="M26" s="1">
        <f t="shared" si="1"/>
        <v>417.06319180806776</v>
      </c>
      <c r="N26" s="11">
        <f t="shared" si="34"/>
        <v>1.9866883309723526E-2</v>
      </c>
      <c r="O26" s="11">
        <f t="shared" si="16"/>
        <v>3.1415457728710017E-2</v>
      </c>
      <c r="P26" s="11">
        <f t="shared" si="17"/>
        <v>3.7555349515236092E-2</v>
      </c>
      <c r="Q26" s="1">
        <v>4055.536150077508</v>
      </c>
      <c r="R26" s="1">
        <v>2318.4122303689601</v>
      </c>
      <c r="S26" s="1">
        <v>637.55582599999889</v>
      </c>
      <c r="T26" s="1">
        <f t="shared" si="18"/>
        <v>221.55623080971907</v>
      </c>
      <c r="U26" s="1">
        <f t="shared" si="47"/>
        <v>902.87289581321522</v>
      </c>
      <c r="V26" s="1">
        <f t="shared" si="48"/>
        <v>880.94465297742408</v>
      </c>
      <c r="W26" s="11">
        <f t="shared" si="35"/>
        <v>-5.1281902986994754E-2</v>
      </c>
      <c r="X26" s="11">
        <f t="shared" si="51"/>
        <v>-3.7016753471331154E-2</v>
      </c>
      <c r="Y26" s="11">
        <f t="shared" si="52"/>
        <v>-2.4078582596210873E-2</v>
      </c>
      <c r="Z26" s="1">
        <v>9918.9793807804017</v>
      </c>
      <c r="AA26" s="1">
        <v>6533.856933</v>
      </c>
      <c r="AB26" s="1">
        <v>1193.3664780000026</v>
      </c>
      <c r="AC26" s="12">
        <f t="shared" si="19"/>
        <v>2.4457874406053151</v>
      </c>
      <c r="AD26" s="12">
        <f t="shared" si="49"/>
        <v>2.8182464047647726</v>
      </c>
      <c r="AE26" s="12">
        <f t="shared" si="50"/>
        <v>1.871783504022132</v>
      </c>
      <c r="AF26" s="11">
        <f t="shared" si="36"/>
        <v>-1.5721294261408225E-3</v>
      </c>
      <c r="AG26" s="11">
        <f t="shared" si="53"/>
        <v>1.2560552014162951E-2</v>
      </c>
      <c r="AH26" s="11">
        <f t="shared" si="54"/>
        <v>1.1498837137846607E-2</v>
      </c>
      <c r="AI26" s="1">
        <f t="shared" si="37"/>
        <v>21939.617431763942</v>
      </c>
      <c r="AJ26" s="1">
        <f t="shared" si="38"/>
        <v>2929.3785945657969</v>
      </c>
      <c r="AK26" s="1">
        <f t="shared" si="39"/>
        <v>932.03806177940703</v>
      </c>
      <c r="AL26" s="14">
        <f t="shared" si="20"/>
        <v>8.2708981176267589</v>
      </c>
      <c r="AM26" s="14">
        <f t="shared" si="21"/>
        <v>1.0895899562893532</v>
      </c>
      <c r="AN26" s="14">
        <f t="shared" si="22"/>
        <v>0.45103860224616948</v>
      </c>
      <c r="AO26" s="11">
        <f t="shared" si="40"/>
        <v>2.0621120954280148E-2</v>
      </c>
      <c r="AP26" s="11">
        <f t="shared" si="23"/>
        <v>2.5977173653231045E-2</v>
      </c>
      <c r="AQ26" s="11">
        <f t="shared" si="24"/>
        <v>2.3564574154817608E-2</v>
      </c>
      <c r="AR26" s="1">
        <f t="shared" si="41"/>
        <v>14219.109702597792</v>
      </c>
      <c r="AS26" s="1">
        <f t="shared" si="42"/>
        <v>2134.1259420488577</v>
      </c>
      <c r="AT26" s="1">
        <f t="shared" si="43"/>
        <v>691.18551481508996</v>
      </c>
      <c r="AU26" s="1">
        <f t="shared" si="44"/>
        <v>2843.8219405195587</v>
      </c>
      <c r="AV26" s="1">
        <f t="shared" si="45"/>
        <v>426.82518840977156</v>
      </c>
      <c r="AW26" s="1">
        <f t="shared" si="46"/>
        <v>138.237102963018</v>
      </c>
      <c r="AX26" s="1">
        <f t="shared" si="25"/>
        <v>12506.045006961838</v>
      </c>
      <c r="AY26" s="1">
        <f t="shared" si="4"/>
        <v>963.95712074945845</v>
      </c>
      <c r="AZ26" s="1">
        <f t="shared" si="5"/>
        <v>318.65217182326199</v>
      </c>
      <c r="BA26" s="1">
        <f t="shared" si="26"/>
        <v>8580.9777537492519</v>
      </c>
      <c r="BB26" s="1">
        <f t="shared" si="27"/>
        <v>12169.569734725135</v>
      </c>
      <c r="BC26" s="1">
        <f t="shared" si="28"/>
        <v>10002.28555956844</v>
      </c>
      <c r="BD26" s="1">
        <f t="shared" si="6"/>
        <v>0</v>
      </c>
      <c r="BE26" s="2">
        <v>0</v>
      </c>
      <c r="BF26" s="2">
        <v>0</v>
      </c>
      <c r="BG26" s="2">
        <v>0</v>
      </c>
      <c r="BH26" s="2">
        <f t="shared" si="7"/>
        <v>0</v>
      </c>
      <c r="BI26" s="2">
        <f t="shared" si="29"/>
        <v>0</v>
      </c>
      <c r="BJ26" s="2">
        <f t="shared" si="8"/>
        <v>0</v>
      </c>
      <c r="BK26" s="2">
        <f t="shared" si="9"/>
        <v>0</v>
      </c>
      <c r="BL26" s="2">
        <f t="shared" si="10"/>
        <v>0</v>
      </c>
      <c r="BM26" s="2">
        <f t="shared" si="11"/>
        <v>0</v>
      </c>
      <c r="BN26" s="2">
        <f t="shared" si="12"/>
        <v>0</v>
      </c>
      <c r="BO26" s="2">
        <f t="shared" si="30"/>
        <v>0</v>
      </c>
      <c r="BP26" s="2">
        <f t="shared" si="31"/>
        <v>0</v>
      </c>
      <c r="BQ26" s="2">
        <f t="shared" si="32"/>
        <v>0</v>
      </c>
      <c r="BR26" s="17">
        <v>0</v>
      </c>
      <c r="BS26" s="12"/>
      <c r="BT26" s="12"/>
      <c r="BU26" s="12"/>
      <c r="BV26" s="12"/>
      <c r="BW26" s="12"/>
      <c r="BX26" s="12"/>
      <c r="BY26" s="19"/>
      <c r="BZ26" s="19"/>
      <c r="CA26" s="19"/>
      <c r="CB26" s="12"/>
      <c r="CC26" s="12"/>
      <c r="CD26" s="12"/>
      <c r="CE26" s="12"/>
      <c r="CF26" s="12"/>
      <c r="CG26" s="12"/>
      <c r="CH26" s="12"/>
      <c r="CI26" s="12"/>
      <c r="CJ26" s="12"/>
      <c r="CK26" s="17"/>
      <c r="CL26" s="17"/>
      <c r="CM26" s="17"/>
    </row>
    <row r="27" spans="1:91">
      <c r="A27">
        <v>1981</v>
      </c>
      <c r="B27" s="1">
        <v>915.87460548077411</v>
      </c>
      <c r="C27" s="1">
        <v>1799.1535041360673</v>
      </c>
      <c r="D27" s="1">
        <v>1778.6064313142044</v>
      </c>
      <c r="E27" s="11">
        <f t="shared" si="33"/>
        <v>6.9168601659503892E-3</v>
      </c>
      <c r="F27" s="11">
        <f t="shared" si="13"/>
        <v>1.5817996879959884E-2</v>
      </c>
      <c r="G27" s="11">
        <f t="shared" si="14"/>
        <v>2.4972293995329853E-2</v>
      </c>
      <c r="H27" s="1">
        <v>18585.782838008105</v>
      </c>
      <c r="I27" s="1">
        <v>2617.053973761886</v>
      </c>
      <c r="J27" s="1">
        <v>761.04401569973516</v>
      </c>
      <c r="K27" s="1">
        <f t="shared" si="15"/>
        <v>20292.933909060386</v>
      </c>
      <c r="L27" s="1">
        <f t="shared" si="0"/>
        <v>1454.6029384071733</v>
      </c>
      <c r="M27" s="1">
        <f t="shared" si="1"/>
        <v>427.88781278464347</v>
      </c>
      <c r="N27" s="11">
        <f t="shared" si="34"/>
        <v>8.3770125689435204E-3</v>
      </c>
      <c r="O27" s="11">
        <f t="shared" si="16"/>
        <v>3.3044380272222451E-3</v>
      </c>
      <c r="P27" s="11">
        <f t="shared" si="17"/>
        <v>2.5954390579634667E-2</v>
      </c>
      <c r="Q27" s="1">
        <v>3946.9596667375117</v>
      </c>
      <c r="R27" s="1">
        <v>2355.1102514803902</v>
      </c>
      <c r="S27" s="1">
        <v>671.01365500000111</v>
      </c>
      <c r="T27" s="1">
        <f t="shared" si="18"/>
        <v>212.36445626954927</v>
      </c>
      <c r="U27" s="1">
        <f t="shared" si="47"/>
        <v>899.9089338975441</v>
      </c>
      <c r="V27" s="1">
        <f t="shared" si="48"/>
        <v>881.70150629598425</v>
      </c>
      <c r="W27" s="11">
        <f t="shared" si="35"/>
        <v>-4.1487321329563676E-2</v>
      </c>
      <c r="X27" s="11">
        <f t="shared" si="51"/>
        <v>-3.2828119322393379E-3</v>
      </c>
      <c r="Y27" s="11">
        <f t="shared" si="52"/>
        <v>8.5913833065687228E-4</v>
      </c>
      <c r="Z27" s="1">
        <v>9531.5916334437134</v>
      </c>
      <c r="AA27" s="1">
        <v>6441.6575519999997</v>
      </c>
      <c r="AB27" s="1">
        <v>1231.3235949999989</v>
      </c>
      <c r="AC27" s="12">
        <f t="shared" si="19"/>
        <v>2.4149199480729333</v>
      </c>
      <c r="AD27" s="12">
        <f t="shared" si="49"/>
        <v>2.735183012324311</v>
      </c>
      <c r="AE27" s="12">
        <f t="shared" si="50"/>
        <v>1.8350201755581217</v>
      </c>
      <c r="AF27" s="11">
        <f t="shared" si="36"/>
        <v>-1.2620676686745269E-2</v>
      </c>
      <c r="AG27" s="11">
        <f t="shared" si="53"/>
        <v>-2.9473431528211025E-2</v>
      </c>
      <c r="AH27" s="11">
        <f t="shared" si="54"/>
        <v>-1.9640801612479497E-2</v>
      </c>
      <c r="AI27" s="1">
        <f t="shared" si="37"/>
        <v>22589.477629107107</v>
      </c>
      <c r="AJ27" s="1">
        <f t="shared" si="38"/>
        <v>3063.265923518989</v>
      </c>
      <c r="AK27" s="1">
        <f t="shared" si="39"/>
        <v>977.0713585644844</v>
      </c>
      <c r="AL27" s="14">
        <f t="shared" si="20"/>
        <v>8.4414533081108676</v>
      </c>
      <c r="AM27" s="14">
        <f t="shared" si="21"/>
        <v>1.1178944237946982</v>
      </c>
      <c r="AN27" s="14">
        <f t="shared" si="22"/>
        <v>0.4616671348354846</v>
      </c>
      <c r="AO27" s="11">
        <f t="shared" si="40"/>
        <v>2.0621120954280148E-2</v>
      </c>
      <c r="AP27" s="11">
        <f t="shared" si="23"/>
        <v>2.5977173653231045E-2</v>
      </c>
      <c r="AQ27" s="11">
        <f t="shared" si="24"/>
        <v>2.3564574154817608E-2</v>
      </c>
      <c r="AR27" s="1">
        <f t="shared" si="41"/>
        <v>14678.013210257626</v>
      </c>
      <c r="AS27" s="1">
        <f t="shared" si="42"/>
        <v>2237.1355800170063</v>
      </c>
      <c r="AT27" s="1">
        <f t="shared" si="43"/>
        <v>728.41369484042536</v>
      </c>
      <c r="AU27" s="1">
        <f t="shared" si="44"/>
        <v>2935.6026420515254</v>
      </c>
      <c r="AV27" s="1">
        <f t="shared" si="45"/>
        <v>447.4271160034013</v>
      </c>
      <c r="AW27" s="1">
        <f t="shared" si="46"/>
        <v>145.68273896808509</v>
      </c>
      <c r="AX27" s="1">
        <f t="shared" si="25"/>
        <v>12820.980621077606</v>
      </c>
      <c r="AY27" s="1">
        <f t="shared" si="4"/>
        <v>994.75028667606784</v>
      </c>
      <c r="AZ27" s="1">
        <f t="shared" si="5"/>
        <v>327.63344695755029</v>
      </c>
      <c r="BA27" s="1">
        <f t="shared" si="26"/>
        <v>8663.1097221816781</v>
      </c>
      <c r="BB27" s="1">
        <f t="shared" si="27"/>
        <v>12418.642196786283</v>
      </c>
      <c r="BC27" s="1">
        <f t="shared" si="28"/>
        <v>10301.502485677411</v>
      </c>
      <c r="BD27" s="1">
        <f t="shared" si="6"/>
        <v>0</v>
      </c>
      <c r="BE27" s="2">
        <v>0</v>
      </c>
      <c r="BF27" s="2">
        <v>0</v>
      </c>
      <c r="BG27" s="2">
        <v>0</v>
      </c>
      <c r="BH27" s="2">
        <f t="shared" si="7"/>
        <v>0</v>
      </c>
      <c r="BI27" s="2">
        <f t="shared" si="29"/>
        <v>0</v>
      </c>
      <c r="BJ27" s="2">
        <f t="shared" si="8"/>
        <v>0</v>
      </c>
      <c r="BK27" s="2">
        <f t="shared" si="9"/>
        <v>0</v>
      </c>
      <c r="BL27" s="2">
        <f t="shared" si="10"/>
        <v>0</v>
      </c>
      <c r="BM27" s="2">
        <f t="shared" si="11"/>
        <v>0</v>
      </c>
      <c r="BN27" s="2">
        <f t="shared" si="12"/>
        <v>0</v>
      </c>
      <c r="BO27" s="2">
        <f t="shared" si="30"/>
        <v>0</v>
      </c>
      <c r="BP27" s="2">
        <f t="shared" si="31"/>
        <v>0</v>
      </c>
      <c r="BQ27" s="2">
        <f t="shared" si="32"/>
        <v>0</v>
      </c>
      <c r="BR27" s="17">
        <v>0</v>
      </c>
      <c r="BS27" s="12"/>
      <c r="BT27" s="12"/>
      <c r="BU27" s="12"/>
      <c r="BV27" s="12"/>
      <c r="BW27" s="12"/>
      <c r="BX27" s="12"/>
      <c r="BY27" s="19"/>
      <c r="BZ27" s="19"/>
      <c r="CA27" s="19"/>
      <c r="CB27" s="12"/>
      <c r="CC27" s="12"/>
      <c r="CD27" s="12"/>
      <c r="CE27" s="12"/>
      <c r="CF27" s="12"/>
      <c r="CG27" s="12"/>
      <c r="CH27" s="12"/>
      <c r="CI27" s="12"/>
      <c r="CJ27" s="12"/>
      <c r="CK27" s="17"/>
      <c r="CL27" s="17"/>
      <c r="CM27" s="17"/>
    </row>
    <row r="28" spans="1:91">
      <c r="A28">
        <v>1982</v>
      </c>
      <c r="B28" s="1">
        <v>921.55163861389883</v>
      </c>
      <c r="C28" s="1">
        <v>1829.4163993666116</v>
      </c>
      <c r="D28" s="1">
        <v>1822.7481860632315</v>
      </c>
      <c r="E28" s="11">
        <f t="shared" si="33"/>
        <v>6.1984829573309419E-3</v>
      </c>
      <c r="F28" s="11">
        <f t="shared" si="13"/>
        <v>1.6820629902325246E-2</v>
      </c>
      <c r="G28" s="11">
        <f t="shared" si="14"/>
        <v>2.4818168860668566E-2</v>
      </c>
      <c r="H28" s="1">
        <v>18649.5693477856</v>
      </c>
      <c r="I28" s="1">
        <v>2627.655881045735</v>
      </c>
      <c r="J28" s="1">
        <v>789.89522956821065</v>
      </c>
      <c r="K28" s="1">
        <f t="shared" si="15"/>
        <v>20237.139804597737</v>
      </c>
      <c r="L28" s="1">
        <f t="shared" si="0"/>
        <v>1436.3355887459484</v>
      </c>
      <c r="M28" s="1">
        <f t="shared" si="1"/>
        <v>433.3540066629966</v>
      </c>
      <c r="N28" s="11">
        <f t="shared" si="34"/>
        <v>-2.7494350847778737E-3</v>
      </c>
      <c r="O28" s="11">
        <f t="shared" si="16"/>
        <v>-1.2558306585870205E-2</v>
      </c>
      <c r="P28" s="11">
        <f t="shared" si="17"/>
        <v>1.2774829558195977E-2</v>
      </c>
      <c r="Q28" s="1">
        <v>3848.8696831483066</v>
      </c>
      <c r="R28" s="1">
        <v>2436.0311347254014</v>
      </c>
      <c r="S28" s="1">
        <v>702.69958900000029</v>
      </c>
      <c r="T28" s="1">
        <f t="shared" si="18"/>
        <v>206.37847509359841</v>
      </c>
      <c r="U28" s="1">
        <f t="shared" si="47"/>
        <v>927.07388067722479</v>
      </c>
      <c r="V28" s="1">
        <f t="shared" si="48"/>
        <v>889.61113157263264</v>
      </c>
      <c r="W28" s="11">
        <f t="shared" si="35"/>
        <v>-2.8187302532176051E-2</v>
      </c>
      <c r="X28" s="11">
        <f t="shared" si="51"/>
        <v>3.0186328589969724E-2</v>
      </c>
      <c r="Y28" s="11">
        <f t="shared" si="52"/>
        <v>8.9708651058979516E-3</v>
      </c>
      <c r="Z28" s="1">
        <v>9181.9648749908665</v>
      </c>
      <c r="AA28" s="1">
        <v>6672.025826000001</v>
      </c>
      <c r="AB28" s="1">
        <v>1291.7080840000017</v>
      </c>
      <c r="AC28" s="12">
        <f t="shared" si="19"/>
        <v>2.3856263347113855</v>
      </c>
      <c r="AD28" s="12">
        <f t="shared" si="49"/>
        <v>2.7388918519516774</v>
      </c>
      <c r="AE28" s="12">
        <f t="shared" si="50"/>
        <v>1.8382081108631489</v>
      </c>
      <c r="AF28" s="11">
        <f t="shared" si="36"/>
        <v>-1.2130262696667726E-2</v>
      </c>
      <c r="AG28" s="11">
        <f t="shared" si="53"/>
        <v>1.3559749423182055E-3</v>
      </c>
      <c r="AH28" s="11">
        <f t="shared" si="54"/>
        <v>1.7372753430668908E-3</v>
      </c>
      <c r="AI28" s="1">
        <f t="shared" si="37"/>
        <v>23266.132508247923</v>
      </c>
      <c r="AJ28" s="1">
        <f t="shared" si="38"/>
        <v>3204.3664471704915</v>
      </c>
      <c r="AK28" s="1">
        <f t="shared" si="39"/>
        <v>1025.0469616761211</v>
      </c>
      <c r="AL28" s="14">
        <f t="shared" si="20"/>
        <v>8.6155255378073292</v>
      </c>
      <c r="AM28" s="14">
        <f t="shared" si="21"/>
        <v>1.1469341613675916</v>
      </c>
      <c r="AN28" s="14">
        <f t="shared" si="22"/>
        <v>0.47254612426915754</v>
      </c>
      <c r="AO28" s="11">
        <f t="shared" si="40"/>
        <v>2.0621120954280148E-2</v>
      </c>
      <c r="AP28" s="11">
        <f t="shared" si="23"/>
        <v>2.5977173653231045E-2</v>
      </c>
      <c r="AQ28" s="11">
        <f t="shared" si="24"/>
        <v>2.3564574154817608E-2</v>
      </c>
      <c r="AR28" s="1">
        <f t="shared" si="41"/>
        <v>15144.061131962364</v>
      </c>
      <c r="AS28" s="1">
        <f t="shared" si="42"/>
        <v>2347.129099409734</v>
      </c>
      <c r="AT28" s="1">
        <f t="shared" si="43"/>
        <v>767.66952063484507</v>
      </c>
      <c r="AU28" s="1">
        <f t="shared" si="44"/>
        <v>3028.8122263924729</v>
      </c>
      <c r="AV28" s="1">
        <f t="shared" si="45"/>
        <v>469.42581988194684</v>
      </c>
      <c r="AW28" s="1">
        <f t="shared" si="46"/>
        <v>153.53390412696902</v>
      </c>
      <c r="AX28" s="1">
        <f t="shared" si="25"/>
        <v>13146.576271941067</v>
      </c>
      <c r="AY28" s="1">
        <f t="shared" si="4"/>
        <v>1026.3946907756449</v>
      </c>
      <c r="AZ28" s="1">
        <f t="shared" si="5"/>
        <v>336.92839263457734</v>
      </c>
      <c r="BA28" s="1">
        <f t="shared" si="26"/>
        <v>8739.918923901685</v>
      </c>
      <c r="BB28" s="1">
        <f t="shared" si="27"/>
        <v>12684.821407807538</v>
      </c>
      <c r="BC28" s="1">
        <f t="shared" si="28"/>
        <v>10608.158256665278</v>
      </c>
      <c r="BD28" s="1">
        <f t="shared" si="6"/>
        <v>0</v>
      </c>
      <c r="BE28" s="2">
        <v>0</v>
      </c>
      <c r="BF28" s="2">
        <v>0</v>
      </c>
      <c r="BG28" s="2">
        <v>0</v>
      </c>
      <c r="BH28" s="2">
        <f t="shared" si="7"/>
        <v>0</v>
      </c>
      <c r="BI28" s="2">
        <f t="shared" si="29"/>
        <v>0</v>
      </c>
      <c r="BJ28" s="2">
        <f t="shared" si="8"/>
        <v>0</v>
      </c>
      <c r="BK28" s="2">
        <f t="shared" si="9"/>
        <v>0</v>
      </c>
      <c r="BL28" s="2">
        <f t="shared" si="10"/>
        <v>0</v>
      </c>
      <c r="BM28" s="2">
        <f t="shared" si="11"/>
        <v>0</v>
      </c>
      <c r="BN28" s="2">
        <f t="shared" si="12"/>
        <v>0</v>
      </c>
      <c r="BO28" s="2">
        <f t="shared" si="30"/>
        <v>0</v>
      </c>
      <c r="BP28" s="2">
        <f t="shared" si="31"/>
        <v>0</v>
      </c>
      <c r="BQ28" s="2">
        <f t="shared" si="32"/>
        <v>0</v>
      </c>
      <c r="BR28" s="17">
        <v>0</v>
      </c>
      <c r="BS28" s="12"/>
      <c r="BT28" s="12"/>
      <c r="BU28" s="12"/>
      <c r="BV28" s="12"/>
      <c r="BW28" s="12"/>
      <c r="BX28" s="12"/>
      <c r="BY28" s="19"/>
      <c r="BZ28" s="19"/>
      <c r="CA28" s="19"/>
      <c r="CB28" s="12"/>
      <c r="CC28" s="12"/>
      <c r="CD28" s="12"/>
      <c r="CE28" s="12"/>
      <c r="CF28" s="12"/>
      <c r="CG28" s="12"/>
      <c r="CH28" s="12"/>
      <c r="CI28" s="12"/>
      <c r="CJ28" s="12"/>
      <c r="CK28" s="17"/>
      <c r="CL28" s="17"/>
      <c r="CM28" s="17"/>
    </row>
    <row r="29" spans="1:91">
      <c r="A29">
        <v>1983</v>
      </c>
      <c r="B29" s="1">
        <v>926.77344196489094</v>
      </c>
      <c r="C29" s="1">
        <v>1859.8300727213013</v>
      </c>
      <c r="D29" s="1">
        <v>1867.5480402701805</v>
      </c>
      <c r="E29" s="11">
        <f t="shared" si="33"/>
        <v>5.666316603642807E-3</v>
      </c>
      <c r="F29" s="11">
        <f t="shared" si="13"/>
        <v>1.6624795407551574E-2</v>
      </c>
      <c r="G29" s="11">
        <f t="shared" si="14"/>
        <v>2.4578191628163326E-2</v>
      </c>
      <c r="H29" s="1">
        <v>19112.052818472035</v>
      </c>
      <c r="I29" s="1">
        <v>2643.163992556083</v>
      </c>
      <c r="J29" s="1">
        <v>822.39045007983623</v>
      </c>
      <c r="K29" s="1">
        <f t="shared" si="15"/>
        <v>20622.14124085362</v>
      </c>
      <c r="L29" s="1">
        <f t="shared" si="0"/>
        <v>1421.1857477326455</v>
      </c>
      <c r="M29" s="1">
        <f t="shared" si="1"/>
        <v>440.35839097389959</v>
      </c>
      <c r="N29" s="11">
        <f t="shared" si="34"/>
        <v>1.9024498519717437E-2</v>
      </c>
      <c r="O29" s="11">
        <f t="shared" si="16"/>
        <v>-1.0547563627891443E-2</v>
      </c>
      <c r="P29" s="11">
        <f t="shared" si="17"/>
        <v>1.6163192685904937E-2</v>
      </c>
      <c r="Q29" s="1">
        <v>3862.5636050119006</v>
      </c>
      <c r="R29" s="1">
        <v>2483.9035272710544</v>
      </c>
      <c r="S29" s="1">
        <v>726.66990200000009</v>
      </c>
      <c r="T29" s="1">
        <f t="shared" si="18"/>
        <v>202.10092770770731</v>
      </c>
      <c r="U29" s="1">
        <f t="shared" si="47"/>
        <v>939.74627918148394</v>
      </c>
      <c r="V29" s="1">
        <f t="shared" si="48"/>
        <v>883.6069313906263</v>
      </c>
      <c r="W29" s="11">
        <f t="shared" si="35"/>
        <v>-2.0726712821921511E-2</v>
      </c>
      <c r="X29" s="11">
        <f t="shared" si="51"/>
        <v>1.3669243377886886E-2</v>
      </c>
      <c r="Y29" s="11">
        <f t="shared" si="52"/>
        <v>-6.7492412908460864E-3</v>
      </c>
      <c r="Z29" s="1">
        <v>9173.9167314395199</v>
      </c>
      <c r="AA29" s="1">
        <v>6816.8026530000006</v>
      </c>
      <c r="AB29" s="1">
        <v>1370.8896149999982</v>
      </c>
      <c r="AC29" s="12">
        <f t="shared" si="19"/>
        <v>2.3750849615876435</v>
      </c>
      <c r="AD29" s="12">
        <f t="shared" si="49"/>
        <v>2.7443910675908154</v>
      </c>
      <c r="AE29" s="12">
        <f t="shared" si="50"/>
        <v>1.8865369423268037</v>
      </c>
      <c r="AF29" s="11">
        <f t="shared" si="36"/>
        <v>-4.4187025312232286E-3</v>
      </c>
      <c r="AG29" s="11">
        <f t="shared" si="53"/>
        <v>2.0078250388817498E-3</v>
      </c>
      <c r="AH29" s="11">
        <f t="shared" si="54"/>
        <v>2.6291273103436374E-2</v>
      </c>
      <c r="AI29" s="1">
        <f t="shared" si="37"/>
        <v>23968.331483815607</v>
      </c>
      <c r="AJ29" s="1">
        <f t="shared" si="38"/>
        <v>3353.3556223353889</v>
      </c>
      <c r="AK29" s="1">
        <f t="shared" si="39"/>
        <v>1076.076169635478</v>
      </c>
      <c r="AL29" s="14">
        <f t="shared" si="20"/>
        <v>8.7931873320071432</v>
      </c>
      <c r="AM29" s="14">
        <f t="shared" si="21"/>
        <v>1.1767282692462604</v>
      </c>
      <c r="AN29" s="14">
        <f t="shared" si="22"/>
        <v>0.48368147245606974</v>
      </c>
      <c r="AO29" s="11">
        <f t="shared" si="40"/>
        <v>2.0621120954280148E-2</v>
      </c>
      <c r="AP29" s="11">
        <f t="shared" si="23"/>
        <v>2.5977173653231045E-2</v>
      </c>
      <c r="AQ29" s="11">
        <f t="shared" si="24"/>
        <v>2.3564574154817608E-2</v>
      </c>
      <c r="AR29" s="1">
        <f t="shared" si="41"/>
        <v>15618.982920650913</v>
      </c>
      <c r="AS29" s="1">
        <f t="shared" si="42"/>
        <v>2462.3553193478451</v>
      </c>
      <c r="AT29" s="1">
        <f t="shared" si="43"/>
        <v>808.99433513658573</v>
      </c>
      <c r="AU29" s="1">
        <f t="shared" si="44"/>
        <v>3123.796584130183</v>
      </c>
      <c r="AV29" s="1">
        <f t="shared" si="45"/>
        <v>492.47106386956904</v>
      </c>
      <c r="AW29" s="1">
        <f t="shared" si="46"/>
        <v>161.79886702731716</v>
      </c>
      <c r="AX29" s="1">
        <f t="shared" si="25"/>
        <v>13482.460513789827</v>
      </c>
      <c r="AY29" s="1">
        <f t="shared" si="4"/>
        <v>1059.1743215529059</v>
      </c>
      <c r="AZ29" s="1">
        <f t="shared" si="5"/>
        <v>346.54823016795763</v>
      </c>
      <c r="BA29" s="1">
        <f t="shared" si="26"/>
        <v>8812.8229477314489</v>
      </c>
      <c r="BB29" s="1">
        <f t="shared" si="27"/>
        <v>12954.172006335704</v>
      </c>
      <c r="BC29" s="1">
        <f t="shared" si="28"/>
        <v>10921.462028073447</v>
      </c>
      <c r="BD29" s="1">
        <f t="shared" si="6"/>
        <v>0</v>
      </c>
      <c r="BE29" s="2">
        <v>0</v>
      </c>
      <c r="BF29" s="2">
        <v>0</v>
      </c>
      <c r="BG29" s="2">
        <v>0</v>
      </c>
      <c r="BH29" s="2">
        <f t="shared" si="7"/>
        <v>0</v>
      </c>
      <c r="BI29" s="2">
        <f t="shared" si="29"/>
        <v>0</v>
      </c>
      <c r="BJ29" s="2">
        <f t="shared" si="8"/>
        <v>0</v>
      </c>
      <c r="BK29" s="2">
        <f t="shared" si="9"/>
        <v>0</v>
      </c>
      <c r="BL29" s="2">
        <f t="shared" si="10"/>
        <v>0</v>
      </c>
      <c r="BM29" s="2">
        <f t="shared" si="11"/>
        <v>0</v>
      </c>
      <c r="BN29" s="2">
        <f t="shared" si="12"/>
        <v>0</v>
      </c>
      <c r="BO29" s="2">
        <f t="shared" si="30"/>
        <v>0</v>
      </c>
      <c r="BP29" s="2">
        <f t="shared" si="31"/>
        <v>0</v>
      </c>
      <c r="BQ29" s="2">
        <f t="shared" si="32"/>
        <v>0</v>
      </c>
      <c r="BR29" s="17">
        <v>0</v>
      </c>
      <c r="BS29" s="12"/>
      <c r="BT29" s="12"/>
      <c r="BU29" s="12"/>
      <c r="BV29" s="12"/>
      <c r="BW29" s="12"/>
      <c r="BX29" s="12"/>
      <c r="BY29" s="19"/>
      <c r="BZ29" s="19"/>
      <c r="CA29" s="19"/>
      <c r="CB29" s="12"/>
      <c r="CC29" s="12"/>
      <c r="CD29" s="12"/>
      <c r="CE29" s="12"/>
      <c r="CF29" s="12"/>
      <c r="CG29" s="12"/>
      <c r="CH29" s="12"/>
      <c r="CI29" s="12"/>
      <c r="CJ29" s="12"/>
      <c r="CK29" s="17"/>
      <c r="CL29" s="17"/>
      <c r="CM29" s="17"/>
    </row>
    <row r="30" spans="1:91">
      <c r="A30">
        <v>1984</v>
      </c>
      <c r="B30" s="1">
        <v>931.65160996489089</v>
      </c>
      <c r="C30" s="1">
        <v>1889.4103818676083</v>
      </c>
      <c r="D30" s="1">
        <v>1912.9676268623828</v>
      </c>
      <c r="E30" s="11">
        <f t="shared" si="33"/>
        <v>5.2636035724735741E-3</v>
      </c>
      <c r="F30" s="11">
        <f t="shared" si="13"/>
        <v>1.5904845060938921E-2</v>
      </c>
      <c r="G30" s="11">
        <f t="shared" si="14"/>
        <v>2.4320438142855672E-2</v>
      </c>
      <c r="H30" s="1">
        <v>19892.340495778513</v>
      </c>
      <c r="I30" s="1">
        <v>2753.4540042072113</v>
      </c>
      <c r="J30" s="1">
        <v>865.40473852677314</v>
      </c>
      <c r="K30" s="1">
        <f t="shared" si="15"/>
        <v>21351.694434927398</v>
      </c>
      <c r="L30" s="1">
        <f t="shared" si="0"/>
        <v>1457.3086030603524</v>
      </c>
      <c r="M30" s="1">
        <f t="shared" si="1"/>
        <v>452.38859579981255</v>
      </c>
      <c r="N30" s="11">
        <f t="shared" si="34"/>
        <v>3.5377179583490292E-2</v>
      </c>
      <c r="O30" s="11">
        <f t="shared" si="16"/>
        <v>2.5417406123961817E-2</v>
      </c>
      <c r="P30" s="11">
        <f t="shared" si="17"/>
        <v>2.7319122497715842E-2</v>
      </c>
      <c r="Q30" s="1">
        <v>4012.3960597240161</v>
      </c>
      <c r="R30" s="1">
        <v>2592.8270889661512</v>
      </c>
      <c r="S30" s="1">
        <v>755.2512770000003</v>
      </c>
      <c r="T30" s="1">
        <f t="shared" si="18"/>
        <v>201.70557911853126</v>
      </c>
      <c r="U30" s="1">
        <f t="shared" si="47"/>
        <v>941.66348339372075</v>
      </c>
      <c r="V30" s="1">
        <f t="shared" si="48"/>
        <v>872.71451539045961</v>
      </c>
      <c r="W30" s="11">
        <f t="shared" si="35"/>
        <v>-1.9561938367143039E-3</v>
      </c>
      <c r="X30" s="11">
        <f t="shared" si="51"/>
        <v>2.040129612331798E-3</v>
      </c>
      <c r="Y30" s="11">
        <f t="shared" si="52"/>
        <v>-1.2327218826842068E-2</v>
      </c>
      <c r="Z30" s="1">
        <v>9392.6562523553712</v>
      </c>
      <c r="AA30" s="1">
        <v>7053.4084939999984</v>
      </c>
      <c r="AB30" s="1">
        <v>1443.6758980000004</v>
      </c>
      <c r="AC30" s="12">
        <f t="shared" si="19"/>
        <v>2.3409095494429892</v>
      </c>
      <c r="AD30" s="12">
        <f t="shared" si="49"/>
        <v>2.7203543668669528</v>
      </c>
      <c r="AE30" s="12">
        <f t="shared" si="50"/>
        <v>1.9115173214066605</v>
      </c>
      <c r="AF30" s="11">
        <f t="shared" si="36"/>
        <v>-1.4389132472048205E-2</v>
      </c>
      <c r="AG30" s="11">
        <f t="shared" si="53"/>
        <v>-8.7584823488597863E-3</v>
      </c>
      <c r="AH30" s="11">
        <f t="shared" si="54"/>
        <v>1.3241394069414048E-2</v>
      </c>
      <c r="AI30" s="1">
        <f t="shared" si="37"/>
        <v>24695.294919564229</v>
      </c>
      <c r="AJ30" s="1">
        <f t="shared" si="38"/>
        <v>3510.4911239714193</v>
      </c>
      <c r="AK30" s="1">
        <f t="shared" si="39"/>
        <v>1130.2674196992473</v>
      </c>
      <c r="AL30" s="14">
        <f t="shared" si="20"/>
        <v>8.974512711554107</v>
      </c>
      <c r="AM30" s="14">
        <f t="shared" si="21"/>
        <v>1.2072963438391364</v>
      </c>
      <c r="AN30" s="14">
        <f t="shared" si="22"/>
        <v>0.49507922038107216</v>
      </c>
      <c r="AO30" s="11">
        <f t="shared" si="40"/>
        <v>2.0621120954280148E-2</v>
      </c>
      <c r="AP30" s="11">
        <f t="shared" si="23"/>
        <v>2.5977173653231045E-2</v>
      </c>
      <c r="AQ30" s="11">
        <f t="shared" si="24"/>
        <v>2.3564574154817608E-2</v>
      </c>
      <c r="AR30" s="1">
        <f t="shared" si="41"/>
        <v>16104.103440851959</v>
      </c>
      <c r="AS30" s="1">
        <f t="shared" si="42"/>
        <v>2581.9539914058173</v>
      </c>
      <c r="AT30" s="1">
        <f t="shared" si="43"/>
        <v>852.46594137172281</v>
      </c>
      <c r="AU30" s="1">
        <f t="shared" si="44"/>
        <v>3220.8206881703918</v>
      </c>
      <c r="AV30" s="1">
        <f t="shared" si="45"/>
        <v>516.39079828116348</v>
      </c>
      <c r="AW30" s="1">
        <f t="shared" si="46"/>
        <v>170.49318827434456</v>
      </c>
      <c r="AX30" s="1">
        <f t="shared" si="25"/>
        <v>13828.433949861441</v>
      </c>
      <c r="AY30" s="1">
        <f t="shared" si="4"/>
        <v>1093.231630855614</v>
      </c>
      <c r="AZ30" s="1">
        <f t="shared" si="5"/>
        <v>356.49989237713265</v>
      </c>
      <c r="BA30" s="1">
        <f t="shared" si="26"/>
        <v>8882.8156755241689</v>
      </c>
      <c r="BB30" s="1">
        <f t="shared" si="27"/>
        <v>13220.00300777645</v>
      </c>
      <c r="BC30" s="1">
        <f t="shared" si="28"/>
        <v>11241.236587963382</v>
      </c>
      <c r="BD30" s="1">
        <f t="shared" si="6"/>
        <v>0</v>
      </c>
      <c r="BE30" s="2">
        <v>0</v>
      </c>
      <c r="BF30" s="2">
        <v>0</v>
      </c>
      <c r="BG30" s="2">
        <v>0</v>
      </c>
      <c r="BH30" s="2">
        <f t="shared" si="7"/>
        <v>0</v>
      </c>
      <c r="BI30" s="2">
        <f t="shared" si="29"/>
        <v>0</v>
      </c>
      <c r="BJ30" s="2">
        <f t="shared" si="8"/>
        <v>0</v>
      </c>
      <c r="BK30" s="2">
        <f t="shared" si="9"/>
        <v>0</v>
      </c>
      <c r="BL30" s="2">
        <f t="shared" si="10"/>
        <v>0</v>
      </c>
      <c r="BM30" s="2">
        <f t="shared" si="11"/>
        <v>0</v>
      </c>
      <c r="BN30" s="2">
        <f t="shared" si="12"/>
        <v>0</v>
      </c>
      <c r="BO30" s="2">
        <f t="shared" si="30"/>
        <v>0</v>
      </c>
      <c r="BP30" s="2">
        <f t="shared" si="31"/>
        <v>0</v>
      </c>
      <c r="BQ30" s="2">
        <f t="shared" si="32"/>
        <v>0</v>
      </c>
      <c r="BR30" s="17">
        <v>0</v>
      </c>
      <c r="BS30" s="12"/>
      <c r="BT30" s="12"/>
      <c r="BU30" s="12"/>
      <c r="BV30" s="12"/>
      <c r="BW30" s="12"/>
      <c r="BX30" s="12"/>
      <c r="BY30" s="19"/>
      <c r="BZ30" s="19"/>
      <c r="CA30" s="19"/>
      <c r="CB30" s="12"/>
      <c r="CC30" s="12"/>
      <c r="CD30" s="12"/>
      <c r="CE30" s="12"/>
      <c r="CF30" s="12"/>
      <c r="CG30" s="12"/>
      <c r="CH30" s="12"/>
      <c r="CI30" s="12"/>
      <c r="CJ30" s="12"/>
      <c r="CK30" s="17"/>
      <c r="CL30" s="17"/>
      <c r="CM30" s="17"/>
    </row>
    <row r="31" spans="1:91">
      <c r="A31">
        <v>1985</v>
      </c>
      <c r="B31" s="1">
        <v>936.70532544805008</v>
      </c>
      <c r="C31" s="1">
        <v>1919.7628284999998</v>
      </c>
      <c r="D31" s="1">
        <v>1958.9577659694839</v>
      </c>
      <c r="E31" s="11">
        <f t="shared" si="33"/>
        <v>5.4244692212248591E-3</v>
      </c>
      <c r="F31" s="11">
        <f t="shared" si="13"/>
        <v>1.6064507173073395E-2</v>
      </c>
      <c r="G31" s="11">
        <f t="shared" si="14"/>
        <v>2.4041253213747948E-2</v>
      </c>
      <c r="H31" s="1">
        <v>20581.969427712706</v>
      </c>
      <c r="I31" s="1">
        <v>2833.2871687244888</v>
      </c>
      <c r="J31" s="1">
        <v>897.36284211990187</v>
      </c>
      <c r="K31" s="1">
        <f t="shared" si="15"/>
        <v>21972.725966800524</v>
      </c>
      <c r="L31" s="1">
        <f t="shared" si="0"/>
        <v>1475.8527077734223</v>
      </c>
      <c r="M31" s="1">
        <f t="shared" si="1"/>
        <v>458.08177067860311</v>
      </c>
      <c r="N31" s="11">
        <f t="shared" si="34"/>
        <v>2.9085819571173399E-2</v>
      </c>
      <c r="O31" s="11">
        <f t="shared" si="16"/>
        <v>1.272489895011053E-2</v>
      </c>
      <c r="P31" s="11">
        <f t="shared" si="17"/>
        <v>1.2584700259132608E-2</v>
      </c>
      <c r="Q31" s="1">
        <v>4097.4817453164824</v>
      </c>
      <c r="R31" s="1">
        <v>2684.1607024509399</v>
      </c>
      <c r="S31" s="1">
        <v>785.17698400000018</v>
      </c>
      <c r="T31" s="1">
        <f t="shared" si="18"/>
        <v>199.08113068127511</v>
      </c>
      <c r="U31" s="1">
        <f t="shared" si="47"/>
        <v>947.36627196858285</v>
      </c>
      <c r="V31" s="1">
        <f t="shared" si="48"/>
        <v>874.98272398389327</v>
      </c>
      <c r="W31" s="11">
        <f t="shared" si="35"/>
        <v>-1.3011283320596201E-2</v>
      </c>
      <c r="X31" s="11">
        <f t="shared" si="51"/>
        <v>6.0560791359451915E-3</v>
      </c>
      <c r="Y31" s="11">
        <f t="shared" si="52"/>
        <v>2.599027005318888E-3</v>
      </c>
      <c r="Z31" s="1">
        <v>9481.2087128372459</v>
      </c>
      <c r="AA31" s="1">
        <v>7566.1137659999977</v>
      </c>
      <c r="AB31" s="1">
        <v>1525.7176890000001</v>
      </c>
      <c r="AC31" s="12">
        <f t="shared" si="19"/>
        <v>2.3139111537652339</v>
      </c>
      <c r="AD31" s="12">
        <f t="shared" si="49"/>
        <v>2.8188005878676665</v>
      </c>
      <c r="AE31" s="12">
        <f t="shared" si="50"/>
        <v>1.9431513150416031</v>
      </c>
      <c r="AF31" s="11">
        <f t="shared" si="36"/>
        <v>-1.1533292981858012E-2</v>
      </c>
      <c r="AG31" s="11">
        <f t="shared" si="53"/>
        <v>3.6188748862926667E-2</v>
      </c>
      <c r="AH31" s="11">
        <f t="shared" si="54"/>
        <v>1.6549153534043626E-2</v>
      </c>
      <c r="AI31" s="1">
        <f t="shared" si="37"/>
        <v>25446.586115778198</v>
      </c>
      <c r="AJ31" s="1">
        <f t="shared" si="38"/>
        <v>3675.8328098554407</v>
      </c>
      <c r="AK31" s="1">
        <f t="shared" si="39"/>
        <v>1187.7338660036671</v>
      </c>
      <c r="AL31" s="14">
        <f t="shared" si="20"/>
        <v>9.1595772236847885</v>
      </c>
      <c r="AM31" s="14">
        <f t="shared" si="21"/>
        <v>1.2386584906139566</v>
      </c>
      <c r="AN31" s="14">
        <f t="shared" si="22"/>
        <v>0.50674555138225119</v>
      </c>
      <c r="AO31" s="11">
        <f t="shared" si="40"/>
        <v>2.0621120954280148E-2</v>
      </c>
      <c r="AP31" s="11">
        <f t="shared" si="23"/>
        <v>2.5977173653231045E-2</v>
      </c>
      <c r="AQ31" s="11">
        <f t="shared" si="24"/>
        <v>2.3564574154817608E-2</v>
      </c>
      <c r="AR31" s="1">
        <f t="shared" si="41"/>
        <v>16606.714721536202</v>
      </c>
      <c r="AS31" s="1">
        <f t="shared" si="42"/>
        <v>2707.8262661865601</v>
      </c>
      <c r="AT31" s="1">
        <f t="shared" si="43"/>
        <v>898.1602512070865</v>
      </c>
      <c r="AU31" s="1">
        <f t="shared" si="44"/>
        <v>3321.3429443072405</v>
      </c>
      <c r="AV31" s="1">
        <f t="shared" si="45"/>
        <v>541.56525323731205</v>
      </c>
      <c r="AW31" s="1">
        <f t="shared" si="46"/>
        <v>179.63205024141732</v>
      </c>
      <c r="AX31" s="1">
        <f t="shared" si="25"/>
        <v>14183.085562019443</v>
      </c>
      <c r="AY31" s="1">
        <f t="shared" si="4"/>
        <v>1128.4003319523842</v>
      </c>
      <c r="AZ31" s="1">
        <f t="shared" si="5"/>
        <v>366.79106280276091</v>
      </c>
      <c r="BA31" s="1">
        <f t="shared" si="26"/>
        <v>8954.7206059395467</v>
      </c>
      <c r="BB31" s="1">
        <f t="shared" si="27"/>
        <v>13493.161071516239</v>
      </c>
      <c r="BC31" s="1">
        <f t="shared" si="28"/>
        <v>11567.238878995622</v>
      </c>
      <c r="BD31" s="1">
        <f t="shared" si="6"/>
        <v>0</v>
      </c>
      <c r="BE31" s="2">
        <v>0</v>
      </c>
      <c r="BF31" s="2">
        <v>0</v>
      </c>
      <c r="BG31" s="2">
        <v>0</v>
      </c>
      <c r="BH31" s="2">
        <f t="shared" si="7"/>
        <v>0</v>
      </c>
      <c r="BI31" s="2">
        <f t="shared" si="29"/>
        <v>0</v>
      </c>
      <c r="BJ31" s="2">
        <f t="shared" si="8"/>
        <v>0</v>
      </c>
      <c r="BK31" s="2">
        <f t="shared" si="9"/>
        <v>0</v>
      </c>
      <c r="BL31" s="2">
        <f t="shared" si="10"/>
        <v>0</v>
      </c>
      <c r="BM31" s="2">
        <f t="shared" si="11"/>
        <v>0</v>
      </c>
      <c r="BN31" s="2">
        <f t="shared" si="12"/>
        <v>0</v>
      </c>
      <c r="BO31" s="2">
        <f t="shared" si="30"/>
        <v>0</v>
      </c>
      <c r="BP31" s="2">
        <f t="shared" si="31"/>
        <v>0</v>
      </c>
      <c r="BQ31" s="2">
        <f t="shared" si="32"/>
        <v>0</v>
      </c>
      <c r="BR31" s="17">
        <v>0</v>
      </c>
      <c r="BS31" s="12"/>
      <c r="BT31" s="12"/>
      <c r="BU31" s="12"/>
      <c r="BV31" s="12"/>
      <c r="BW31" s="12"/>
      <c r="BX31" s="12"/>
      <c r="BY31" s="19"/>
      <c r="BZ31" s="19"/>
      <c r="CA31" s="19"/>
      <c r="CB31" s="12"/>
      <c r="CC31" s="12"/>
      <c r="CD31" s="12"/>
      <c r="CE31" s="12"/>
      <c r="CF31" s="12"/>
      <c r="CG31" s="12"/>
      <c r="CH31" s="12"/>
      <c r="CI31" s="12"/>
      <c r="CJ31" s="12"/>
      <c r="CK31" s="17"/>
      <c r="CL31" s="17"/>
      <c r="CM31" s="17"/>
    </row>
    <row r="32" spans="1:91">
      <c r="A32">
        <v>1986</v>
      </c>
      <c r="B32" s="1">
        <v>942.02861229508358</v>
      </c>
      <c r="C32" s="1">
        <v>1951.6290223478265</v>
      </c>
      <c r="D32" s="1">
        <v>2006.9086632270353</v>
      </c>
      <c r="E32" s="11">
        <f t="shared" si="33"/>
        <v>5.6829898394004097E-3</v>
      </c>
      <c r="F32" s="11">
        <f t="shared" si="13"/>
        <v>1.659902638740296E-2</v>
      </c>
      <c r="G32" s="11">
        <f t="shared" si="14"/>
        <v>2.4477759597752557E-2</v>
      </c>
      <c r="H32" s="1">
        <v>21204.646550949445</v>
      </c>
      <c r="I32" s="1">
        <v>2951.8661522554075</v>
      </c>
      <c r="J32" s="1">
        <v>930.38723683286935</v>
      </c>
      <c r="K32" s="1">
        <f t="shared" si="15"/>
        <v>22509.556794976885</v>
      </c>
      <c r="L32" s="1">
        <f t="shared" si="0"/>
        <v>1512.5139657455427</v>
      </c>
      <c r="M32" s="1">
        <f t="shared" si="1"/>
        <v>463.59221716490123</v>
      </c>
      <c r="N32" s="11">
        <f t="shared" si="34"/>
        <v>2.4431689949962587E-2</v>
      </c>
      <c r="O32" s="11">
        <f t="shared" si="16"/>
        <v>2.4840729551819818E-2</v>
      </c>
      <c r="P32" s="11">
        <f t="shared" si="17"/>
        <v>1.2029394835194829E-2</v>
      </c>
      <c r="Q32" s="1">
        <v>4140.2857264121221</v>
      </c>
      <c r="R32" s="1">
        <v>2751.1652931250087</v>
      </c>
      <c r="S32" s="1">
        <v>819.0124780000001</v>
      </c>
      <c r="T32" s="1">
        <f t="shared" si="18"/>
        <v>195.25370142171693</v>
      </c>
      <c r="U32" s="1">
        <f t="shared" si="47"/>
        <v>932.00882127495822</v>
      </c>
      <c r="V32" s="1">
        <f t="shared" si="48"/>
        <v>880.29203924593799</v>
      </c>
      <c r="W32" s="11">
        <f t="shared" si="35"/>
        <v>-1.9225474792414321E-2</v>
      </c>
      <c r="X32" s="11">
        <f t="shared" si="51"/>
        <v>-1.621067917238872E-2</v>
      </c>
      <c r="Y32" s="11">
        <f t="shared" si="52"/>
        <v>6.0679086758088641E-3</v>
      </c>
      <c r="Z32" s="1">
        <v>9479.3540586451873</v>
      </c>
      <c r="AA32" s="1">
        <v>7773.0645779999995</v>
      </c>
      <c r="AB32" s="1">
        <v>1597.2718600000044</v>
      </c>
      <c r="AC32" s="12">
        <f t="shared" si="19"/>
        <v>2.2895410329228123</v>
      </c>
      <c r="AD32" s="12">
        <f t="shared" si="49"/>
        <v>2.8253717061001042</v>
      </c>
      <c r="AE32" s="12">
        <f t="shared" si="50"/>
        <v>1.9502411781325806</v>
      </c>
      <c r="AF32" s="11">
        <f t="shared" si="36"/>
        <v>-1.0532003704103454E-2</v>
      </c>
      <c r="AG32" s="11">
        <f t="shared" si="53"/>
        <v>2.3311752738808256E-3</v>
      </c>
      <c r="AH32" s="11">
        <f t="shared" si="54"/>
        <v>3.6486417892915846E-3</v>
      </c>
      <c r="AI32" s="1">
        <f t="shared" si="37"/>
        <v>26223.270448507621</v>
      </c>
      <c r="AJ32" s="1">
        <f t="shared" si="38"/>
        <v>3849.8147821072084</v>
      </c>
      <c r="AK32" s="1">
        <f t="shared" si="39"/>
        <v>1248.5925296447178</v>
      </c>
      <c r="AL32" s="14">
        <f t="shared" si="20"/>
        <v>9.3484579735044626</v>
      </c>
      <c r="AM32" s="14">
        <f t="shared" si="21"/>
        <v>1.2708353373216845</v>
      </c>
      <c r="AN32" s="14">
        <f t="shared" si="22"/>
        <v>0.51868679450542221</v>
      </c>
      <c r="AO32" s="11">
        <f t="shared" si="40"/>
        <v>2.0621120954280148E-2</v>
      </c>
      <c r="AP32" s="11">
        <f t="shared" si="23"/>
        <v>2.5977173653231045E-2</v>
      </c>
      <c r="AQ32" s="11">
        <f t="shared" si="24"/>
        <v>2.3564574154817608E-2</v>
      </c>
      <c r="AR32" s="1">
        <f t="shared" si="41"/>
        <v>17128.86655162213</v>
      </c>
      <c r="AS32" s="1">
        <f t="shared" si="42"/>
        <v>2841.1558926250655</v>
      </c>
      <c r="AT32" s="1">
        <f t="shared" si="43"/>
        <v>946.69792193630326</v>
      </c>
      <c r="AU32" s="1">
        <f t="shared" si="44"/>
        <v>3425.7733103244263</v>
      </c>
      <c r="AV32" s="1">
        <f t="shared" si="45"/>
        <v>568.23117852501309</v>
      </c>
      <c r="AW32" s="1">
        <f t="shared" si="46"/>
        <v>189.33958438726066</v>
      </c>
      <c r="AX32" s="1">
        <f t="shared" si="25"/>
        <v>14546.366280651047</v>
      </c>
      <c r="AY32" s="1">
        <f t="shared" si="4"/>
        <v>1164.6294905810041</v>
      </c>
      <c r="AZ32" s="1">
        <f t="shared" si="5"/>
        <v>377.37558834951579</v>
      </c>
      <c r="BA32" s="1">
        <f t="shared" si="26"/>
        <v>9029.4351557850496</v>
      </c>
      <c r="BB32" s="1">
        <f t="shared" si="27"/>
        <v>13778.809804701408</v>
      </c>
      <c r="BC32" s="1">
        <f t="shared" si="28"/>
        <v>11907.472657715849</v>
      </c>
      <c r="BD32" s="1">
        <f t="shared" si="6"/>
        <v>0</v>
      </c>
      <c r="BE32" s="2">
        <v>0</v>
      </c>
      <c r="BF32" s="2">
        <v>0</v>
      </c>
      <c r="BG32" s="2">
        <v>0</v>
      </c>
      <c r="BH32" s="2">
        <f t="shared" si="7"/>
        <v>0</v>
      </c>
      <c r="BI32" s="2">
        <f t="shared" si="29"/>
        <v>0</v>
      </c>
      <c r="BJ32" s="2">
        <f t="shared" si="8"/>
        <v>0</v>
      </c>
      <c r="BK32" s="2">
        <f t="shared" si="9"/>
        <v>0</v>
      </c>
      <c r="BL32" s="2">
        <f t="shared" si="10"/>
        <v>0</v>
      </c>
      <c r="BM32" s="2">
        <f t="shared" si="11"/>
        <v>0</v>
      </c>
      <c r="BN32" s="2">
        <f t="shared" si="12"/>
        <v>0</v>
      </c>
      <c r="BO32" s="2">
        <f t="shared" si="30"/>
        <v>0</v>
      </c>
      <c r="BP32" s="2">
        <f t="shared" si="31"/>
        <v>0</v>
      </c>
      <c r="BQ32" s="2">
        <f t="shared" si="32"/>
        <v>0</v>
      </c>
      <c r="BR32" s="17">
        <v>0</v>
      </c>
      <c r="BS32" s="12"/>
      <c r="BT32" s="12"/>
      <c r="BU32" s="12"/>
      <c r="BV32" s="12"/>
      <c r="BW32" s="12"/>
      <c r="BX32" s="12"/>
      <c r="BY32" s="19"/>
      <c r="BZ32" s="19"/>
      <c r="CA32" s="19"/>
      <c r="CB32" s="12"/>
      <c r="CC32" s="12"/>
      <c r="CD32" s="12"/>
      <c r="CE32" s="12"/>
      <c r="CF32" s="12"/>
      <c r="CG32" s="12"/>
      <c r="CH32" s="12"/>
      <c r="CI32" s="12"/>
      <c r="CJ32" s="12"/>
      <c r="CK32" s="17"/>
      <c r="CL32" s="17"/>
      <c r="CM32" s="17"/>
    </row>
    <row r="33" spans="1:91">
      <c r="A33">
        <v>1987</v>
      </c>
      <c r="B33" s="1">
        <v>947.30641569152567</v>
      </c>
      <c r="C33" s="1">
        <v>1985.0015884222066</v>
      </c>
      <c r="D33" s="1">
        <v>2055.4687294649952</v>
      </c>
      <c r="E33" s="11">
        <f t="shared" si="33"/>
        <v>5.6025935173917851E-3</v>
      </c>
      <c r="F33" s="11">
        <f t="shared" si="13"/>
        <v>1.7099851299727353E-2</v>
      </c>
      <c r="G33" s="11">
        <f t="shared" si="14"/>
        <v>2.4196450554893278E-2</v>
      </c>
      <c r="H33" s="1">
        <v>21855.911782637802</v>
      </c>
      <c r="I33" s="1">
        <v>3073.6128521501973</v>
      </c>
      <c r="J33" s="1">
        <v>966.32031631938889</v>
      </c>
      <c r="K33" s="1">
        <f t="shared" si="15"/>
        <v>23071.639145062869</v>
      </c>
      <c r="L33" s="1">
        <f t="shared" si="0"/>
        <v>1548.4183338076225</v>
      </c>
      <c r="M33" s="1">
        <f t="shared" si="1"/>
        <v>470.12163331276088</v>
      </c>
      <c r="N33" s="11">
        <f t="shared" si="34"/>
        <v>2.4970831509726343E-2</v>
      </c>
      <c r="O33" s="11">
        <f t="shared" si="16"/>
        <v>2.3738205977081428E-2</v>
      </c>
      <c r="P33" s="11">
        <f t="shared" si="17"/>
        <v>1.4084395522837578E-2</v>
      </c>
      <c r="Q33" s="1">
        <v>4268.5236012981186</v>
      </c>
      <c r="R33" s="1">
        <v>2864.861574927801</v>
      </c>
      <c r="S33" s="1">
        <v>851.23401599999988</v>
      </c>
      <c r="T33" s="1">
        <f t="shared" si="18"/>
        <v>195.30292964894775</v>
      </c>
      <c r="U33" s="1">
        <f t="shared" si="47"/>
        <v>932.08276797894018</v>
      </c>
      <c r="V33" s="1">
        <f t="shared" si="48"/>
        <v>880.90253472291624</v>
      </c>
      <c r="W33" s="11">
        <f t="shared" si="35"/>
        <v>2.521244251574295E-4</v>
      </c>
      <c r="X33" s="11">
        <f t="shared" si="51"/>
        <v>7.9341206106642304E-5</v>
      </c>
      <c r="Y33" s="11">
        <f t="shared" si="52"/>
        <v>6.9351470848388885E-4</v>
      </c>
      <c r="Z33" s="1">
        <v>9769.6868124319262</v>
      </c>
      <c r="AA33" s="1">
        <v>8163.5524069999974</v>
      </c>
      <c r="AB33" s="1">
        <v>1650.5753720000048</v>
      </c>
      <c r="AC33" s="12">
        <f t="shared" si="19"/>
        <v>2.2887742285086174</v>
      </c>
      <c r="AD33" s="12">
        <f t="shared" si="49"/>
        <v>2.8495451502593916</v>
      </c>
      <c r="AE33" s="12">
        <f t="shared" si="50"/>
        <v>1.9390383149350143</v>
      </c>
      <c r="AF33" s="11">
        <f t="shared" si="36"/>
        <v>-3.3491621384740267E-4</v>
      </c>
      <c r="AG33" s="11">
        <f t="shared" si="53"/>
        <v>8.5558456280623307E-3</v>
      </c>
      <c r="AH33" s="11">
        <f t="shared" si="54"/>
        <v>-5.7443475828427015E-3</v>
      </c>
      <c r="AI33" s="1">
        <f t="shared" si="37"/>
        <v>27026.716713981288</v>
      </c>
      <c r="AJ33" s="1">
        <f t="shared" si="38"/>
        <v>4033.0644824215005</v>
      </c>
      <c r="AK33" s="1">
        <f t="shared" si="39"/>
        <v>1313.0728610675067</v>
      </c>
      <c r="AL33" s="14">
        <f t="shared" si="20"/>
        <v>9.5412336561121034</v>
      </c>
      <c r="AM33" s="14">
        <f t="shared" si="21"/>
        <v>1.3038480475639525</v>
      </c>
      <c r="AN33" s="14">
        <f t="shared" si="22"/>
        <v>0.53090942793766982</v>
      </c>
      <c r="AO33" s="11">
        <f t="shared" si="40"/>
        <v>2.0621120954280148E-2</v>
      </c>
      <c r="AP33" s="11">
        <f t="shared" si="23"/>
        <v>2.5977173653231045E-2</v>
      </c>
      <c r="AQ33" s="11">
        <f t="shared" si="24"/>
        <v>2.3564574154817608E-2</v>
      </c>
      <c r="AR33" s="1">
        <f t="shared" si="41"/>
        <v>17666.70561109337</v>
      </c>
      <c r="AS33" s="1">
        <f t="shared" si="42"/>
        <v>2982.3780962531046</v>
      </c>
      <c r="AT33" s="1">
        <f t="shared" si="43"/>
        <v>997.71591982171071</v>
      </c>
      <c r="AU33" s="1">
        <f t="shared" si="44"/>
        <v>3533.3411222186742</v>
      </c>
      <c r="AV33" s="1">
        <f t="shared" si="45"/>
        <v>596.47561925062098</v>
      </c>
      <c r="AW33" s="1">
        <f t="shared" si="46"/>
        <v>199.54318396434215</v>
      </c>
      <c r="AX33" s="1">
        <f t="shared" si="25"/>
        <v>14919.527889566187</v>
      </c>
      <c r="AY33" s="1">
        <f t="shared" si="4"/>
        <v>1201.9650215488925</v>
      </c>
      <c r="AZ33" s="1">
        <f t="shared" si="5"/>
        <v>388.31665226311657</v>
      </c>
      <c r="BA33" s="1">
        <f t="shared" si="26"/>
        <v>9104.0184256511711</v>
      </c>
      <c r="BB33" s="1">
        <f t="shared" si="27"/>
        <v>14077.061598343145</v>
      </c>
      <c r="BC33" s="1">
        <f t="shared" si="28"/>
        <v>12254.336884598775</v>
      </c>
      <c r="BD33" s="1">
        <f t="shared" si="6"/>
        <v>0</v>
      </c>
      <c r="BE33" s="2">
        <v>0</v>
      </c>
      <c r="BF33" s="2">
        <v>0</v>
      </c>
      <c r="BG33" s="2">
        <v>0</v>
      </c>
      <c r="BH33" s="2">
        <f t="shared" si="7"/>
        <v>0</v>
      </c>
      <c r="BI33" s="2">
        <f t="shared" si="29"/>
        <v>0</v>
      </c>
      <c r="BJ33" s="2">
        <f t="shared" si="8"/>
        <v>0</v>
      </c>
      <c r="BK33" s="2">
        <f t="shared" si="9"/>
        <v>0</v>
      </c>
      <c r="BL33" s="2">
        <f t="shared" si="10"/>
        <v>0</v>
      </c>
      <c r="BM33" s="2">
        <f t="shared" si="11"/>
        <v>0</v>
      </c>
      <c r="BN33" s="2">
        <f t="shared" si="12"/>
        <v>0</v>
      </c>
      <c r="BO33" s="2">
        <f t="shared" si="30"/>
        <v>0</v>
      </c>
      <c r="BP33" s="2">
        <f t="shared" si="31"/>
        <v>0</v>
      </c>
      <c r="BQ33" s="2">
        <f t="shared" si="32"/>
        <v>0</v>
      </c>
      <c r="BR33" s="17">
        <v>0</v>
      </c>
      <c r="BS33" s="12"/>
      <c r="BT33" s="12"/>
      <c r="BU33" s="12"/>
      <c r="BV33" s="12"/>
      <c r="BW33" s="12"/>
      <c r="BX33" s="12"/>
      <c r="BY33" s="19"/>
      <c r="BZ33" s="19"/>
      <c r="CA33" s="19"/>
      <c r="CB33" s="12"/>
      <c r="CC33" s="12"/>
      <c r="CD33" s="12"/>
      <c r="CE33" s="12"/>
      <c r="CF33" s="12"/>
      <c r="CG33" s="12"/>
      <c r="CH33" s="12"/>
      <c r="CI33" s="12"/>
      <c r="CJ33" s="12"/>
      <c r="CK33" s="17"/>
      <c r="CL33" s="17"/>
      <c r="CM33" s="17"/>
    </row>
    <row r="34" spans="1:91">
      <c r="A34">
        <v>1988</v>
      </c>
      <c r="B34" s="1">
        <v>952.81034412393706</v>
      </c>
      <c r="C34" s="1">
        <v>2018.5674788956755</v>
      </c>
      <c r="D34" s="1">
        <v>2104.4294449077634</v>
      </c>
      <c r="E34" s="11">
        <f t="shared" si="33"/>
        <v>5.8100825047127103E-3</v>
      </c>
      <c r="F34" s="11">
        <f t="shared" si="13"/>
        <v>1.6909754969087532E-2</v>
      </c>
      <c r="G34" s="11">
        <f t="shared" si="14"/>
        <v>2.3819732570444785E-2</v>
      </c>
      <c r="H34" s="1">
        <v>22868.130388723042</v>
      </c>
      <c r="I34" s="1">
        <v>3175.6789784928656</v>
      </c>
      <c r="J34" s="1">
        <v>1038.8988379554835</v>
      </c>
      <c r="K34" s="1">
        <f t="shared" si="15"/>
        <v>24000.715913458287</v>
      </c>
      <c r="L34" s="1">
        <f t="shared" si="0"/>
        <v>1573.2339947487048</v>
      </c>
      <c r="M34" s="1">
        <f t="shared" si="1"/>
        <v>493.67244906660113</v>
      </c>
      <c r="N34" s="11">
        <f t="shared" si="34"/>
        <v>4.0269213754335009E-2</v>
      </c>
      <c r="O34" s="11">
        <f t="shared" si="16"/>
        <v>1.6026457708014696E-2</v>
      </c>
      <c r="P34" s="11">
        <f t="shared" si="17"/>
        <v>5.0095154285683341E-2</v>
      </c>
      <c r="Q34" s="1">
        <v>4398.7258719066331</v>
      </c>
      <c r="R34" s="1">
        <v>2955.6648532876429</v>
      </c>
      <c r="S34" s="1">
        <v>887.8873120000012</v>
      </c>
      <c r="T34" s="1">
        <f t="shared" si="18"/>
        <v>192.35179252239072</v>
      </c>
      <c r="U34" s="1">
        <f t="shared" si="47"/>
        <v>930.71902837306368</v>
      </c>
      <c r="V34" s="1">
        <f t="shared" si="48"/>
        <v>854.64270394924336</v>
      </c>
      <c r="W34" s="11">
        <f t="shared" si="35"/>
        <v>-1.51105625085175E-2</v>
      </c>
      <c r="X34" s="11">
        <f t="shared" si="51"/>
        <v>-1.4631099862875141E-3</v>
      </c>
      <c r="Y34" s="11">
        <f t="shared" si="52"/>
        <v>-2.9810143277579249E-2</v>
      </c>
      <c r="Z34" s="1">
        <v>10089.763007815442</v>
      </c>
      <c r="AA34" s="1">
        <v>8534.8141549999982</v>
      </c>
      <c r="AB34" s="1">
        <v>1765.5761590000002</v>
      </c>
      <c r="AC34" s="12">
        <f t="shared" si="19"/>
        <v>2.293792180198313</v>
      </c>
      <c r="AD34" s="12">
        <f t="shared" si="49"/>
        <v>2.8876122898394789</v>
      </c>
      <c r="AE34" s="12">
        <f t="shared" si="50"/>
        <v>1.9885137845060206</v>
      </c>
      <c r="AF34" s="11">
        <f t="shared" si="36"/>
        <v>2.1924188184192506E-3</v>
      </c>
      <c r="AG34" s="11">
        <f t="shared" si="53"/>
        <v>1.3359023132734738E-2</v>
      </c>
      <c r="AH34" s="11">
        <f t="shared" si="54"/>
        <v>2.5515467739823494E-2</v>
      </c>
      <c r="AI34" s="1">
        <f t="shared" si="37"/>
        <v>27857.386164801832</v>
      </c>
      <c r="AJ34" s="1">
        <f t="shared" si="38"/>
        <v>4226.2336534299711</v>
      </c>
      <c r="AK34" s="1">
        <f t="shared" si="39"/>
        <v>1381.3087589250983</v>
      </c>
      <c r="AL34" s="14">
        <f t="shared" si="20"/>
        <v>9.737984589387839</v>
      </c>
      <c r="AM34" s="14">
        <f t="shared" si="21"/>
        <v>1.3377183347129475</v>
      </c>
      <c r="AN34" s="14">
        <f t="shared" si="22"/>
        <v>0.54342008252179885</v>
      </c>
      <c r="AO34" s="11">
        <f t="shared" si="40"/>
        <v>2.0621120954280148E-2</v>
      </c>
      <c r="AP34" s="11">
        <f t="shared" si="23"/>
        <v>2.5977173653231045E-2</v>
      </c>
      <c r="AQ34" s="11">
        <f t="shared" si="24"/>
        <v>2.3564574154817608E-2</v>
      </c>
      <c r="AR34" s="1">
        <f t="shared" si="41"/>
        <v>18224.781346912463</v>
      </c>
      <c r="AS34" s="1">
        <f t="shared" si="42"/>
        <v>3130.3290962038368</v>
      </c>
      <c r="AT34" s="1">
        <f t="shared" si="43"/>
        <v>1051.2386818989658</v>
      </c>
      <c r="AU34" s="1">
        <f t="shared" si="44"/>
        <v>3644.9562693824928</v>
      </c>
      <c r="AV34" s="1">
        <f t="shared" si="45"/>
        <v>626.06581924076738</v>
      </c>
      <c r="AW34" s="1">
        <f t="shared" si="46"/>
        <v>210.24773637979317</v>
      </c>
      <c r="AX34" s="1">
        <f t="shared" si="25"/>
        <v>15301.917288624121</v>
      </c>
      <c r="AY34" s="1">
        <f t="shared" si="4"/>
        <v>1240.614100417941</v>
      </c>
      <c r="AZ34" s="1">
        <f t="shared" si="5"/>
        <v>399.62895765129014</v>
      </c>
      <c r="BA34" s="1">
        <f t="shared" si="26"/>
        <v>9181.026468661581</v>
      </c>
      <c r="BB34" s="1">
        <f t="shared" si="27"/>
        <v>14378.986426043739</v>
      </c>
      <c r="BC34" s="1">
        <f t="shared" si="28"/>
        <v>12606.661424003931</v>
      </c>
      <c r="BD34" s="1">
        <f t="shared" si="6"/>
        <v>0</v>
      </c>
      <c r="BE34" s="2">
        <v>0</v>
      </c>
      <c r="BF34" s="2">
        <v>0</v>
      </c>
      <c r="BG34" s="2">
        <v>0</v>
      </c>
      <c r="BH34" s="2">
        <f t="shared" si="7"/>
        <v>0</v>
      </c>
      <c r="BI34" s="2">
        <f t="shared" si="29"/>
        <v>0</v>
      </c>
      <c r="BJ34" s="2">
        <f t="shared" si="8"/>
        <v>0</v>
      </c>
      <c r="BK34" s="2">
        <f t="shared" si="9"/>
        <v>0</v>
      </c>
      <c r="BL34" s="2">
        <f t="shared" si="10"/>
        <v>0</v>
      </c>
      <c r="BM34" s="2">
        <f t="shared" si="11"/>
        <v>0</v>
      </c>
      <c r="BN34" s="2">
        <f t="shared" si="12"/>
        <v>0</v>
      </c>
      <c r="BO34" s="2">
        <f t="shared" si="30"/>
        <v>0</v>
      </c>
      <c r="BP34" s="2">
        <f t="shared" si="31"/>
        <v>0</v>
      </c>
      <c r="BQ34" s="2">
        <f t="shared" si="32"/>
        <v>0</v>
      </c>
      <c r="BR34" s="17">
        <v>0</v>
      </c>
      <c r="BS34" s="12"/>
      <c r="BT34" s="12"/>
      <c r="BU34" s="12"/>
      <c r="BV34" s="12"/>
      <c r="BW34" s="12"/>
      <c r="BX34" s="12"/>
      <c r="BY34" s="19"/>
      <c r="BZ34" s="19"/>
      <c r="CA34" s="19"/>
      <c r="CB34" s="12"/>
      <c r="CC34" s="12"/>
      <c r="CD34" s="12"/>
      <c r="CE34" s="12"/>
      <c r="CF34" s="12"/>
      <c r="CG34" s="12"/>
      <c r="CH34" s="12"/>
      <c r="CI34" s="12"/>
      <c r="CJ34" s="12"/>
      <c r="CK34" s="17"/>
      <c r="CL34" s="17"/>
      <c r="CM34" s="17"/>
    </row>
    <row r="35" spans="1:91">
      <c r="A35">
        <v>1989</v>
      </c>
      <c r="B35" s="1">
        <v>958.65364362799335</v>
      </c>
      <c r="C35" s="1">
        <v>2051.303637009778</v>
      </c>
      <c r="D35" s="1">
        <v>2153.3894404845114</v>
      </c>
      <c r="E35" s="11">
        <f t="shared" si="33"/>
        <v>6.1326994822132885E-3</v>
      </c>
      <c r="F35" s="11">
        <f t="shared" si="13"/>
        <v>1.6217519828473526E-2</v>
      </c>
      <c r="G35" s="11">
        <f t="shared" si="14"/>
        <v>2.3265211240614425E-2</v>
      </c>
      <c r="H35" s="1">
        <v>23763.030483248236</v>
      </c>
      <c r="I35" s="1">
        <v>3226.9687948967835</v>
      </c>
      <c r="J35" s="1">
        <v>1098.7151032485203</v>
      </c>
      <c r="K35" s="1">
        <f t="shared" si="15"/>
        <v>24787.920685637644</v>
      </c>
      <c r="L35" s="1">
        <f t="shared" si="0"/>
        <v>1573.1307333909833</v>
      </c>
      <c r="M35" s="1">
        <f t="shared" si="1"/>
        <v>510.22591761261259</v>
      </c>
      <c r="N35" s="11">
        <f t="shared" si="34"/>
        <v>3.2799220449000632E-2</v>
      </c>
      <c r="O35" s="11">
        <f t="shared" si="16"/>
        <v>-6.5636363100640693E-5</v>
      </c>
      <c r="P35" s="11">
        <f t="shared" si="17"/>
        <v>3.3531278841485879E-2</v>
      </c>
      <c r="Q35" s="1">
        <v>4465.3390933732589</v>
      </c>
      <c r="R35" s="1">
        <v>2993.2054839730058</v>
      </c>
      <c r="S35" s="1">
        <v>921.47998099999904</v>
      </c>
      <c r="T35" s="1">
        <f t="shared" si="18"/>
        <v>187.91117978496482</v>
      </c>
      <c r="U35" s="1">
        <f t="shared" si="47"/>
        <v>927.55947584821479</v>
      </c>
      <c r="V35" s="1">
        <f t="shared" si="48"/>
        <v>838.68873584744733</v>
      </c>
      <c r="W35" s="11">
        <f t="shared" si="35"/>
        <v>-2.3085892152052589E-2</v>
      </c>
      <c r="X35" s="11">
        <f t="shared" si="51"/>
        <v>-3.394743664338673E-3</v>
      </c>
      <c r="Y35" s="11">
        <f t="shared" si="52"/>
        <v>-1.866741274227679E-2</v>
      </c>
      <c r="Z35" s="1">
        <v>10312.188724182881</v>
      </c>
      <c r="AA35" s="1">
        <v>8563.3874189999988</v>
      </c>
      <c r="AB35" s="1">
        <v>1817.3248630000053</v>
      </c>
      <c r="AC35" s="12">
        <f t="shared" si="19"/>
        <v>2.3093853587707547</v>
      </c>
      <c r="AD35" s="12">
        <f t="shared" si="49"/>
        <v>2.8609420451927874</v>
      </c>
      <c r="AE35" s="12">
        <f t="shared" si="50"/>
        <v>1.9721805144674187</v>
      </c>
      <c r="AF35" s="11">
        <f t="shared" si="36"/>
        <v>6.7979909893551849E-3</v>
      </c>
      <c r="AG35" s="11">
        <f t="shared" si="53"/>
        <v>-9.2360891870889583E-3</v>
      </c>
      <c r="AH35" s="11">
        <f t="shared" si="54"/>
        <v>-8.2138078025238981E-3</v>
      </c>
      <c r="AI35" s="1">
        <f t="shared" si="37"/>
        <v>28716.603817704141</v>
      </c>
      <c r="AJ35" s="1">
        <f t="shared" si="38"/>
        <v>4429.6761073277412</v>
      </c>
      <c r="AK35" s="1">
        <f t="shared" si="39"/>
        <v>1453.4256194123818</v>
      </c>
      <c r="AL35" s="14">
        <f t="shared" si="20"/>
        <v>9.938792747456521</v>
      </c>
      <c r="AM35" s="14">
        <f t="shared" si="21"/>
        <v>1.3724684761928969</v>
      </c>
      <c r="AN35" s="14">
        <f t="shared" si="22"/>
        <v>0.55622554535360091</v>
      </c>
      <c r="AO35" s="11">
        <f t="shared" si="40"/>
        <v>2.0621120954280148E-2</v>
      </c>
      <c r="AP35" s="11">
        <f t="shared" si="23"/>
        <v>2.5977173653231045E-2</v>
      </c>
      <c r="AQ35" s="11">
        <f t="shared" si="24"/>
        <v>2.3564574154817608E-2</v>
      </c>
      <c r="AR35" s="1">
        <f t="shared" si="41"/>
        <v>18805.705535227633</v>
      </c>
      <c r="AS35" s="1">
        <f t="shared" si="42"/>
        <v>3283.9817317822931</v>
      </c>
      <c r="AT35" s="1">
        <f t="shared" si="43"/>
        <v>1107.2037703407129</v>
      </c>
      <c r="AU35" s="1">
        <f t="shared" si="44"/>
        <v>3761.141107045527</v>
      </c>
      <c r="AV35" s="1">
        <f t="shared" si="45"/>
        <v>656.79634635645868</v>
      </c>
      <c r="AW35" s="1">
        <f t="shared" si="46"/>
        <v>221.44075406814261</v>
      </c>
      <c r="AX35" s="1">
        <f t="shared" si="25"/>
        <v>15693.43060257555</v>
      </c>
      <c r="AY35" s="1">
        <f t="shared" si="4"/>
        <v>1280.7393981202749</v>
      </c>
      <c r="AZ35" s="1">
        <f t="shared" si="5"/>
        <v>411.33433628859729</v>
      </c>
      <c r="BA35" s="1">
        <f t="shared" si="26"/>
        <v>9261.5504264746851</v>
      </c>
      <c r="BB35" s="1">
        <f t="shared" si="27"/>
        <v>14677.473106284231</v>
      </c>
      <c r="BC35" s="1">
        <f t="shared" si="28"/>
        <v>12962.126080898199</v>
      </c>
      <c r="BD35" s="1">
        <f t="shared" si="6"/>
        <v>0</v>
      </c>
      <c r="BE35" s="2">
        <v>0</v>
      </c>
      <c r="BF35" s="2">
        <v>0</v>
      </c>
      <c r="BG35" s="2">
        <v>0</v>
      </c>
      <c r="BH35" s="2">
        <f t="shared" si="7"/>
        <v>0</v>
      </c>
      <c r="BI35" s="2">
        <f t="shared" si="29"/>
        <v>0</v>
      </c>
      <c r="BJ35" s="2">
        <f t="shared" si="8"/>
        <v>0</v>
      </c>
      <c r="BK35" s="2">
        <f t="shared" si="9"/>
        <v>0</v>
      </c>
      <c r="BL35" s="2">
        <f t="shared" si="10"/>
        <v>0</v>
      </c>
      <c r="BM35" s="2">
        <f t="shared" si="11"/>
        <v>0</v>
      </c>
      <c r="BN35" s="2">
        <f t="shared" si="12"/>
        <v>0</v>
      </c>
      <c r="BO35" s="2">
        <f t="shared" si="30"/>
        <v>0</v>
      </c>
      <c r="BP35" s="2">
        <f t="shared" si="31"/>
        <v>0</v>
      </c>
      <c r="BQ35" s="2">
        <f t="shared" si="32"/>
        <v>0</v>
      </c>
      <c r="BR35" s="17">
        <v>0</v>
      </c>
      <c r="BS35" s="12"/>
      <c r="BT35" s="12"/>
      <c r="BU35" s="12"/>
      <c r="BV35" s="12"/>
      <c r="BW35" s="12"/>
      <c r="BX35" s="12"/>
      <c r="BY35" s="19"/>
      <c r="BZ35" s="19"/>
      <c r="CA35" s="19"/>
      <c r="CB35" s="12"/>
      <c r="CC35" s="12"/>
      <c r="CD35" s="12"/>
      <c r="CE35" s="12"/>
      <c r="CF35" s="12"/>
      <c r="CG35" s="12"/>
      <c r="CH35" s="12"/>
      <c r="CI35" s="12"/>
      <c r="CJ35" s="12"/>
      <c r="CK35" s="17"/>
      <c r="CL35" s="17"/>
      <c r="CM35" s="17"/>
    </row>
    <row r="36" spans="1:91">
      <c r="A36">
        <v>1990</v>
      </c>
      <c r="B36" s="1">
        <v>965.08958199999995</v>
      </c>
      <c r="C36" s="1">
        <v>2084.8014689034158</v>
      </c>
      <c r="D36" s="1">
        <v>2202.0974930000007</v>
      </c>
      <c r="E36" s="11">
        <f t="shared" si="33"/>
        <v>6.7135178745578727E-3</v>
      </c>
      <c r="F36" s="11">
        <f t="shared" si="13"/>
        <v>1.6330021206645062E-2</v>
      </c>
      <c r="G36" s="11">
        <f t="shared" si="14"/>
        <v>2.2619249263398533E-2</v>
      </c>
      <c r="H36" s="1">
        <v>24604.55665273581</v>
      </c>
      <c r="I36" s="1">
        <v>3291.5774776912899</v>
      </c>
      <c r="J36" s="1">
        <v>1154.8005981083711</v>
      </c>
      <c r="K36" s="1">
        <f t="shared" si="15"/>
        <v>25494.583209308556</v>
      </c>
      <c r="L36" s="1">
        <f t="shared" si="0"/>
        <v>1578.844569513195</v>
      </c>
      <c r="M36" s="1">
        <f t="shared" si="1"/>
        <v>524.4093877674519</v>
      </c>
      <c r="N36" s="11">
        <f t="shared" si="34"/>
        <v>2.8508342132963049E-2</v>
      </c>
      <c r="O36" s="11">
        <f t="shared" si="16"/>
        <v>3.6321432166639411E-3</v>
      </c>
      <c r="P36" s="11">
        <f t="shared" si="17"/>
        <v>2.7798411772582909E-2</v>
      </c>
      <c r="Q36" s="1">
        <v>4446.4092371723718</v>
      </c>
      <c r="R36" s="1">
        <v>3064.5220758088508</v>
      </c>
      <c r="S36" s="1">
        <v>975.20387755984575</v>
      </c>
      <c r="T36" s="1">
        <f t="shared" si="18"/>
        <v>180.71486919793657</v>
      </c>
      <c r="U36" s="1">
        <f t="shared" si="47"/>
        <v>931.01927467261214</v>
      </c>
      <c r="V36" s="1">
        <f t="shared" si="48"/>
        <v>844.47815420020129</v>
      </c>
      <c r="W36" s="11">
        <f t="shared" si="35"/>
        <v>-3.8296340831148634E-2</v>
      </c>
      <c r="X36" s="11">
        <f t="shared" si="51"/>
        <v>3.7300021340771483E-3</v>
      </c>
      <c r="Y36" s="11">
        <f t="shared" si="52"/>
        <v>6.902940394095225E-3</v>
      </c>
      <c r="Z36" s="1">
        <v>10153.602080603576</v>
      </c>
      <c r="AA36" s="1">
        <v>8419.9490469999982</v>
      </c>
      <c r="AB36" s="1">
        <v>1901.4018390000037</v>
      </c>
      <c r="AC36" s="12">
        <f t="shared" si="19"/>
        <v>2.2835509596639398</v>
      </c>
      <c r="AD36" s="12">
        <f t="shared" si="49"/>
        <v>2.7475569888912075</v>
      </c>
      <c r="AE36" s="12">
        <f t="shared" si="50"/>
        <v>1.9497480298762651</v>
      </c>
      <c r="AF36" s="11">
        <f t="shared" si="36"/>
        <v>-1.1186699096666142E-2</v>
      </c>
      <c r="AG36" s="11">
        <f t="shared" si="53"/>
        <v>-3.9632070314776113E-2</v>
      </c>
      <c r="AH36" s="11">
        <f t="shared" si="54"/>
        <v>-1.137445808159776E-2</v>
      </c>
      <c r="AI36" s="1">
        <f t="shared" si="37"/>
        <v>29606.084542979253</v>
      </c>
      <c r="AJ36" s="1">
        <f t="shared" si="38"/>
        <v>4643.5048429514254</v>
      </c>
      <c r="AK36" s="1">
        <f t="shared" si="39"/>
        <v>1529.5238115392863</v>
      </c>
      <c r="AL36" s="14">
        <f t="shared" si="20"/>
        <v>10.143741794841343</v>
      </c>
      <c r="AM36" s="14">
        <f t="shared" si="21"/>
        <v>1.4081213281325451</v>
      </c>
      <c r="AN36" s="14">
        <f t="shared" si="22"/>
        <v>0.56933276346388972</v>
      </c>
      <c r="AO36" s="11">
        <f t="shared" si="40"/>
        <v>2.0621120954280148E-2</v>
      </c>
      <c r="AP36" s="11">
        <f t="shared" si="23"/>
        <v>2.5977173653231045E-2</v>
      </c>
      <c r="AQ36" s="11">
        <f t="shared" si="24"/>
        <v>2.3564574154817608E-2</v>
      </c>
      <c r="AR36" s="1">
        <f t="shared" si="41"/>
        <v>19414.601595393222</v>
      </c>
      <c r="AS36" s="1">
        <f t="shared" si="42"/>
        <v>3445.5695493833528</v>
      </c>
      <c r="AT36" s="1">
        <f t="shared" si="43"/>
        <v>1165.5922721539505</v>
      </c>
      <c r="AU36" s="1">
        <f t="shared" si="44"/>
        <v>3882.9203190786448</v>
      </c>
      <c r="AV36" s="1">
        <f t="shared" si="45"/>
        <v>689.11390987667062</v>
      </c>
      <c r="AW36" s="1">
        <f t="shared" si="46"/>
        <v>233.11845443079011</v>
      </c>
      <c r="AX36" s="1">
        <f t="shared" si="25"/>
        <v>16093.512525674098</v>
      </c>
      <c r="AY36" s="1">
        <f t="shared" si="4"/>
        <v>1322.1669691918191</v>
      </c>
      <c r="AZ36" s="1">
        <f t="shared" si="5"/>
        <v>423.44801748664457</v>
      </c>
      <c r="BA36" s="1">
        <f t="shared" si="26"/>
        <v>9348.0232244314229</v>
      </c>
      <c r="BB36" s="1">
        <f t="shared" si="27"/>
        <v>14983.52509894968</v>
      </c>
      <c r="BC36" s="1">
        <f t="shared" si="28"/>
        <v>13319.234216581222</v>
      </c>
      <c r="BD36" s="1">
        <f t="shared" si="6"/>
        <v>0</v>
      </c>
      <c r="BE36" s="2">
        <v>0</v>
      </c>
      <c r="BF36" s="2">
        <v>0</v>
      </c>
      <c r="BG36" s="2">
        <v>0</v>
      </c>
      <c r="BH36" s="2">
        <f t="shared" si="7"/>
        <v>0</v>
      </c>
      <c r="BI36" s="2">
        <f t="shared" si="29"/>
        <v>0</v>
      </c>
      <c r="BJ36" s="2">
        <f t="shared" si="8"/>
        <v>0</v>
      </c>
      <c r="BK36" s="2">
        <f t="shared" si="9"/>
        <v>0</v>
      </c>
      <c r="BL36" s="2">
        <f t="shared" si="10"/>
        <v>0</v>
      </c>
      <c r="BM36" s="2">
        <f t="shared" si="11"/>
        <v>0</v>
      </c>
      <c r="BN36" s="2">
        <f t="shared" si="12"/>
        <v>0</v>
      </c>
      <c r="BO36" s="2">
        <f t="shared" si="30"/>
        <v>0</v>
      </c>
      <c r="BP36" s="2">
        <f t="shared" si="31"/>
        <v>0</v>
      </c>
      <c r="BQ36" s="2">
        <f t="shared" si="32"/>
        <v>0</v>
      </c>
      <c r="BR36" s="17">
        <v>0</v>
      </c>
      <c r="BS36" s="12"/>
      <c r="BT36" s="12"/>
      <c r="BU36" s="12"/>
      <c r="BV36" s="12"/>
      <c r="BW36" s="12"/>
      <c r="BX36" s="12"/>
      <c r="BY36" s="19"/>
      <c r="BZ36" s="19"/>
      <c r="CA36" s="19"/>
      <c r="CB36" s="12"/>
      <c r="CC36" s="12"/>
      <c r="CD36" s="12"/>
      <c r="CE36" s="12"/>
      <c r="CF36" s="12"/>
      <c r="CG36" s="12"/>
      <c r="CH36" s="12"/>
      <c r="CI36" s="12"/>
      <c r="CJ36" s="12"/>
      <c r="CK36" s="17"/>
      <c r="CL36" s="17"/>
      <c r="CM36" s="17"/>
    </row>
    <row r="37" spans="1:91">
      <c r="A37">
        <v>1991</v>
      </c>
      <c r="B37" s="1">
        <v>971.30660538821314</v>
      </c>
      <c r="C37" s="1">
        <v>2115.3616604105928</v>
      </c>
      <c r="D37" s="1">
        <v>2250.8548680506537</v>
      </c>
      <c r="E37" s="11">
        <f t="shared" si="33"/>
        <v>6.4419132733040119E-3</v>
      </c>
      <c r="F37" s="11">
        <f t="shared" si="13"/>
        <v>1.4658561960459116E-2</v>
      </c>
      <c r="G37" s="11">
        <f t="shared" si="14"/>
        <v>2.2141333526622953E-2</v>
      </c>
      <c r="H37" s="1">
        <v>24947.618381278808</v>
      </c>
      <c r="I37" s="1">
        <v>3408.4159930328774</v>
      </c>
      <c r="J37" s="1">
        <v>1191.5333209422074</v>
      </c>
      <c r="K37" s="1">
        <f t="shared" si="15"/>
        <v>25684.596648354625</v>
      </c>
      <c r="L37" s="1">
        <f t="shared" si="0"/>
        <v>1611.2686812955199</v>
      </c>
      <c r="M37" s="1">
        <f t="shared" si="1"/>
        <v>529.3692355980869</v>
      </c>
      <c r="N37" s="11">
        <f t="shared" si="34"/>
        <v>7.4530906226657478E-3</v>
      </c>
      <c r="O37" s="11">
        <f t="shared" si="16"/>
        <v>2.0536607851349364E-2</v>
      </c>
      <c r="P37" s="11">
        <f t="shared" si="17"/>
        <v>9.4579691865364079E-3</v>
      </c>
      <c r="Q37" s="1">
        <v>4471.2127775630915</v>
      </c>
      <c r="R37" s="1">
        <v>3063.6955039999998</v>
      </c>
      <c r="S37" s="1">
        <v>1017.4226960000001</v>
      </c>
      <c r="T37" s="1">
        <f t="shared" si="18"/>
        <v>179.22403290080703</v>
      </c>
      <c r="U37" s="1">
        <f t="shared" si="47"/>
        <v>898.86196704348333</v>
      </c>
      <c r="V37" s="1">
        <f t="shared" si="48"/>
        <v>853.87683090177541</v>
      </c>
      <c r="W37" s="11">
        <f t="shared" si="35"/>
        <v>-8.2496603834885107E-3</v>
      </c>
      <c r="X37" s="11">
        <f t="shared" si="51"/>
        <v>-3.4539894612210631E-2</v>
      </c>
      <c r="Y37" s="11">
        <f t="shared" si="52"/>
        <v>1.1129567597252477E-2</v>
      </c>
      <c r="Z37" s="1">
        <v>11151.34230578893</v>
      </c>
      <c r="AA37" s="1">
        <v>8486.9194680000001</v>
      </c>
      <c r="AB37" s="1">
        <v>2032.0167120000006</v>
      </c>
      <c r="AC37" s="12">
        <f t="shared" si="19"/>
        <v>2.4940307832691997</v>
      </c>
      <c r="AD37" s="12">
        <f t="shared" si="49"/>
        <v>2.770157627257464</v>
      </c>
      <c r="AE37" s="12">
        <f t="shared" si="50"/>
        <v>1.9972197592887198</v>
      </c>
      <c r="AF37" s="11">
        <f t="shared" si="36"/>
        <v>9.2172159642207152E-2</v>
      </c>
      <c r="AG37" s="11">
        <f t="shared" si="53"/>
        <v>8.2257214163834469E-3</v>
      </c>
      <c r="AH37" s="11">
        <f t="shared" si="54"/>
        <v>2.4347622710749528E-2</v>
      </c>
      <c r="AI37" s="1">
        <f t="shared" si="37"/>
        <v>30528.396407759974</v>
      </c>
      <c r="AJ37" s="1">
        <f t="shared" si="38"/>
        <v>4868.2682685329537</v>
      </c>
      <c r="AK37" s="1">
        <f t="shared" si="39"/>
        <v>1609.6898848161477</v>
      </c>
      <c r="AL37" s="14">
        <f t="shared" si="20"/>
        <v>10.352917121321754</v>
      </c>
      <c r="AM37" s="14">
        <f t="shared" si="21"/>
        <v>1.4447003403982626</v>
      </c>
      <c r="AN37" s="14">
        <f t="shared" si="22"/>
        <v>0.58274884758730183</v>
      </c>
      <c r="AO37" s="11">
        <f t="shared" si="40"/>
        <v>2.0621120954280148E-2</v>
      </c>
      <c r="AP37" s="11">
        <f t="shared" si="23"/>
        <v>2.5977173653231045E-2</v>
      </c>
      <c r="AQ37" s="11">
        <f t="shared" si="24"/>
        <v>2.3564574154817608E-2</v>
      </c>
      <c r="AR37" s="1">
        <f t="shared" si="41"/>
        <v>20039.579743064602</v>
      </c>
      <c r="AS37" s="1">
        <f t="shared" si="42"/>
        <v>3610.4420492919689</v>
      </c>
      <c r="AT37" s="1">
        <f t="shared" si="43"/>
        <v>1226.6138409998002</v>
      </c>
      <c r="AU37" s="1">
        <f t="shared" si="44"/>
        <v>4007.9159486129206</v>
      </c>
      <c r="AV37" s="1">
        <f t="shared" si="45"/>
        <v>722.08840985839379</v>
      </c>
      <c r="AW37" s="1">
        <f t="shared" si="46"/>
        <v>245.32276819996005</v>
      </c>
      <c r="AX37" s="1">
        <f t="shared" si="25"/>
        <v>16505.255606744406</v>
      </c>
      <c r="AY37" s="1">
        <f t="shared" si="4"/>
        <v>1365.4183553997777</v>
      </c>
      <c r="AZ37" s="1">
        <f t="shared" si="5"/>
        <v>435.96372504002647</v>
      </c>
      <c r="BA37" s="1">
        <f t="shared" si="26"/>
        <v>9432.7801190311056</v>
      </c>
      <c r="BB37" s="1">
        <f t="shared" si="27"/>
        <v>15271.25305797914</v>
      </c>
      <c r="BC37" s="1">
        <f t="shared" si="28"/>
        <v>13679.703352035778</v>
      </c>
      <c r="BD37" s="1">
        <f t="shared" si="6"/>
        <v>0</v>
      </c>
      <c r="BE37" s="2">
        <v>0</v>
      </c>
      <c r="BF37" s="2">
        <v>0</v>
      </c>
      <c r="BG37" s="2">
        <v>0</v>
      </c>
      <c r="BH37" s="2">
        <f t="shared" si="7"/>
        <v>0</v>
      </c>
      <c r="BI37" s="2">
        <f t="shared" si="29"/>
        <v>0</v>
      </c>
      <c r="BJ37" s="2">
        <f t="shared" si="8"/>
        <v>0</v>
      </c>
      <c r="BK37" s="2">
        <f t="shared" si="9"/>
        <v>0</v>
      </c>
      <c r="BL37" s="2">
        <f t="shared" si="10"/>
        <v>0</v>
      </c>
      <c r="BM37" s="2">
        <f t="shared" si="11"/>
        <v>0</v>
      </c>
      <c r="BN37" s="2">
        <f t="shared" si="12"/>
        <v>0</v>
      </c>
      <c r="BO37" s="2">
        <f t="shared" si="30"/>
        <v>0</v>
      </c>
      <c r="BP37" s="2">
        <f t="shared" si="31"/>
        <v>0</v>
      </c>
      <c r="BQ37" s="2">
        <f t="shared" si="32"/>
        <v>0</v>
      </c>
      <c r="BR37" s="17">
        <v>0</v>
      </c>
      <c r="BS37" s="12"/>
      <c r="BT37" s="12"/>
      <c r="BU37" s="12"/>
      <c r="BV37" s="12"/>
      <c r="BW37" s="12"/>
      <c r="BX37" s="12"/>
      <c r="BY37" s="19"/>
      <c r="BZ37" s="19"/>
      <c r="CA37" s="19"/>
      <c r="CB37" s="12"/>
      <c r="CC37" s="12"/>
      <c r="CD37" s="12"/>
      <c r="CE37" s="12"/>
      <c r="CF37" s="12"/>
      <c r="CG37" s="12"/>
      <c r="CH37" s="12"/>
      <c r="CI37" s="12"/>
      <c r="CJ37" s="12"/>
      <c r="CK37" s="17"/>
      <c r="CL37" s="17"/>
      <c r="CM37" s="17"/>
    </row>
    <row r="38" spans="1:91">
      <c r="A38">
        <v>1992</v>
      </c>
      <c r="B38" s="1">
        <v>977.31730766866428</v>
      </c>
      <c r="C38" s="1">
        <v>2141.7241709324203</v>
      </c>
      <c r="D38" s="1">
        <v>2298.7854691087018</v>
      </c>
      <c r="E38" s="11">
        <f t="shared" si="33"/>
        <v>6.1882645985391616E-3</v>
      </c>
      <c r="F38" s="11">
        <f t="shared" si="13"/>
        <v>1.246241293638195E-2</v>
      </c>
      <c r="G38" s="11">
        <f t="shared" si="14"/>
        <v>2.1294398736404707E-2</v>
      </c>
      <c r="H38" s="1">
        <v>25379.678098094017</v>
      </c>
      <c r="I38" s="1">
        <v>3518.9187759136689</v>
      </c>
      <c r="J38" s="1">
        <v>1239.6080716442671</v>
      </c>
      <c r="K38" s="1">
        <f t="shared" si="15"/>
        <v>25968.718551230631</v>
      </c>
      <c r="L38" s="1">
        <f t="shared" si="0"/>
        <v>1643.0307990508757</v>
      </c>
      <c r="M38" s="1">
        <f t="shared" si="1"/>
        <v>539.24478308317077</v>
      </c>
      <c r="N38" s="11">
        <f t="shared" si="34"/>
        <v>1.1061956968446474E-2</v>
      </c>
      <c r="O38" s="11">
        <f t="shared" si="16"/>
        <v>1.9712489992555371E-2</v>
      </c>
      <c r="P38" s="11">
        <f t="shared" si="17"/>
        <v>1.8655310548839177E-2</v>
      </c>
      <c r="Q38" s="1">
        <v>4506.2698650860548</v>
      </c>
      <c r="R38" s="1">
        <v>2984.2321120000001</v>
      </c>
      <c r="S38" s="1">
        <v>1052.3453570000015</v>
      </c>
      <c r="T38" s="1">
        <f t="shared" si="18"/>
        <v>177.55425611266796</v>
      </c>
      <c r="U38" s="1">
        <f t="shared" si="47"/>
        <v>848.05370684498394</v>
      </c>
      <c r="V38" s="1">
        <f t="shared" si="48"/>
        <v>848.93393409751468</v>
      </c>
      <c r="W38" s="11">
        <f t="shared" si="35"/>
        <v>-9.3167013436374901E-3</v>
      </c>
      <c r="X38" s="11">
        <f t="shared" si="51"/>
        <v>-5.6525097357958964E-2</v>
      </c>
      <c r="Y38" s="11">
        <f t="shared" si="52"/>
        <v>-5.788770259804954E-3</v>
      </c>
      <c r="Z38" s="1">
        <v>11295.471101000001</v>
      </c>
      <c r="AA38" s="1">
        <v>8566.2843489999977</v>
      </c>
      <c r="AB38" s="1">
        <v>2138.9941029999991</v>
      </c>
      <c r="AC38" s="12">
        <f t="shared" si="19"/>
        <v>2.5066122179045962</v>
      </c>
      <c r="AD38" s="12">
        <f t="shared" si="49"/>
        <v>2.8705154383111862</v>
      </c>
      <c r="AE38" s="12">
        <f t="shared" si="50"/>
        <v>2.0325970830505562</v>
      </c>
      <c r="AF38" s="11">
        <f t="shared" si="36"/>
        <v>5.0446188233910227E-3</v>
      </c>
      <c r="AG38" s="11">
        <f t="shared" si="53"/>
        <v>3.6228195127321783E-2</v>
      </c>
      <c r="AH38" s="11">
        <f t="shared" si="54"/>
        <v>1.7713285479628693E-2</v>
      </c>
      <c r="AI38" s="1">
        <f t="shared" si="37"/>
        <v>31483.472715596898</v>
      </c>
      <c r="AJ38" s="1">
        <f t="shared" si="38"/>
        <v>5103.5298515380518</v>
      </c>
      <c r="AK38" s="1">
        <f t="shared" si="39"/>
        <v>1694.043664534493</v>
      </c>
      <c r="AL38" s="14">
        <f t="shared" si="20"/>
        <v>10.566405877510167</v>
      </c>
      <c r="AM38" s="14">
        <f t="shared" si="21"/>
        <v>1.4822295720176701</v>
      </c>
      <c r="AN38" s="14">
        <f t="shared" si="22"/>
        <v>0.5964810760199073</v>
      </c>
      <c r="AO38" s="11">
        <f t="shared" si="40"/>
        <v>2.0621120954280148E-2</v>
      </c>
      <c r="AP38" s="11">
        <f t="shared" si="23"/>
        <v>2.5977173653231045E-2</v>
      </c>
      <c r="AQ38" s="11">
        <f t="shared" si="24"/>
        <v>2.3564574154817608E-2</v>
      </c>
      <c r="AR38" s="1">
        <f t="shared" si="41"/>
        <v>20681.035819000379</v>
      </c>
      <c r="AS38" s="1">
        <f t="shared" si="42"/>
        <v>3776.5951924503188</v>
      </c>
      <c r="AT38" s="1">
        <f t="shared" si="43"/>
        <v>1289.9721805104373</v>
      </c>
      <c r="AU38" s="1">
        <f t="shared" si="44"/>
        <v>4136.2071638000762</v>
      </c>
      <c r="AV38" s="1">
        <f t="shared" si="45"/>
        <v>755.3190384900638</v>
      </c>
      <c r="AW38" s="1">
        <f t="shared" si="46"/>
        <v>257.99443610208749</v>
      </c>
      <c r="AX38" s="1">
        <f t="shared" si="25"/>
        <v>16928.819867794082</v>
      </c>
      <c r="AY38" s="1">
        <f t="shared" si="4"/>
        <v>1410.6747241148767</v>
      </c>
      <c r="AZ38" s="1">
        <f t="shared" si="5"/>
        <v>448.92303273888103</v>
      </c>
      <c r="BA38" s="1">
        <f t="shared" si="26"/>
        <v>9515.9165451747613</v>
      </c>
      <c r="BB38" s="1">
        <f t="shared" si="27"/>
        <v>15531.405451950059</v>
      </c>
      <c r="BC38" s="1">
        <f t="shared" si="28"/>
        <v>14038.34138390537</v>
      </c>
      <c r="BD38" s="1">
        <f t="shared" si="6"/>
        <v>0</v>
      </c>
      <c r="BE38" s="2">
        <v>0</v>
      </c>
      <c r="BF38" s="2">
        <v>0</v>
      </c>
      <c r="BG38" s="2">
        <v>0</v>
      </c>
      <c r="BH38" s="2">
        <f t="shared" si="7"/>
        <v>0</v>
      </c>
      <c r="BI38" s="2">
        <f t="shared" si="29"/>
        <v>0</v>
      </c>
      <c r="BJ38" s="2">
        <f t="shared" si="8"/>
        <v>0</v>
      </c>
      <c r="BK38" s="2">
        <f t="shared" si="9"/>
        <v>0</v>
      </c>
      <c r="BL38" s="2">
        <f t="shared" si="10"/>
        <v>0</v>
      </c>
      <c r="BM38" s="2">
        <f t="shared" si="11"/>
        <v>0</v>
      </c>
      <c r="BN38" s="2">
        <f t="shared" si="12"/>
        <v>0</v>
      </c>
      <c r="BO38" s="2">
        <f t="shared" si="30"/>
        <v>0</v>
      </c>
      <c r="BP38" s="2">
        <f t="shared" si="31"/>
        <v>0</v>
      </c>
      <c r="BQ38" s="2">
        <f t="shared" si="32"/>
        <v>0</v>
      </c>
      <c r="BR38" s="17">
        <v>0</v>
      </c>
      <c r="BS38" s="12"/>
      <c r="BT38" s="12"/>
      <c r="BU38" s="12"/>
      <c r="BV38" s="12"/>
      <c r="BW38" s="12"/>
      <c r="BX38" s="12"/>
      <c r="BY38" s="19"/>
      <c r="BZ38" s="19"/>
      <c r="CA38" s="19"/>
      <c r="CB38" s="12"/>
      <c r="CC38" s="12"/>
      <c r="CD38" s="12"/>
      <c r="CE38" s="12"/>
      <c r="CF38" s="12"/>
      <c r="CG38" s="12"/>
      <c r="CH38" s="12"/>
      <c r="CI38" s="12"/>
      <c r="CJ38" s="12"/>
      <c r="CK38" s="17"/>
      <c r="CL38" s="17"/>
      <c r="CM38" s="17"/>
    </row>
    <row r="39" spans="1:91">
      <c r="A39">
        <v>1993</v>
      </c>
      <c r="B39" s="1">
        <v>983.60275570927422</v>
      </c>
      <c r="C39" s="1">
        <v>2168.6955115280452</v>
      </c>
      <c r="D39" s="1">
        <v>2346.9547504902093</v>
      </c>
      <c r="E39" s="11">
        <f t="shared" si="33"/>
        <v>6.4313278720127265E-3</v>
      </c>
      <c r="F39" s="11">
        <f t="shared" si="13"/>
        <v>1.2593283935289801E-2</v>
      </c>
      <c r="G39" s="11">
        <f t="shared" si="14"/>
        <v>2.0954230844422383E-2</v>
      </c>
      <c r="H39" s="1">
        <v>25592.523894853668</v>
      </c>
      <c r="I39" s="1">
        <v>3647.4595290925654</v>
      </c>
      <c r="J39" s="1">
        <v>1293.4473539182864</v>
      </c>
      <c r="K39" s="1">
        <f t="shared" si="15"/>
        <v>26019.166524598586</v>
      </c>
      <c r="L39" s="1">
        <f t="shared" si="0"/>
        <v>1681.8679753353642</v>
      </c>
      <c r="M39" s="1">
        <f t="shared" si="1"/>
        <v>551.1172951451764</v>
      </c>
      <c r="N39" s="11">
        <f t="shared" si="34"/>
        <v>1.942643926323484E-3</v>
      </c>
      <c r="O39" s="11">
        <f t="shared" si="16"/>
        <v>2.3637521771912917E-2</v>
      </c>
      <c r="P39" s="11">
        <f t="shared" si="17"/>
        <v>2.2016925215527783E-2</v>
      </c>
      <c r="Q39" s="1">
        <v>4568.9495022796364</v>
      </c>
      <c r="R39" s="1">
        <v>2953.4735779999996</v>
      </c>
      <c r="S39" s="1">
        <v>1097.8205420000027</v>
      </c>
      <c r="T39" s="1">
        <f t="shared" si="18"/>
        <v>178.52672604902381</v>
      </c>
      <c r="U39" s="1">
        <f t="shared" si="47"/>
        <v>809.7344341843268</v>
      </c>
      <c r="V39" s="1">
        <f t="shared" si="48"/>
        <v>848.75548948655353</v>
      </c>
      <c r="W39" s="11">
        <f t="shared" si="35"/>
        <v>5.477029712758652E-3</v>
      </c>
      <c r="X39" s="11">
        <f t="shared" si="51"/>
        <v>-4.518495981017101E-2</v>
      </c>
      <c r="Y39" s="11">
        <f t="shared" si="52"/>
        <v>-2.1019846632808203E-4</v>
      </c>
      <c r="Z39" s="1">
        <v>11529.550378999998</v>
      </c>
      <c r="AA39" s="1">
        <v>8478.9364089999999</v>
      </c>
      <c r="AB39" s="1">
        <v>2265.1535709999953</v>
      </c>
      <c r="AC39" s="12">
        <f t="shared" si="19"/>
        <v>2.5234576073225217</v>
      </c>
      <c r="AD39" s="12">
        <f t="shared" si="49"/>
        <v>2.8708353689561941</v>
      </c>
      <c r="AE39" s="12">
        <f t="shared" si="50"/>
        <v>2.0633186248030597</v>
      </c>
      <c r="AF39" s="11">
        <f t="shared" si="36"/>
        <v>6.7203811174301187E-3</v>
      </c>
      <c r="AG39" s="11">
        <f t="shared" si="53"/>
        <v>1.1145407571677701E-4</v>
      </c>
      <c r="AH39" s="11">
        <f t="shared" si="54"/>
        <v>1.5114427747970671E-2</v>
      </c>
      <c r="AI39" s="1">
        <f t="shared" si="37"/>
        <v>32471.332607837285</v>
      </c>
      <c r="AJ39" s="1">
        <f t="shared" si="38"/>
        <v>5348.4959048743103</v>
      </c>
      <c r="AK39" s="1">
        <f t="shared" si="39"/>
        <v>1782.6337341831313</v>
      </c>
      <c r="AL39" s="14">
        <f t="shared" ref="AL39:AL56" si="55">(1+AL$5)*AL38</f>
        <v>10.784297011162321</v>
      </c>
      <c r="AM39" s="14">
        <f t="shared" ref="AM39:AM56" si="56">(1+AM$5)*AM38</f>
        <v>1.5207337070039275</v>
      </c>
      <c r="AN39" s="14">
        <f t="shared" ref="AN39:AN56" si="57">(1+AN$5)*AN38</f>
        <v>0.61053689856772375</v>
      </c>
      <c r="AO39" s="11">
        <f t="shared" si="40"/>
        <v>2.0621120954280148E-2</v>
      </c>
      <c r="AP39" s="11">
        <f t="shared" si="23"/>
        <v>2.5977173653231045E-2</v>
      </c>
      <c r="AQ39" s="11">
        <f t="shared" si="24"/>
        <v>2.3564574154817608E-2</v>
      </c>
      <c r="AR39" s="1">
        <f t="shared" si="41"/>
        <v>21347.530965259215</v>
      </c>
      <c r="AS39" s="1">
        <f t="shared" si="42"/>
        <v>3950.5573444347792</v>
      </c>
      <c r="AT39" s="1">
        <f t="shared" si="43"/>
        <v>1356.2136574006256</v>
      </c>
      <c r="AU39" s="1">
        <f t="shared" si="44"/>
        <v>4269.5061930518432</v>
      </c>
      <c r="AV39" s="1">
        <f t="shared" si="45"/>
        <v>790.11146888695589</v>
      </c>
      <c r="AW39" s="1">
        <f t="shared" si="46"/>
        <v>271.24273148012514</v>
      </c>
      <c r="AX39" s="1">
        <f t="shared" si="25"/>
        <v>17362.725625847233</v>
      </c>
      <c r="AY39" s="1">
        <f t="shared" si="4"/>
        <v>1457.30272357183</v>
      </c>
      <c r="AZ39" s="1">
        <f t="shared" si="5"/>
        <v>462.28881306462438</v>
      </c>
      <c r="BA39" s="1">
        <f t="shared" si="26"/>
        <v>9602.00975533987</v>
      </c>
      <c r="BB39" s="1">
        <f t="shared" si="27"/>
        <v>15797.521006615118</v>
      </c>
      <c r="BC39" s="1">
        <f t="shared" si="28"/>
        <v>14401.359876753042</v>
      </c>
      <c r="BD39" s="1">
        <f t="shared" si="6"/>
        <v>0</v>
      </c>
      <c r="BE39" s="2">
        <v>0</v>
      </c>
      <c r="BF39" s="2">
        <v>0</v>
      </c>
      <c r="BG39" s="2">
        <v>0</v>
      </c>
      <c r="BH39" s="2">
        <f t="shared" si="7"/>
        <v>0</v>
      </c>
      <c r="BI39" s="2">
        <f t="shared" si="29"/>
        <v>0</v>
      </c>
      <c r="BJ39" s="2">
        <f t="shared" si="8"/>
        <v>0</v>
      </c>
      <c r="BK39" s="2">
        <f t="shared" si="9"/>
        <v>0</v>
      </c>
      <c r="BL39" s="2">
        <f t="shared" si="10"/>
        <v>0</v>
      </c>
      <c r="BM39" s="2">
        <f t="shared" si="11"/>
        <v>0</v>
      </c>
      <c r="BN39" s="2">
        <f t="shared" si="12"/>
        <v>0</v>
      </c>
      <c r="BO39" s="2">
        <f t="shared" si="30"/>
        <v>0</v>
      </c>
      <c r="BP39" s="2">
        <f t="shared" si="31"/>
        <v>0</v>
      </c>
      <c r="BQ39" s="2">
        <f t="shared" si="32"/>
        <v>0</v>
      </c>
      <c r="BR39" s="17">
        <v>0</v>
      </c>
      <c r="BS39" s="12"/>
      <c r="BT39" s="12"/>
      <c r="BU39" s="12"/>
      <c r="BV39" s="12"/>
      <c r="BW39" s="12"/>
      <c r="BX39" s="12"/>
      <c r="BY39" s="19"/>
      <c r="BZ39" s="19"/>
      <c r="CA39" s="19"/>
      <c r="CB39" s="12"/>
      <c r="CC39" s="12"/>
      <c r="CD39" s="12"/>
      <c r="CE39" s="12"/>
      <c r="CF39" s="12"/>
      <c r="CG39" s="12"/>
      <c r="CH39" s="12"/>
      <c r="CI39" s="12"/>
      <c r="CJ39" s="12"/>
      <c r="CK39" s="17"/>
      <c r="CL39" s="17"/>
      <c r="CM39" s="17"/>
    </row>
    <row r="40" spans="1:91">
      <c r="A40">
        <v>1994</v>
      </c>
      <c r="B40" s="1">
        <v>989.36736538489151</v>
      </c>
      <c r="C40" s="1">
        <v>2194.8813109255934</v>
      </c>
      <c r="D40" s="1">
        <v>2395.2634872860117</v>
      </c>
      <c r="E40" s="11">
        <f t="shared" si="33"/>
        <v>5.8607091553546375E-3</v>
      </c>
      <c r="F40" s="11">
        <f t="shared" si="13"/>
        <v>1.2074447177279346E-2</v>
      </c>
      <c r="G40" s="11">
        <f t="shared" si="14"/>
        <v>2.0583582527831989E-2</v>
      </c>
      <c r="H40" s="1">
        <v>26349.604880474133</v>
      </c>
      <c r="I40" s="1">
        <v>3773.9301909376209</v>
      </c>
      <c r="J40" s="1">
        <v>1365.5541605299168</v>
      </c>
      <c r="K40" s="1">
        <f t="shared" si="15"/>
        <v>26632.781515108294</v>
      </c>
      <c r="L40" s="1">
        <f t="shared" si="0"/>
        <v>1719.423356585115</v>
      </c>
      <c r="M40" s="1">
        <f t="shared" si="1"/>
        <v>570.10603124801855</v>
      </c>
      <c r="N40" s="11">
        <f t="shared" si="34"/>
        <v>2.3583191641807444E-2</v>
      </c>
      <c r="O40" s="11">
        <f t="shared" si="16"/>
        <v>2.2329565578571797E-2</v>
      </c>
      <c r="P40" s="11">
        <f t="shared" si="17"/>
        <v>3.4454981308180699E-2</v>
      </c>
      <c r="Q40" s="1">
        <v>4638.4701607236966</v>
      </c>
      <c r="R40" s="1">
        <v>2903.3460949999999</v>
      </c>
      <c r="S40" s="1">
        <v>1130.8990450000028</v>
      </c>
      <c r="T40" s="1">
        <f t="shared" si="18"/>
        <v>176.03566284065784</v>
      </c>
      <c r="U40" s="1">
        <f t="shared" si="47"/>
        <v>769.31632227109981</v>
      </c>
      <c r="V40" s="1">
        <f t="shared" si="48"/>
        <v>828.1612532754807</v>
      </c>
      <c r="W40" s="11">
        <f t="shared" si="35"/>
        <v>-1.3953446990799145E-2</v>
      </c>
      <c r="X40" s="11">
        <f t="shared" si="51"/>
        <v>-4.9915268768261689E-2</v>
      </c>
      <c r="Y40" s="11">
        <f t="shared" si="52"/>
        <v>-2.4264038897151785E-2</v>
      </c>
      <c r="Z40" s="1">
        <v>11611.115460000001</v>
      </c>
      <c r="AA40" s="1">
        <v>8369.0804229999994</v>
      </c>
      <c r="AB40" s="1">
        <v>2364.5842759999978</v>
      </c>
      <c r="AC40" s="12">
        <f t="shared" si="19"/>
        <v>2.5032209020804457</v>
      </c>
      <c r="AD40" s="12">
        <f t="shared" si="49"/>
        <v>2.882563824344889</v>
      </c>
      <c r="AE40" s="12">
        <f t="shared" si="50"/>
        <v>2.0908889139613622</v>
      </c>
      <c r="AF40" s="11">
        <f t="shared" si="36"/>
        <v>-8.0194353902968141E-3</v>
      </c>
      <c r="AG40" s="11">
        <f t="shared" si="53"/>
        <v>4.0853806928535796E-3</v>
      </c>
      <c r="AH40" s="11">
        <f t="shared" si="54"/>
        <v>1.3362109383825205E-2</v>
      </c>
      <c r="AI40" s="1">
        <f t="shared" si="37"/>
        <v>33493.705540105402</v>
      </c>
      <c r="AJ40" s="1">
        <f t="shared" si="38"/>
        <v>5603.7577832738352</v>
      </c>
      <c r="AK40" s="1">
        <f t="shared" si="39"/>
        <v>1875.6130922449433</v>
      </c>
      <c r="AL40" s="14">
        <f t="shared" si="55"/>
        <v>11.006681304236382</v>
      </c>
      <c r="AM40" s="14">
        <f t="shared" si="56"/>
        <v>1.5602380705910903</v>
      </c>
      <c r="AN40" s="14">
        <f t="shared" si="57"/>
        <v>0.62492394058827527</v>
      </c>
      <c r="AO40" s="11">
        <f t="shared" si="40"/>
        <v>2.0621120954280148E-2</v>
      </c>
      <c r="AP40" s="11">
        <f t="shared" si="23"/>
        <v>2.5977173653231045E-2</v>
      </c>
      <c r="AQ40" s="11">
        <f t="shared" si="24"/>
        <v>2.3564574154817608E-2</v>
      </c>
      <c r="AR40" s="1">
        <f t="shared" si="41"/>
        <v>22025.972673419677</v>
      </c>
      <c r="AS40" s="1">
        <f t="shared" si="42"/>
        <v>4130.6231448912513</v>
      </c>
      <c r="AT40" s="1">
        <f t="shared" si="43"/>
        <v>1425.405562220285</v>
      </c>
      <c r="AU40" s="1">
        <f t="shared" si="44"/>
        <v>4405.1945346839357</v>
      </c>
      <c r="AV40" s="1">
        <f t="shared" si="45"/>
        <v>826.12462897825026</v>
      </c>
      <c r="AW40" s="1">
        <f t="shared" si="46"/>
        <v>285.081112444057</v>
      </c>
      <c r="AX40" s="1">
        <f t="shared" si="25"/>
        <v>17810.146923413799</v>
      </c>
      <c r="AY40" s="1">
        <f t="shared" si="4"/>
        <v>1505.5477029504962</v>
      </c>
      <c r="AZ40" s="1">
        <f t="shared" si="5"/>
        <v>476.07474327105837</v>
      </c>
      <c r="BA40" s="1">
        <f t="shared" si="26"/>
        <v>9683.4564632402762</v>
      </c>
      <c r="BB40" s="1">
        <f t="shared" si="27"/>
        <v>16059.753475369531</v>
      </c>
      <c r="BC40" s="1">
        <f t="shared" si="28"/>
        <v>14768.176353659766</v>
      </c>
      <c r="BD40" s="1">
        <f t="shared" si="6"/>
        <v>0</v>
      </c>
      <c r="BE40" s="2">
        <v>0</v>
      </c>
      <c r="BF40" s="2">
        <v>0</v>
      </c>
      <c r="BG40" s="2">
        <v>0</v>
      </c>
      <c r="BH40" s="2">
        <f t="shared" si="7"/>
        <v>0</v>
      </c>
      <c r="BI40" s="2">
        <f t="shared" si="29"/>
        <v>0</v>
      </c>
      <c r="BJ40" s="2">
        <f t="shared" si="8"/>
        <v>0</v>
      </c>
      <c r="BK40" s="2">
        <f t="shared" si="9"/>
        <v>0</v>
      </c>
      <c r="BL40" s="2">
        <f t="shared" si="10"/>
        <v>0</v>
      </c>
      <c r="BM40" s="2">
        <f t="shared" si="11"/>
        <v>0</v>
      </c>
      <c r="BN40" s="2">
        <f t="shared" si="12"/>
        <v>0</v>
      </c>
      <c r="BO40" s="2">
        <f t="shared" si="30"/>
        <v>0</v>
      </c>
      <c r="BP40" s="2">
        <f t="shared" si="31"/>
        <v>0</v>
      </c>
      <c r="BQ40" s="2">
        <f t="shared" si="32"/>
        <v>0</v>
      </c>
      <c r="BR40" s="17">
        <v>0</v>
      </c>
      <c r="BS40" s="12"/>
      <c r="BT40" s="12"/>
      <c r="BU40" s="12"/>
      <c r="BV40" s="12"/>
      <c r="BW40" s="12"/>
      <c r="BX40" s="12"/>
      <c r="BY40" s="19"/>
      <c r="BZ40" s="19"/>
      <c r="CA40" s="19"/>
      <c r="CB40" s="12"/>
      <c r="CC40" s="12"/>
      <c r="CD40" s="12"/>
      <c r="CE40" s="12"/>
      <c r="CF40" s="12"/>
      <c r="CG40" s="12"/>
      <c r="CH40" s="12"/>
      <c r="CI40" s="12"/>
      <c r="CJ40" s="12"/>
      <c r="CK40" s="17"/>
      <c r="CL40" s="17"/>
      <c r="CM40" s="17"/>
    </row>
    <row r="41" spans="1:91">
      <c r="A41">
        <v>1995</v>
      </c>
      <c r="B41" s="1">
        <v>995.08699659754791</v>
      </c>
      <c r="C41" s="1">
        <v>2221.9206720742259</v>
      </c>
      <c r="D41" s="1">
        <v>2444.1086520000008</v>
      </c>
      <c r="E41" s="11">
        <f t="shared" si="33"/>
        <v>5.7810995316500691E-3</v>
      </c>
      <c r="F41" s="11">
        <f t="shared" si="13"/>
        <v>1.2319281691468786E-2</v>
      </c>
      <c r="G41" s="11">
        <f t="shared" si="14"/>
        <v>2.0392397317980926E-2</v>
      </c>
      <c r="H41" s="1">
        <v>27027.758102154679</v>
      </c>
      <c r="I41" s="1">
        <v>3888.1350825134687</v>
      </c>
      <c r="J41" s="1">
        <v>1448.530682532848</v>
      </c>
      <c r="K41" s="1">
        <f t="shared" si="15"/>
        <v>27161.201175946793</v>
      </c>
      <c r="L41" s="1">
        <f t="shared" si="0"/>
        <v>1749.8982440645752</v>
      </c>
      <c r="M41" s="1">
        <f t="shared" si="1"/>
        <v>592.66214754713269</v>
      </c>
      <c r="N41" s="11">
        <f t="shared" si="34"/>
        <v>1.9840949040141886E-2</v>
      </c>
      <c r="O41" s="11">
        <f t="shared" si="16"/>
        <v>1.7723899912576169E-2</v>
      </c>
      <c r="P41" s="11">
        <f t="shared" si="17"/>
        <v>3.9564774029379413E-2</v>
      </c>
      <c r="Q41" s="1">
        <v>4742.0037342271235</v>
      </c>
      <c r="R41" s="1">
        <v>2950.2758280000003</v>
      </c>
      <c r="S41" s="1">
        <v>1200.1585219999965</v>
      </c>
      <c r="T41" s="1">
        <f t="shared" si="18"/>
        <v>175.44939229898932</v>
      </c>
      <c r="U41" s="1">
        <f t="shared" si="47"/>
        <v>758.7894364238</v>
      </c>
      <c r="V41" s="1">
        <f t="shared" si="48"/>
        <v>828.5351055881282</v>
      </c>
      <c r="W41" s="11">
        <f t="shared" si="35"/>
        <v>-3.3304077833318235E-3</v>
      </c>
      <c r="X41" s="11">
        <f t="shared" si="51"/>
        <v>-1.3683429744767883E-2</v>
      </c>
      <c r="Y41" s="11">
        <f t="shared" si="52"/>
        <v>4.5142453980906438E-4</v>
      </c>
      <c r="Z41" s="1">
        <v>11767.061969</v>
      </c>
      <c r="AA41" s="1">
        <v>8487.4511829999992</v>
      </c>
      <c r="AB41" s="1">
        <v>2487.7368040000038</v>
      </c>
      <c r="AC41" s="12">
        <f t="shared" si="19"/>
        <v>2.481453543375975</v>
      </c>
      <c r="AD41" s="12">
        <f t="shared" si="49"/>
        <v>2.8768331091109078</v>
      </c>
      <c r="AE41" s="12">
        <f t="shared" si="50"/>
        <v>2.0728401776911358</v>
      </c>
      <c r="AF41" s="11">
        <f t="shared" si="36"/>
        <v>-8.6957402306683251E-3</v>
      </c>
      <c r="AG41" s="11">
        <f t="shared" si="53"/>
        <v>-1.9880618724144039E-3</v>
      </c>
      <c r="AH41" s="11">
        <f t="shared" si="54"/>
        <v>-8.632087601455396E-3</v>
      </c>
      <c r="AI41" s="1">
        <f t="shared" si="37"/>
        <v>34549.5295207788</v>
      </c>
      <c r="AJ41" s="1">
        <f t="shared" si="38"/>
        <v>5869.5066339247023</v>
      </c>
      <c r="AK41" s="1">
        <f t="shared" si="39"/>
        <v>1973.132895464506</v>
      </c>
      <c r="AL41" s="14">
        <f t="shared" si="55"/>
        <v>11.233651410716254</v>
      </c>
      <c r="AM41" s="14">
        <f t="shared" si="56"/>
        <v>1.6007686458912171</v>
      </c>
      <c r="AN41" s="14">
        <f t="shared" si="57"/>
        <v>0.63965000712738851</v>
      </c>
      <c r="AO41" s="11">
        <f t="shared" si="40"/>
        <v>2.0621120954280148E-2</v>
      </c>
      <c r="AP41" s="11">
        <f t="shared" si="23"/>
        <v>2.5977173653231045E-2</v>
      </c>
      <c r="AQ41" s="11">
        <f t="shared" si="24"/>
        <v>2.3564574154817608E-2</v>
      </c>
      <c r="AR41" s="1">
        <f t="shared" si="41"/>
        <v>22724.702776484522</v>
      </c>
      <c r="AS41" s="1">
        <f t="shared" si="42"/>
        <v>4319.48259514238</v>
      </c>
      <c r="AT41" s="1">
        <f t="shared" si="43"/>
        <v>1497.856068219344</v>
      </c>
      <c r="AU41" s="1">
        <f t="shared" si="44"/>
        <v>4544.9405552969047</v>
      </c>
      <c r="AV41" s="1">
        <f t="shared" si="45"/>
        <v>863.89651902847606</v>
      </c>
      <c r="AW41" s="1">
        <f t="shared" si="46"/>
        <v>299.57121364386882</v>
      </c>
      <c r="AX41" s="1">
        <f t="shared" si="25"/>
        <v>18269.52043725703</v>
      </c>
      <c r="AY41" s="1">
        <f t="shared" si="4"/>
        <v>1555.2247744686656</v>
      </c>
      <c r="AZ41" s="1">
        <f t="shared" si="5"/>
        <v>490.27478937768387</v>
      </c>
      <c r="BA41" s="1">
        <f t="shared" si="26"/>
        <v>9764.7781500703095</v>
      </c>
      <c r="BB41" s="1">
        <f t="shared" si="27"/>
        <v>16329.729047359398</v>
      </c>
      <c r="BC41" s="1">
        <f t="shared" si="28"/>
        <v>15141.170069265349</v>
      </c>
      <c r="BD41" s="1">
        <f t="shared" si="6"/>
        <v>0</v>
      </c>
      <c r="BE41" s="2">
        <v>0</v>
      </c>
      <c r="BF41" s="2">
        <v>0</v>
      </c>
      <c r="BG41" s="2">
        <v>0</v>
      </c>
      <c r="BH41" s="2">
        <f t="shared" si="7"/>
        <v>0</v>
      </c>
      <c r="BI41" s="2">
        <f t="shared" si="29"/>
        <v>0</v>
      </c>
      <c r="BJ41" s="2">
        <f t="shared" si="8"/>
        <v>0</v>
      </c>
      <c r="BK41" s="2">
        <f t="shared" si="9"/>
        <v>0</v>
      </c>
      <c r="BL41" s="2">
        <f t="shared" si="10"/>
        <v>0</v>
      </c>
      <c r="BM41" s="2">
        <f t="shared" si="11"/>
        <v>0</v>
      </c>
      <c r="BN41" s="2">
        <f t="shared" si="12"/>
        <v>0</v>
      </c>
      <c r="BO41" s="2">
        <f t="shared" si="30"/>
        <v>0</v>
      </c>
      <c r="BP41" s="2">
        <f t="shared" si="31"/>
        <v>0</v>
      </c>
      <c r="BQ41" s="2">
        <f t="shared" si="32"/>
        <v>0</v>
      </c>
      <c r="BR41" s="17">
        <v>0</v>
      </c>
      <c r="BS41" s="12"/>
      <c r="BT41" s="12"/>
      <c r="BU41" s="12"/>
      <c r="BV41" s="12"/>
      <c r="BW41" s="12"/>
      <c r="BX41" s="12"/>
      <c r="BY41" s="19"/>
      <c r="BZ41" s="19"/>
      <c r="CA41" s="19"/>
      <c r="CB41" s="12"/>
      <c r="CC41" s="12"/>
      <c r="CD41" s="12"/>
      <c r="CE41" s="12"/>
      <c r="CF41" s="12"/>
      <c r="CG41" s="12"/>
      <c r="CH41" s="12"/>
      <c r="CI41" s="12"/>
      <c r="CJ41" s="12"/>
      <c r="CK41" s="17"/>
      <c r="CL41" s="17"/>
      <c r="CM41" s="17"/>
    </row>
    <row r="42" spans="1:91">
      <c r="A42">
        <v>1996</v>
      </c>
      <c r="B42" s="1">
        <v>1000.3747852050499</v>
      </c>
      <c r="C42" s="1">
        <v>2247.0150821235175</v>
      </c>
      <c r="D42" s="1">
        <v>2493.4737569060553</v>
      </c>
      <c r="E42" s="11">
        <f t="shared" si="33"/>
        <v>5.3138957956262445E-3</v>
      </c>
      <c r="F42" s="11">
        <f t="shared" si="13"/>
        <v>1.1294017092817743E-2</v>
      </c>
      <c r="G42" s="11">
        <f t="shared" si="14"/>
        <v>2.0197590179004132E-2</v>
      </c>
      <c r="H42" s="1">
        <v>27736.464927010045</v>
      </c>
      <c r="I42" s="1">
        <v>4069.5054532381719</v>
      </c>
      <c r="J42" s="1">
        <v>1544.1766598808326</v>
      </c>
      <c r="K42" s="1">
        <f t="shared" si="15"/>
        <v>27726.073604828831</v>
      </c>
      <c r="L42" s="1">
        <f t="shared" si="0"/>
        <v>1811.0717126973307</v>
      </c>
      <c r="M42" s="1">
        <f t="shared" si="1"/>
        <v>619.28731176897304</v>
      </c>
      <c r="N42" s="11">
        <f t="shared" si="34"/>
        <v>2.079703416733536E-2</v>
      </c>
      <c r="O42" s="11">
        <f t="shared" si="16"/>
        <v>3.4958300484184024E-2</v>
      </c>
      <c r="P42" s="11">
        <f t="shared" si="17"/>
        <v>4.492469163423829E-2</v>
      </c>
      <c r="Q42" s="1">
        <v>4881.6675423842144</v>
      </c>
      <c r="R42" s="1">
        <v>3000.6358080000005</v>
      </c>
      <c r="S42" s="1">
        <v>1243.1912289999996</v>
      </c>
      <c r="T42" s="1">
        <f t="shared" si="18"/>
        <v>176.00179241408657</v>
      </c>
      <c r="U42" s="1">
        <f t="shared" si="47"/>
        <v>737.34655045426848</v>
      </c>
      <c r="V42" s="1">
        <f t="shared" si="48"/>
        <v>805.08355118898066</v>
      </c>
      <c r="W42" s="11">
        <f t="shared" si="35"/>
        <v>3.1484869104354551E-3</v>
      </c>
      <c r="X42" s="11">
        <f t="shared" si="51"/>
        <v>-2.8259336438040794E-2</v>
      </c>
      <c r="Y42" s="11">
        <f t="shared" si="52"/>
        <v>-2.8304840966878131E-2</v>
      </c>
      <c r="Z42" s="1">
        <v>12072.838431</v>
      </c>
      <c r="AA42" s="1">
        <v>8591.2712870000014</v>
      </c>
      <c r="AB42" s="1">
        <v>2674.328431999993</v>
      </c>
      <c r="AC42" s="12">
        <f t="shared" si="19"/>
        <v>2.4730972206074497</v>
      </c>
      <c r="AD42" s="12">
        <f t="shared" si="49"/>
        <v>2.8631502910465834</v>
      </c>
      <c r="AE42" s="12">
        <f t="shared" si="50"/>
        <v>2.1511802606194173</v>
      </c>
      <c r="AF42" s="11">
        <f t="shared" si="36"/>
        <v>-3.3675112680757735E-3</v>
      </c>
      <c r="AG42" s="11">
        <f t="shared" si="53"/>
        <v>-4.7562084922448955E-3</v>
      </c>
      <c r="AH42" s="11">
        <f t="shared" si="54"/>
        <v>3.7793595363218913E-2</v>
      </c>
      <c r="AI42" s="1">
        <f t="shared" si="37"/>
        <v>35639.51712399783</v>
      </c>
      <c r="AJ42" s="1">
        <f t="shared" si="38"/>
        <v>6146.4524895607083</v>
      </c>
      <c r="AK42" s="1">
        <f t="shared" si="39"/>
        <v>2075.3908195619242</v>
      </c>
      <c r="AL42" s="14">
        <f t="shared" si="55"/>
        <v>11.465301895214854</v>
      </c>
      <c r="AM42" s="14">
        <f t="shared" si="56"/>
        <v>1.6423520909841809</v>
      </c>
      <c r="AN42" s="14">
        <f t="shared" si="57"/>
        <v>0.65472308715347149</v>
      </c>
      <c r="AO42" s="11">
        <f t="shared" si="40"/>
        <v>2.0621120954280148E-2</v>
      </c>
      <c r="AP42" s="11">
        <f t="shared" si="23"/>
        <v>2.5977173653231045E-2</v>
      </c>
      <c r="AQ42" s="11">
        <f t="shared" si="24"/>
        <v>2.3564574154817608E-2</v>
      </c>
      <c r="AR42" s="1">
        <f t="shared" si="41"/>
        <v>23437.001416640374</v>
      </c>
      <c r="AS42" s="1">
        <f t="shared" si="42"/>
        <v>4513.1104635571901</v>
      </c>
      <c r="AT42" s="1">
        <f t="shared" si="43"/>
        <v>1573.6982981308186</v>
      </c>
      <c r="AU42" s="1">
        <f t="shared" si="44"/>
        <v>4687.4002833280747</v>
      </c>
      <c r="AV42" s="1">
        <f t="shared" si="45"/>
        <v>902.62209271143809</v>
      </c>
      <c r="AW42" s="1">
        <f t="shared" si="46"/>
        <v>314.73965962616376</v>
      </c>
      <c r="AX42" s="1">
        <f t="shared" si="25"/>
        <v>18742.576692863302</v>
      </c>
      <c r="AY42" s="1">
        <f t="shared" si="4"/>
        <v>1606.7931183771577</v>
      </c>
      <c r="AZ42" s="1">
        <f t="shared" si="5"/>
        <v>504.90149937121942</v>
      </c>
      <c r="BA42" s="1">
        <f t="shared" si="26"/>
        <v>9842.2403874113825</v>
      </c>
      <c r="BB42" s="1">
        <f t="shared" si="27"/>
        <v>16587.45549355392</v>
      </c>
      <c r="BC42" s="1">
        <f t="shared" si="28"/>
        <v>15520.286690361929</v>
      </c>
      <c r="BD42" s="1">
        <f t="shared" si="6"/>
        <v>0</v>
      </c>
      <c r="BE42" s="2">
        <v>0</v>
      </c>
      <c r="BF42" s="2">
        <v>0</v>
      </c>
      <c r="BG42" s="2">
        <v>0</v>
      </c>
      <c r="BH42" s="2">
        <f t="shared" si="7"/>
        <v>0</v>
      </c>
      <c r="BI42" s="2">
        <f t="shared" si="29"/>
        <v>0</v>
      </c>
      <c r="BJ42" s="2">
        <f t="shared" si="8"/>
        <v>0</v>
      </c>
      <c r="BK42" s="2">
        <f t="shared" si="9"/>
        <v>0</v>
      </c>
      <c r="BL42" s="2">
        <f t="shared" si="10"/>
        <v>0</v>
      </c>
      <c r="BM42" s="2">
        <f t="shared" si="11"/>
        <v>0</v>
      </c>
      <c r="BN42" s="2">
        <f t="shared" si="12"/>
        <v>0</v>
      </c>
      <c r="BO42" s="2">
        <f t="shared" si="30"/>
        <v>0</v>
      </c>
      <c r="BP42" s="2">
        <f t="shared" si="31"/>
        <v>0</v>
      </c>
      <c r="BQ42" s="2">
        <f t="shared" si="32"/>
        <v>0</v>
      </c>
      <c r="BR42" s="17">
        <v>0</v>
      </c>
      <c r="BS42" s="12"/>
      <c r="BT42" s="12"/>
      <c r="BU42" s="12"/>
      <c r="BV42" s="12"/>
      <c r="BW42" s="12"/>
      <c r="BX42" s="12"/>
      <c r="BY42" s="19"/>
      <c r="BZ42" s="19"/>
      <c r="CA42" s="19"/>
      <c r="CB42" s="12"/>
      <c r="CC42" s="12"/>
      <c r="CD42" s="12"/>
      <c r="CE42" s="12"/>
      <c r="CF42" s="12"/>
      <c r="CG42" s="12"/>
      <c r="CH42" s="12"/>
      <c r="CI42" s="12"/>
      <c r="CJ42" s="12"/>
      <c r="CK42" s="17"/>
      <c r="CL42" s="17"/>
      <c r="CM42" s="17"/>
    </row>
    <row r="43" spans="1:91">
      <c r="A43">
        <v>1997</v>
      </c>
      <c r="B43" s="1">
        <v>1006.0189767519068</v>
      </c>
      <c r="C43" s="1">
        <v>2271.66814459428</v>
      </c>
      <c r="D43" s="1">
        <v>2543.3427133758046</v>
      </c>
      <c r="E43" s="11">
        <f t="shared" si="33"/>
        <v>5.6420769798790626E-3</v>
      </c>
      <c r="F43" s="11">
        <f t="shared" si="13"/>
        <v>1.0971471739061212E-2</v>
      </c>
      <c r="G43" s="11">
        <f t="shared" si="14"/>
        <v>1.9999791989640858E-2</v>
      </c>
      <c r="H43" s="1">
        <v>28644.105647767607</v>
      </c>
      <c r="I43" s="1">
        <v>4323.0111241054647</v>
      </c>
      <c r="J43" s="1">
        <v>1603.7721741095311</v>
      </c>
      <c r="K43" s="1">
        <f t="shared" si="15"/>
        <v>28472.728954129358</v>
      </c>
      <c r="L43" s="1">
        <f t="shared" si="0"/>
        <v>1903.0117292407404</v>
      </c>
      <c r="M43" s="1">
        <f t="shared" si="1"/>
        <v>630.57651085520763</v>
      </c>
      <c r="N43" s="11">
        <f t="shared" si="34"/>
        <v>2.6929718211903264E-2</v>
      </c>
      <c r="O43" s="11">
        <f t="shared" si="16"/>
        <v>5.0765530651725621E-2</v>
      </c>
      <c r="P43" s="11">
        <f t="shared" si="17"/>
        <v>1.822934019750444E-2</v>
      </c>
      <c r="Q43" s="1">
        <v>4915.9985701367123</v>
      </c>
      <c r="R43" s="1">
        <v>2982.0550459999999</v>
      </c>
      <c r="S43" s="1">
        <v>1290.0060180000005</v>
      </c>
      <c r="T43" s="1">
        <f t="shared" si="18"/>
        <v>171.623391932289</v>
      </c>
      <c r="U43" s="1">
        <f t="shared" si="47"/>
        <v>689.80970911035058</v>
      </c>
      <c r="V43" s="1">
        <f t="shared" si="48"/>
        <v>804.35740114786302</v>
      </c>
      <c r="W43" s="11">
        <f t="shared" si="35"/>
        <v>-2.4877022112913094E-2</v>
      </c>
      <c r="X43" s="11">
        <f t="shared" si="51"/>
        <v>-6.447014814761276E-2</v>
      </c>
      <c r="Y43" s="11">
        <f t="shared" si="52"/>
        <v>-9.0195612622467891E-4</v>
      </c>
      <c r="Z43" s="1">
        <v>12169.782909999998</v>
      </c>
      <c r="AA43" s="1">
        <v>8440.3815709999981</v>
      </c>
      <c r="AB43" s="1">
        <v>2803.799200999998</v>
      </c>
      <c r="AC43" s="12">
        <f t="shared" si="19"/>
        <v>2.4755464706454462</v>
      </c>
      <c r="AD43" s="12">
        <f t="shared" si="49"/>
        <v>2.8303909353791314</v>
      </c>
      <c r="AE43" s="12">
        <f t="shared" si="50"/>
        <v>2.1734776131873805</v>
      </c>
      <c r="AF43" s="11">
        <f t="shared" si="36"/>
        <v>9.9035736144448272E-4</v>
      </c>
      <c r="AG43" s="11">
        <f t="shared" si="53"/>
        <v>-1.1441717107863458E-2</v>
      </c>
      <c r="AH43" s="11">
        <f t="shared" si="54"/>
        <v>1.0365171611207868E-2</v>
      </c>
      <c r="AI43" s="1">
        <f t="shared" si="37"/>
        <v>36762.965694926119</v>
      </c>
      <c r="AJ43" s="1">
        <f t="shared" si="38"/>
        <v>6434.4293333160758</v>
      </c>
      <c r="AK43" s="1">
        <f t="shared" si="39"/>
        <v>2182.5913972318958</v>
      </c>
      <c r="AL43" s="14">
        <f t="shared" si="55"/>
        <v>11.701729272373417</v>
      </c>
      <c r="AM43" s="14">
        <f t="shared" si="56"/>
        <v>1.6850157564514241</v>
      </c>
      <c r="AN43" s="14">
        <f t="shared" si="57"/>
        <v>0.67015135789157054</v>
      </c>
      <c r="AO43" s="11">
        <f t="shared" si="40"/>
        <v>2.0621120954280148E-2</v>
      </c>
      <c r="AP43" s="11">
        <f t="shared" si="23"/>
        <v>2.5977173653231045E-2</v>
      </c>
      <c r="AQ43" s="11">
        <f t="shared" si="24"/>
        <v>2.3564574154817608E-2</v>
      </c>
      <c r="AR43" s="1">
        <f t="shared" si="41"/>
        <v>24177.81734819313</v>
      </c>
      <c r="AS43" s="1">
        <f t="shared" si="42"/>
        <v>4713.9164827962522</v>
      </c>
      <c r="AT43" s="1">
        <f t="shared" si="43"/>
        <v>1653.0702030024202</v>
      </c>
      <c r="AU43" s="1">
        <f t="shared" si="44"/>
        <v>4835.563469638626</v>
      </c>
      <c r="AV43" s="1">
        <f t="shared" si="45"/>
        <v>942.78329655925052</v>
      </c>
      <c r="AW43" s="1">
        <f t="shared" si="46"/>
        <v>330.61404060048403</v>
      </c>
      <c r="AX43" s="1">
        <f t="shared" si="25"/>
        <v>19226.529842413176</v>
      </c>
      <c r="AY43" s="1">
        <f t="shared" si="4"/>
        <v>1660.0722227896215</v>
      </c>
      <c r="AZ43" s="1">
        <f t="shared" si="5"/>
        <v>519.96773987514507</v>
      </c>
      <c r="BA43" s="1">
        <f t="shared" si="26"/>
        <v>9923.417832648076</v>
      </c>
      <c r="BB43" s="1">
        <f t="shared" si="27"/>
        <v>16843.547853253342</v>
      </c>
      <c r="BC43" s="1">
        <f t="shared" si="28"/>
        <v>15905.472148045763</v>
      </c>
      <c r="BD43" s="1">
        <f t="shared" si="6"/>
        <v>0</v>
      </c>
      <c r="BE43" s="2">
        <v>0</v>
      </c>
      <c r="BF43" s="2">
        <v>0</v>
      </c>
      <c r="BG43" s="2">
        <v>0</v>
      </c>
      <c r="BH43" s="2">
        <f t="shared" si="7"/>
        <v>0</v>
      </c>
      <c r="BI43" s="2">
        <f t="shared" si="29"/>
        <v>0</v>
      </c>
      <c r="BJ43" s="2">
        <f t="shared" si="8"/>
        <v>0</v>
      </c>
      <c r="BK43" s="2">
        <f t="shared" si="9"/>
        <v>0</v>
      </c>
      <c r="BL43" s="2">
        <f t="shared" si="10"/>
        <v>0</v>
      </c>
      <c r="BM43" s="2">
        <f t="shared" si="11"/>
        <v>0</v>
      </c>
      <c r="BN43" s="2">
        <f t="shared" si="12"/>
        <v>0</v>
      </c>
      <c r="BO43" s="2">
        <f t="shared" si="30"/>
        <v>0</v>
      </c>
      <c r="BP43" s="2">
        <f t="shared" si="31"/>
        <v>0</v>
      </c>
      <c r="BQ43" s="2">
        <f t="shared" si="32"/>
        <v>0</v>
      </c>
      <c r="BR43" s="17">
        <v>0</v>
      </c>
      <c r="BS43" s="12"/>
      <c r="BT43" s="12"/>
      <c r="BU43" s="12"/>
      <c r="BV43" s="12"/>
      <c r="BW43" s="12"/>
      <c r="BX43" s="12"/>
      <c r="BY43" s="19"/>
      <c r="BZ43" s="19"/>
      <c r="CA43" s="19"/>
      <c r="CB43" s="12"/>
      <c r="CC43" s="12"/>
      <c r="CD43" s="12"/>
      <c r="CE43" s="12"/>
      <c r="CF43" s="12"/>
      <c r="CG43" s="12"/>
      <c r="CH43" s="12"/>
      <c r="CI43" s="12"/>
      <c r="CJ43" s="12"/>
      <c r="CK43" s="17"/>
      <c r="CL43" s="17"/>
      <c r="CM43" s="17"/>
    </row>
    <row r="44" spans="1:91">
      <c r="A44">
        <v>1998</v>
      </c>
      <c r="B44" s="1">
        <v>1010.9977899999999</v>
      </c>
      <c r="C44" s="1">
        <v>2295.6016831510051</v>
      </c>
      <c r="D44" s="1">
        <v>2593.6893103358498</v>
      </c>
      <c r="E44" s="11">
        <f t="shared" si="33"/>
        <v>4.949025180586597E-3</v>
      </c>
      <c r="F44" s="11">
        <f t="shared" si="13"/>
        <v>1.0535666758227036E-2</v>
      </c>
      <c r="G44" s="11">
        <f t="shared" si="14"/>
        <v>1.9795443490672859E-2</v>
      </c>
      <c r="H44" s="1">
        <v>29349.287304409678</v>
      </c>
      <c r="I44" s="1">
        <v>4456.2507247019648</v>
      </c>
      <c r="J44" s="1">
        <v>1605.3543442916007</v>
      </c>
      <c r="K44" s="1">
        <f t="shared" si="15"/>
        <v>29030.021227256766</v>
      </c>
      <c r="L44" s="1">
        <f t="shared" si="0"/>
        <v>1941.212518447536</v>
      </c>
      <c r="M44" s="1">
        <f t="shared" si="1"/>
        <v>618.9462777574264</v>
      </c>
      <c r="N44" s="11">
        <f t="shared" si="34"/>
        <v>1.9572843685802921E-2</v>
      </c>
      <c r="O44" s="11">
        <f t="shared" si="16"/>
        <v>2.0073859041340292E-2</v>
      </c>
      <c r="P44" s="11">
        <f t="shared" si="17"/>
        <v>-1.8443809589431037E-2</v>
      </c>
      <c r="Q44" s="1">
        <v>4923.5516685127932</v>
      </c>
      <c r="R44" s="1">
        <v>3010.7499170000001</v>
      </c>
      <c r="S44" s="1">
        <v>1296.032194999997</v>
      </c>
      <c r="T44" s="1">
        <f t="shared" si="18"/>
        <v>167.75711169562331</v>
      </c>
      <c r="U44" s="1">
        <f t="shared" si="47"/>
        <v>675.62399492262864</v>
      </c>
      <c r="V44" s="1">
        <f t="shared" si="48"/>
        <v>807.31845876176374</v>
      </c>
      <c r="W44" s="11">
        <f t="shared" si="35"/>
        <v>-2.252769971002011E-2</v>
      </c>
      <c r="X44" s="11">
        <f t="shared" si="51"/>
        <v>-2.0564677476078597E-2</v>
      </c>
      <c r="Y44" s="11">
        <f t="shared" si="52"/>
        <v>3.6812710490077283E-3</v>
      </c>
      <c r="Z44" s="1">
        <v>12041.474579999998</v>
      </c>
      <c r="AA44" s="1">
        <v>8181.8507369999988</v>
      </c>
      <c r="AB44" s="1">
        <v>2751.0494060000037</v>
      </c>
      <c r="AC44" s="12">
        <f t="shared" si="19"/>
        <v>2.4456886797812856</v>
      </c>
      <c r="AD44" s="12">
        <f t="shared" si="49"/>
        <v>2.7175457818006472</v>
      </c>
      <c r="AE44" s="12">
        <f t="shared" si="50"/>
        <v>2.122670576096306</v>
      </c>
      <c r="AF44" s="11">
        <f t="shared" si="36"/>
        <v>-1.2061090841237965E-2</v>
      </c>
      <c r="AG44" s="11">
        <f t="shared" si="53"/>
        <v>-3.9869105065293287E-2</v>
      </c>
      <c r="AH44" s="11">
        <f t="shared" si="54"/>
        <v>-2.337591921021287E-2</v>
      </c>
      <c r="AI44" s="1">
        <f t="shared" si="37"/>
        <v>37922.232595072135</v>
      </c>
      <c r="AJ44" s="1">
        <f t="shared" si="38"/>
        <v>6733.769696543719</v>
      </c>
      <c r="AK44" s="1">
        <f t="shared" si="39"/>
        <v>2294.9462981091901</v>
      </c>
      <c r="AL44" s="14">
        <f t="shared" si="55"/>
        <v>11.94303204707327</v>
      </c>
      <c r="AM44" s="14">
        <f t="shared" si="56"/>
        <v>1.7287877033651933</v>
      </c>
      <c r="AN44" s="14">
        <f t="shared" si="57"/>
        <v>0.68594318925955822</v>
      </c>
      <c r="AO44" s="11">
        <f t="shared" si="40"/>
        <v>2.0621120954280148E-2</v>
      </c>
      <c r="AP44" s="11">
        <f t="shared" si="23"/>
        <v>2.5977173653231045E-2</v>
      </c>
      <c r="AQ44" s="11">
        <f t="shared" si="24"/>
        <v>2.3564574154817608E-2</v>
      </c>
      <c r="AR44" s="1">
        <f t="shared" si="41"/>
        <v>24928.350490542522</v>
      </c>
      <c r="AS44" s="1">
        <f t="shared" si="42"/>
        <v>4921.6479408485302</v>
      </c>
      <c r="AT44" s="1">
        <f t="shared" si="43"/>
        <v>1736.109108197119</v>
      </c>
      <c r="AU44" s="1">
        <f t="shared" si="44"/>
        <v>4985.670098108505</v>
      </c>
      <c r="AV44" s="1">
        <f t="shared" si="45"/>
        <v>984.32958816970608</v>
      </c>
      <c r="AW44" s="1">
        <f t="shared" si="46"/>
        <v>347.22182163942381</v>
      </c>
      <c r="AX44" s="1">
        <f t="shared" si="25"/>
        <v>19725.740837113026</v>
      </c>
      <c r="AY44" s="1">
        <f t="shared" si="4"/>
        <v>1715.1574602761027</v>
      </c>
      <c r="AZ44" s="1">
        <f t="shared" si="5"/>
        <v>535.48714605985401</v>
      </c>
      <c r="BA44" s="1">
        <f t="shared" si="26"/>
        <v>9998.4443238348631</v>
      </c>
      <c r="BB44" s="1">
        <f t="shared" si="27"/>
        <v>17095.942978722283</v>
      </c>
      <c r="BC44" s="1">
        <f t="shared" si="28"/>
        <v>16296.608724106947</v>
      </c>
      <c r="BD44" s="1">
        <f t="shared" si="6"/>
        <v>0</v>
      </c>
      <c r="BE44" s="2">
        <v>0</v>
      </c>
      <c r="BF44" s="2">
        <v>0</v>
      </c>
      <c r="BG44" s="2">
        <v>0</v>
      </c>
      <c r="BH44" s="2">
        <f t="shared" si="7"/>
        <v>0</v>
      </c>
      <c r="BI44" s="2">
        <f t="shared" si="29"/>
        <v>0</v>
      </c>
      <c r="BJ44" s="2">
        <f t="shared" si="8"/>
        <v>0</v>
      </c>
      <c r="BK44" s="2">
        <f t="shared" si="9"/>
        <v>0</v>
      </c>
      <c r="BL44" s="2">
        <f t="shared" si="10"/>
        <v>0</v>
      </c>
      <c r="BM44" s="2">
        <f t="shared" si="11"/>
        <v>0</v>
      </c>
      <c r="BN44" s="2">
        <f t="shared" si="12"/>
        <v>0</v>
      </c>
      <c r="BO44" s="2">
        <f t="shared" si="30"/>
        <v>0</v>
      </c>
      <c r="BP44" s="2">
        <f t="shared" si="31"/>
        <v>0</v>
      </c>
      <c r="BQ44" s="2">
        <f t="shared" si="32"/>
        <v>0</v>
      </c>
      <c r="BR44" s="17">
        <v>0</v>
      </c>
      <c r="BS44" s="12"/>
      <c r="BT44" s="12"/>
      <c r="BU44" s="12"/>
      <c r="BV44" s="12"/>
      <c r="BW44" s="12"/>
      <c r="BX44" s="12"/>
      <c r="BY44" s="19"/>
      <c r="BZ44" s="19"/>
      <c r="CA44" s="19"/>
      <c r="CB44" s="12"/>
      <c r="CC44" s="12"/>
      <c r="CD44" s="12"/>
      <c r="CE44" s="12"/>
      <c r="CF44" s="12"/>
      <c r="CG44" s="12"/>
      <c r="CH44" s="12"/>
      <c r="CI44" s="12"/>
      <c r="CJ44" s="12"/>
      <c r="CK44" s="17"/>
      <c r="CL44" s="17"/>
      <c r="CM44" s="17"/>
    </row>
    <row r="45" spans="1:91">
      <c r="A45">
        <v>1999</v>
      </c>
      <c r="B45" s="1">
        <v>1016.099444687364</v>
      </c>
      <c r="C45" s="1">
        <v>2318.3444246393583</v>
      </c>
      <c r="D45" s="1">
        <v>2644.3117258877164</v>
      </c>
      <c r="E45" s="11">
        <f t="shared" si="33"/>
        <v>5.0461581002705369E-3</v>
      </c>
      <c r="F45" s="11">
        <f t="shared" si="13"/>
        <v>9.9070939245591294E-3</v>
      </c>
      <c r="G45" s="11">
        <f t="shared" si="14"/>
        <v>1.9517532554934824E-2</v>
      </c>
      <c r="H45" s="1">
        <v>30304.422613411276</v>
      </c>
      <c r="I45" s="1">
        <v>4567.4020067723022</v>
      </c>
      <c r="J45" s="1">
        <v>1711.2228846591615</v>
      </c>
      <c r="K45" s="1">
        <f t="shared" si="15"/>
        <v>29824.268453109347</v>
      </c>
      <c r="L45" s="1">
        <f t="shared" si="0"/>
        <v>1970.1136544811745</v>
      </c>
      <c r="M45" s="1">
        <f t="shared" si="1"/>
        <v>647.13356897613517</v>
      </c>
      <c r="N45" s="11">
        <f t="shared" si="34"/>
        <v>2.7359512403899E-2</v>
      </c>
      <c r="O45" s="11">
        <f t="shared" si="16"/>
        <v>1.4888187542058562E-2</v>
      </c>
      <c r="P45" s="11">
        <f t="shared" si="17"/>
        <v>4.5540771843458394E-2</v>
      </c>
      <c r="Q45" s="1">
        <v>5003.451776554014</v>
      </c>
      <c r="R45" s="1">
        <v>3065.5222919999997</v>
      </c>
      <c r="S45" s="1">
        <v>1362.6443110000027</v>
      </c>
      <c r="T45" s="1">
        <f t="shared" si="18"/>
        <v>165.10632261113358</v>
      </c>
      <c r="U45" s="1">
        <f t="shared" si="47"/>
        <v>671.17417898722408</v>
      </c>
      <c r="V45" s="1">
        <f t="shared" si="48"/>
        <v>796.29855538743095</v>
      </c>
      <c r="W45" s="11">
        <f t="shared" si="35"/>
        <v>-1.580135147593198E-2</v>
      </c>
      <c r="X45" s="11">
        <f t="shared" si="51"/>
        <v>-6.5862313488646018E-3</v>
      </c>
      <c r="Y45" s="11">
        <f t="shared" si="52"/>
        <v>-1.3650007942633602E-2</v>
      </c>
      <c r="Z45" s="1">
        <v>11967.936561999999</v>
      </c>
      <c r="AA45" s="1">
        <v>8247.3836940000001</v>
      </c>
      <c r="AB45" s="1">
        <v>2846.3143990000026</v>
      </c>
      <c r="AC45" s="12">
        <f t="shared" si="19"/>
        <v>2.3919360266608938</v>
      </c>
      <c r="AD45" s="12">
        <f t="shared" si="49"/>
        <v>2.6903682010478107</v>
      </c>
      <c r="AE45" s="12">
        <f t="shared" si="50"/>
        <v>2.0888168511936764</v>
      </c>
      <c r="AF45" s="11">
        <f t="shared" si="36"/>
        <v>-2.1978534539072614E-2</v>
      </c>
      <c r="AG45" s="11">
        <f t="shared" si="53"/>
        <v>-1.0000781195608321E-2</v>
      </c>
      <c r="AH45" s="11">
        <f t="shared" si="54"/>
        <v>-1.5948647559287488E-2</v>
      </c>
      <c r="AI45" s="1">
        <f t="shared" si="37"/>
        <v>39115.679433673431</v>
      </c>
      <c r="AJ45" s="1">
        <f t="shared" si="38"/>
        <v>7044.7223150590535</v>
      </c>
      <c r="AK45" s="1">
        <f t="shared" si="39"/>
        <v>2412.6734899376952</v>
      </c>
      <c r="AL45" s="14">
        <f t="shared" si="55"/>
        <v>12.189310755476813</v>
      </c>
      <c r="AM45" s="14">
        <f t="shared" si="56"/>
        <v>1.7736967217450814</v>
      </c>
      <c r="AN45" s="14">
        <f t="shared" si="57"/>
        <v>0.70210714840885713</v>
      </c>
      <c r="AO45" s="11">
        <f t="shared" si="40"/>
        <v>2.0621120954280148E-2</v>
      </c>
      <c r="AP45" s="11">
        <f t="shared" si="23"/>
        <v>2.5977173653231045E-2</v>
      </c>
      <c r="AQ45" s="11">
        <f t="shared" si="24"/>
        <v>2.3564574154817608E-2</v>
      </c>
      <c r="AR45" s="1">
        <f t="shared" si="41"/>
        <v>25703.85697583104</v>
      </c>
      <c r="AS45" s="1">
        <f t="shared" si="42"/>
        <v>5135.6391984713746</v>
      </c>
      <c r="AT45" s="1">
        <f t="shared" si="43"/>
        <v>1822.8596256349915</v>
      </c>
      <c r="AU45" s="1">
        <f t="shared" si="44"/>
        <v>5140.7713951662081</v>
      </c>
      <c r="AV45" s="1">
        <f t="shared" si="45"/>
        <v>1027.1278396942751</v>
      </c>
      <c r="AW45" s="1">
        <f t="shared" si="46"/>
        <v>364.57192512699834</v>
      </c>
      <c r="AX45" s="1">
        <f t="shared" si="25"/>
        <v>20237.276664383706</v>
      </c>
      <c r="AY45" s="1">
        <f t="shared" si="4"/>
        <v>1772.1747101560284</v>
      </c>
      <c r="AZ45" s="1">
        <f t="shared" si="5"/>
        <v>551.48100968256097</v>
      </c>
      <c r="BA45" s="1">
        <f t="shared" si="26"/>
        <v>10074.912089263667</v>
      </c>
      <c r="BB45" s="1">
        <f t="shared" si="27"/>
        <v>17341.129871206693</v>
      </c>
      <c r="BC45" s="1">
        <f t="shared" si="28"/>
        <v>16692.501779750004</v>
      </c>
      <c r="BD45" s="1">
        <f t="shared" si="6"/>
        <v>0</v>
      </c>
      <c r="BE45" s="2">
        <v>0</v>
      </c>
      <c r="BF45" s="2">
        <v>0</v>
      </c>
      <c r="BG45" s="2">
        <v>0</v>
      </c>
      <c r="BH45" s="2">
        <f t="shared" si="7"/>
        <v>0</v>
      </c>
      <c r="BI45" s="2">
        <f t="shared" si="29"/>
        <v>0</v>
      </c>
      <c r="BJ45" s="2">
        <f t="shared" si="8"/>
        <v>0</v>
      </c>
      <c r="BK45" s="2">
        <f t="shared" si="9"/>
        <v>0</v>
      </c>
      <c r="BL45" s="2">
        <f t="shared" si="10"/>
        <v>0</v>
      </c>
      <c r="BM45" s="2">
        <f t="shared" si="11"/>
        <v>0</v>
      </c>
      <c r="BN45" s="2">
        <f t="shared" si="12"/>
        <v>0</v>
      </c>
      <c r="BO45" s="2">
        <f t="shared" si="30"/>
        <v>0</v>
      </c>
      <c r="BP45" s="2">
        <f t="shared" si="31"/>
        <v>0</v>
      </c>
      <c r="BQ45" s="2">
        <f t="shared" si="32"/>
        <v>0</v>
      </c>
      <c r="BR45" s="17">
        <v>0</v>
      </c>
      <c r="BS45" s="12"/>
      <c r="BT45" s="12"/>
      <c r="BU45" s="12"/>
      <c r="BV45" s="12"/>
      <c r="BW45" s="12"/>
      <c r="BX45" s="12"/>
      <c r="BY45" s="19"/>
      <c r="BZ45" s="19"/>
      <c r="CA45" s="19"/>
      <c r="CB45" s="12"/>
      <c r="CC45" s="12"/>
      <c r="CD45" s="12"/>
      <c r="CE45" s="12"/>
      <c r="CF45" s="12"/>
      <c r="CG45" s="12"/>
      <c r="CH45" s="12"/>
      <c r="CI45" s="12"/>
      <c r="CJ45" s="12"/>
      <c r="CK45" s="17"/>
      <c r="CL45" s="17"/>
      <c r="CM45" s="17"/>
    </row>
    <row r="46" spans="1:91">
      <c r="A46">
        <v>2000</v>
      </c>
      <c r="B46" s="1">
        <v>1021.3869253897432</v>
      </c>
      <c r="C46" s="1">
        <v>2340.7400262964893</v>
      </c>
      <c r="D46" s="1">
        <v>2695.1585985000002</v>
      </c>
      <c r="E46" s="11">
        <f t="shared" si="33"/>
        <v>5.2037039583325839E-3</v>
      </c>
      <c r="F46" s="11">
        <f t="shared" si="13"/>
        <v>9.6601701710541388E-3</v>
      </c>
      <c r="G46" s="11">
        <f t="shared" si="14"/>
        <v>1.9228774018771988E-2</v>
      </c>
      <c r="H46" s="1">
        <v>31489.354732687403</v>
      </c>
      <c r="I46" s="1">
        <v>4857.9759807161954</v>
      </c>
      <c r="J46" s="1">
        <v>1791.4695940486436</v>
      </c>
      <c r="K46" s="1">
        <f t="shared" si="15"/>
        <v>30829.995910385893</v>
      </c>
      <c r="L46" s="1">
        <f t="shared" si="0"/>
        <v>2075.40176445928</v>
      </c>
      <c r="M46" s="1">
        <f t="shared" si="1"/>
        <v>664.69913683213008</v>
      </c>
      <c r="N46" s="11">
        <f t="shared" si="34"/>
        <v>3.3721781268760465E-2</v>
      </c>
      <c r="O46" s="11">
        <f t="shared" si="16"/>
        <v>5.3442657858149278E-2</v>
      </c>
      <c r="P46" s="11">
        <f t="shared" si="17"/>
        <v>2.7143651168933136E-2</v>
      </c>
      <c r="Q46" s="1">
        <v>5111.4069775856251</v>
      </c>
      <c r="R46" s="1">
        <v>3101.4461630000005</v>
      </c>
      <c r="S46" s="1">
        <v>1397.2536969999974</v>
      </c>
      <c r="T46" s="1">
        <f t="shared" si="18"/>
        <v>162.32174399813118</v>
      </c>
      <c r="U46" s="1">
        <f t="shared" si="47"/>
        <v>638.42352768132957</v>
      </c>
      <c r="V46" s="1">
        <f t="shared" si="48"/>
        <v>779.94831820855222</v>
      </c>
      <c r="W46" s="11">
        <f t="shared" si="35"/>
        <v>-1.6865366322528885E-2</v>
      </c>
      <c r="X46" s="11">
        <f t="shared" si="51"/>
        <v>-4.8796053738708989E-2</v>
      </c>
      <c r="Y46" s="11">
        <f t="shared" si="52"/>
        <v>-2.0532797740570707E-2</v>
      </c>
      <c r="Z46" s="1">
        <v>12100.307928</v>
      </c>
      <c r="AA46" s="1">
        <v>8503.7693329999984</v>
      </c>
      <c r="AB46" s="1">
        <v>3003.9440609999983</v>
      </c>
      <c r="AC46" s="12">
        <f t="shared" si="19"/>
        <v>2.3673145145870551</v>
      </c>
      <c r="AD46" s="12">
        <f t="shared" si="49"/>
        <v>2.7418723028144973</v>
      </c>
      <c r="AE46" s="12">
        <f t="shared" si="50"/>
        <v>2.1498916534983441</v>
      </c>
      <c r="AF46" s="11">
        <f t="shared" si="36"/>
        <v>-1.0293549576327887E-2</v>
      </c>
      <c r="AG46" s="11">
        <f t="shared" si="53"/>
        <v>1.9143885861655496E-2</v>
      </c>
      <c r="AH46" s="11">
        <f t="shared" si="54"/>
        <v>2.9238945611610667E-2</v>
      </c>
      <c r="AI46" s="1">
        <f t="shared" si="37"/>
        <v>40344.882885472296</v>
      </c>
      <c r="AJ46" s="1">
        <f t="shared" si="38"/>
        <v>7367.3779232474235</v>
      </c>
      <c r="AK46" s="1">
        <f t="shared" si="39"/>
        <v>2535.9780660709243</v>
      </c>
      <c r="AL46" s="14">
        <f t="shared" si="55"/>
        <v>12.440668006914807</v>
      </c>
      <c r="AM46" s="14">
        <f t="shared" si="56"/>
        <v>1.8197723494940201</v>
      </c>
      <c r="AN46" s="14">
        <f t="shared" si="57"/>
        <v>0.71865200437216514</v>
      </c>
      <c r="AO46" s="11">
        <f t="shared" si="40"/>
        <v>2.0621120954280148E-2</v>
      </c>
      <c r="AP46" s="11">
        <f t="shared" si="23"/>
        <v>2.5977173653231045E-2</v>
      </c>
      <c r="AQ46" s="11">
        <f t="shared" si="24"/>
        <v>2.3564574154817608E-2</v>
      </c>
      <c r="AR46" s="1">
        <f t="shared" si="41"/>
        <v>26506.57579579583</v>
      </c>
      <c r="AS46" s="1">
        <f t="shared" si="42"/>
        <v>5357.5002106462607</v>
      </c>
      <c r="AT46" s="1">
        <f t="shared" si="43"/>
        <v>1913.4415533132769</v>
      </c>
      <c r="AU46" s="1">
        <f t="shared" si="44"/>
        <v>5301.3151591591668</v>
      </c>
      <c r="AV46" s="1">
        <f t="shared" si="45"/>
        <v>1071.5000421292523</v>
      </c>
      <c r="AW46" s="1">
        <f t="shared" si="46"/>
        <v>382.6883106626554</v>
      </c>
      <c r="AX46" s="1">
        <f t="shared" si="25"/>
        <v>20761.241513391327</v>
      </c>
      <c r="AY46" s="1">
        <f t="shared" si="4"/>
        <v>1831.0449346646594</v>
      </c>
      <c r="AZ46" s="1">
        <f t="shared" si="5"/>
        <v>567.96406842349381</v>
      </c>
      <c r="BA46" s="1">
        <f t="shared" si="26"/>
        <v>10153.447209158827</v>
      </c>
      <c r="BB46" s="1">
        <f t="shared" si="27"/>
        <v>17585.142032592743</v>
      </c>
      <c r="BC46" s="1">
        <f t="shared" si="28"/>
        <v>17092.852573762491</v>
      </c>
      <c r="BD46" s="1">
        <f t="shared" si="6"/>
        <v>0</v>
      </c>
      <c r="BE46" s="2">
        <v>0</v>
      </c>
      <c r="BF46" s="2">
        <v>0</v>
      </c>
      <c r="BG46" s="2">
        <v>0</v>
      </c>
      <c r="BH46" s="2">
        <f t="shared" si="7"/>
        <v>0</v>
      </c>
      <c r="BI46" s="2">
        <f t="shared" si="29"/>
        <v>0</v>
      </c>
      <c r="BJ46" s="2">
        <f t="shared" si="8"/>
        <v>0</v>
      </c>
      <c r="BK46" s="2">
        <f t="shared" si="9"/>
        <v>0</v>
      </c>
      <c r="BL46" s="2">
        <f t="shared" si="10"/>
        <v>0</v>
      </c>
      <c r="BM46" s="2">
        <f t="shared" si="11"/>
        <v>0</v>
      </c>
      <c r="BN46" s="2">
        <f t="shared" si="12"/>
        <v>0</v>
      </c>
      <c r="BO46" s="2">
        <f t="shared" si="30"/>
        <v>0</v>
      </c>
      <c r="BP46" s="2">
        <f t="shared" si="31"/>
        <v>0</v>
      </c>
      <c r="BQ46" s="2">
        <f t="shared" si="32"/>
        <v>0</v>
      </c>
      <c r="BR46" s="17">
        <v>0</v>
      </c>
      <c r="BS46" s="12"/>
      <c r="BT46" s="12"/>
      <c r="BU46" s="12"/>
      <c r="BV46" s="12"/>
      <c r="BW46" s="12"/>
      <c r="BX46" s="12"/>
      <c r="BY46" s="19"/>
      <c r="BZ46" s="19"/>
      <c r="CA46" s="19"/>
      <c r="CB46" s="12"/>
      <c r="CC46" s="12"/>
      <c r="CD46" s="12"/>
      <c r="CE46" s="12"/>
      <c r="CF46" s="12"/>
      <c r="CG46" s="12"/>
      <c r="CH46" s="12"/>
      <c r="CI46" s="12"/>
      <c r="CJ46" s="12"/>
      <c r="CK46" s="17"/>
      <c r="CL46" s="17"/>
      <c r="CM46" s="17"/>
    </row>
    <row r="47" spans="1:91">
      <c r="A47">
        <v>2001</v>
      </c>
      <c r="B47" s="1">
        <v>1026.6329350185113</v>
      </c>
      <c r="C47" s="1">
        <v>2362.0325764534805</v>
      </c>
      <c r="D47" s="1">
        <v>2745.6659652976127</v>
      </c>
      <c r="E47" s="11">
        <f t="shared" si="33"/>
        <v>5.1361628961192896E-3</v>
      </c>
      <c r="F47" s="11">
        <f t="shared" si="13"/>
        <v>9.0965036346561945E-3</v>
      </c>
      <c r="G47" s="11">
        <f t="shared" si="14"/>
        <v>1.8740035122876586E-2</v>
      </c>
      <c r="H47" s="1">
        <v>31963.694563355872</v>
      </c>
      <c r="I47" s="1">
        <v>4979.9615592115251</v>
      </c>
      <c r="J47" s="1">
        <v>1852.4547725528</v>
      </c>
      <c r="K47" s="1">
        <f t="shared" si="15"/>
        <v>31134.49166987764</v>
      </c>
      <c r="L47" s="1">
        <f t="shared" si="0"/>
        <v>2108.3373738599257</v>
      </c>
      <c r="M47" s="1">
        <f t="shared" si="1"/>
        <v>674.68322657086435</v>
      </c>
      <c r="N47" s="11">
        <f t="shared" si="34"/>
        <v>9.8766071969917935E-3</v>
      </c>
      <c r="O47" s="11">
        <f t="shared" si="16"/>
        <v>1.586951016649385E-2</v>
      </c>
      <c r="P47" s="11">
        <f t="shared" si="17"/>
        <v>1.5020464425931301E-2</v>
      </c>
      <c r="Q47" s="1">
        <v>5100.604075644359</v>
      </c>
      <c r="R47" s="1">
        <v>3126.4575990000003</v>
      </c>
      <c r="S47" s="1">
        <v>1431.637252999999</v>
      </c>
      <c r="T47" s="1">
        <f t="shared" si="18"/>
        <v>159.57492227734659</v>
      </c>
      <c r="U47" s="1">
        <f t="shared" si="47"/>
        <v>627.8075767908158</v>
      </c>
      <c r="V47" s="1">
        <f t="shared" si="48"/>
        <v>772.83249999518864</v>
      </c>
      <c r="W47" s="11">
        <f t="shared" si="35"/>
        <v>-1.6922081128060151E-2</v>
      </c>
      <c r="X47" s="11">
        <f t="shared" si="51"/>
        <v>-1.6628382931107688E-2</v>
      </c>
      <c r="Y47" s="11">
        <f t="shared" si="52"/>
        <v>-9.1234483711789549E-3</v>
      </c>
      <c r="Z47" s="1">
        <v>12046.245347</v>
      </c>
      <c r="AA47" s="1">
        <v>8624.1202730000005</v>
      </c>
      <c r="AB47" s="1">
        <v>3073.0120059999972</v>
      </c>
      <c r="AC47" s="12">
        <f t="shared" si="19"/>
        <v>2.3617291537136604</v>
      </c>
      <c r="AD47" s="12">
        <f t="shared" si="49"/>
        <v>2.7584318673499464</v>
      </c>
      <c r="AE47" s="12">
        <f t="shared" si="50"/>
        <v>2.146501845743741</v>
      </c>
      <c r="AF47" s="11">
        <f t="shared" si="36"/>
        <v>-2.3593657872574836E-3</v>
      </c>
      <c r="AG47" s="11">
        <f t="shared" si="53"/>
        <v>6.039509760702888E-3</v>
      </c>
      <c r="AH47" s="11">
        <f t="shared" si="54"/>
        <v>-1.5767342270887053E-3</v>
      </c>
      <c r="AI47" s="1">
        <f t="shared" si="37"/>
        <v>41611.709756084238</v>
      </c>
      <c r="AJ47" s="1">
        <f t="shared" si="38"/>
        <v>7702.1401730519337</v>
      </c>
      <c r="AK47" s="1">
        <f t="shared" si="39"/>
        <v>2665.0685701264874</v>
      </c>
      <c r="AL47" s="14">
        <f t="shared" si="55"/>
        <v>12.697208526637441</v>
      </c>
      <c r="AM47" s="14">
        <f t="shared" si="56"/>
        <v>1.8670448918261746</v>
      </c>
      <c r="AN47" s="14">
        <f t="shared" si="57"/>
        <v>0.73558673282070131</v>
      </c>
      <c r="AO47" s="11">
        <f t="shared" si="40"/>
        <v>2.0621120954280148E-2</v>
      </c>
      <c r="AP47" s="11">
        <f t="shared" si="23"/>
        <v>2.5977173653231045E-2</v>
      </c>
      <c r="AQ47" s="11">
        <f t="shared" si="24"/>
        <v>2.3564574154817608E-2</v>
      </c>
      <c r="AR47" s="1">
        <f t="shared" si="41"/>
        <v>27332.761906267424</v>
      </c>
      <c r="AS47" s="1">
        <f t="shared" si="42"/>
        <v>5586.0619840749941</v>
      </c>
      <c r="AT47" s="1">
        <f t="shared" si="43"/>
        <v>2007.6764529415955</v>
      </c>
      <c r="AU47" s="1">
        <f t="shared" si="44"/>
        <v>5466.5523812534848</v>
      </c>
      <c r="AV47" s="1">
        <f t="shared" si="45"/>
        <v>1117.2123968149988</v>
      </c>
      <c r="AW47" s="1">
        <f t="shared" si="46"/>
        <v>401.53529058831913</v>
      </c>
      <c r="AX47" s="1">
        <f t="shared" si="25"/>
        <v>21298.95581873152</v>
      </c>
      <c r="AY47" s="1">
        <f t="shared" si="4"/>
        <v>1891.9508696911521</v>
      </c>
      <c r="AZ47" s="1">
        <f t="shared" si="5"/>
        <v>584.97325699966598</v>
      </c>
      <c r="BA47" s="1">
        <f t="shared" si="26"/>
        <v>10231.84816643072</v>
      </c>
      <c r="BB47" s="1">
        <f t="shared" si="27"/>
        <v>17822.395053995115</v>
      </c>
      <c r="BC47" s="1">
        <f t="shared" si="28"/>
        <v>17494.192273332028</v>
      </c>
      <c r="BD47" s="1">
        <f t="shared" si="6"/>
        <v>0</v>
      </c>
      <c r="BE47" s="2">
        <v>0</v>
      </c>
      <c r="BF47" s="2">
        <v>0</v>
      </c>
      <c r="BG47" s="2">
        <v>0</v>
      </c>
      <c r="BH47" s="2">
        <f t="shared" si="7"/>
        <v>0</v>
      </c>
      <c r="BI47" s="2">
        <f t="shared" si="29"/>
        <v>0</v>
      </c>
      <c r="BJ47" s="2">
        <f t="shared" si="8"/>
        <v>0</v>
      </c>
      <c r="BK47" s="2">
        <f t="shared" si="9"/>
        <v>0</v>
      </c>
      <c r="BL47" s="2">
        <f t="shared" si="10"/>
        <v>0</v>
      </c>
      <c r="BM47" s="2">
        <f t="shared" si="11"/>
        <v>0</v>
      </c>
      <c r="BN47" s="2">
        <f t="shared" si="12"/>
        <v>0</v>
      </c>
      <c r="BO47" s="2">
        <f t="shared" si="30"/>
        <v>0</v>
      </c>
      <c r="BP47" s="2">
        <f t="shared" si="31"/>
        <v>0</v>
      </c>
      <c r="BQ47" s="2">
        <f t="shared" si="32"/>
        <v>0</v>
      </c>
      <c r="BR47" s="17">
        <v>0</v>
      </c>
      <c r="BS47" s="12"/>
      <c r="BT47" s="12"/>
      <c r="BU47" s="12"/>
      <c r="BV47" s="12"/>
      <c r="BW47" s="12"/>
      <c r="BX47" s="12"/>
      <c r="BY47" s="19"/>
      <c r="BZ47" s="19"/>
      <c r="CA47" s="19"/>
      <c r="CB47" s="12"/>
      <c r="CC47" s="12"/>
      <c r="CD47" s="12"/>
      <c r="CE47" s="12"/>
      <c r="CF47" s="12"/>
      <c r="CG47" s="12"/>
      <c r="CH47" s="12"/>
      <c r="CI47" s="12"/>
      <c r="CJ47" s="12"/>
      <c r="CK47" s="17"/>
      <c r="CL47" s="17"/>
      <c r="CM47" s="17"/>
    </row>
    <row r="48" spans="1:91">
      <c r="A48">
        <v>2002</v>
      </c>
      <c r="B48" s="1">
        <v>1032.2757380515375</v>
      </c>
      <c r="C48" s="1">
        <v>2382.3191127016171</v>
      </c>
      <c r="D48" s="1">
        <v>2795.5879138582422</v>
      </c>
      <c r="E48" s="11">
        <f t="shared" si="33"/>
        <v>5.4964173080269685E-3</v>
      </c>
      <c r="F48" s="11">
        <f t="shared" si="13"/>
        <v>8.5885929137337058E-3</v>
      </c>
      <c r="G48" s="11">
        <f t="shared" si="14"/>
        <v>1.818209104515689E-2</v>
      </c>
      <c r="H48" s="1">
        <v>32416.968480138978</v>
      </c>
      <c r="I48" s="1">
        <v>5081.7762440753195</v>
      </c>
      <c r="J48" s="1">
        <v>1923.7687769782697</v>
      </c>
      <c r="K48" s="1">
        <f t="shared" si="15"/>
        <v>31403.400550057802</v>
      </c>
      <c r="L48" s="1">
        <f t="shared" si="0"/>
        <v>2133.1215524323447</v>
      </c>
      <c r="M48" s="1">
        <f t="shared" si="1"/>
        <v>688.1446179681185</v>
      </c>
      <c r="N48" s="11">
        <f t="shared" si="34"/>
        <v>8.6370088528000544E-3</v>
      </c>
      <c r="O48" s="11">
        <f t="shared" si="16"/>
        <v>1.1755319086833138E-2</v>
      </c>
      <c r="P48" s="11">
        <f t="shared" si="17"/>
        <v>1.9952165500946029E-2</v>
      </c>
      <c r="Q48" s="1">
        <v>5132.3867836667778</v>
      </c>
      <c r="R48" s="1">
        <v>3256.2533880000001</v>
      </c>
      <c r="S48" s="1">
        <v>1475.5870919999988</v>
      </c>
      <c r="T48" s="1">
        <f t="shared" si="18"/>
        <v>158.32408224141182</v>
      </c>
      <c r="U48" s="1">
        <f t="shared" si="47"/>
        <v>640.77071315297712</v>
      </c>
      <c r="V48" s="1">
        <f t="shared" si="48"/>
        <v>767.02933827513027</v>
      </c>
      <c r="W48" s="11">
        <f t="shared" si="35"/>
        <v>-7.838575247812285E-3</v>
      </c>
      <c r="X48" s="11">
        <f t="shared" si="51"/>
        <v>2.0648263642222053E-2</v>
      </c>
      <c r="Y48" s="11">
        <f t="shared" si="52"/>
        <v>-7.508951448204515E-3</v>
      </c>
      <c r="Z48" s="1">
        <v>12116.098030000003</v>
      </c>
      <c r="AA48" s="1">
        <v>8876.3915379999999</v>
      </c>
      <c r="AB48" s="1">
        <v>3149.4066169999987</v>
      </c>
      <c r="AC48" s="12">
        <f t="shared" si="19"/>
        <v>2.3607141356840198</v>
      </c>
      <c r="AD48" s="12">
        <f t="shared" si="49"/>
        <v>2.725952338571509</v>
      </c>
      <c r="AE48" s="12">
        <f t="shared" si="50"/>
        <v>2.1343413981287398</v>
      </c>
      <c r="AF48" s="11">
        <f t="shared" si="36"/>
        <v>-4.2977749080352901E-4</v>
      </c>
      <c r="AG48" s="11">
        <f t="shared" si="53"/>
        <v>-1.1774635133417588E-2</v>
      </c>
      <c r="AH48" s="11">
        <f t="shared" si="54"/>
        <v>-5.6652397663267129E-3</v>
      </c>
      <c r="AI48" s="1">
        <f t="shared" si="37"/>
        <v>42917.091161729302</v>
      </c>
      <c r="AJ48" s="1">
        <f t="shared" si="38"/>
        <v>8049.1385525617397</v>
      </c>
      <c r="AK48" s="1">
        <f t="shared" si="39"/>
        <v>2800.097003702158</v>
      </c>
      <c r="AL48" s="14">
        <f t="shared" si="55"/>
        <v>12.959039199446948</v>
      </c>
      <c r="AM48" s="14">
        <f t="shared" si="56"/>
        <v>1.9155454411995212</v>
      </c>
      <c r="AN48" s="14">
        <f t="shared" si="57"/>
        <v>0.75292052093355477</v>
      </c>
      <c r="AO48" s="11">
        <f t="shared" si="40"/>
        <v>2.0621120954280148E-2</v>
      </c>
      <c r="AP48" s="11">
        <f t="shared" si="23"/>
        <v>2.5977173653231045E-2</v>
      </c>
      <c r="AQ48" s="11">
        <f t="shared" si="24"/>
        <v>2.3564574154817608E-2</v>
      </c>
      <c r="AR48" s="1">
        <f t="shared" si="41"/>
        <v>28192.619850113704</v>
      </c>
      <c r="AS48" s="1">
        <f t="shared" si="42"/>
        <v>5821.5990028613178</v>
      </c>
      <c r="AT48" s="1">
        <f t="shared" si="43"/>
        <v>2105.5340680257759</v>
      </c>
      <c r="AU48" s="1">
        <f t="shared" si="44"/>
        <v>5638.5239700227412</v>
      </c>
      <c r="AV48" s="1">
        <f t="shared" si="45"/>
        <v>1164.3198005722636</v>
      </c>
      <c r="AW48" s="1">
        <f t="shared" si="46"/>
        <v>421.1068136051552</v>
      </c>
      <c r="AX48" s="1">
        <f t="shared" si="25"/>
        <v>21848.906303525779</v>
      </c>
      <c r="AY48" s="1">
        <f t="shared" si="4"/>
        <v>1954.9350787886551</v>
      </c>
      <c r="AZ48" s="1">
        <f t="shared" si="5"/>
        <v>602.53059689899419</v>
      </c>
      <c r="BA48" s="1">
        <f t="shared" si="26"/>
        <v>10314.40228986824</v>
      </c>
      <c r="BB48" s="1">
        <f t="shared" si="27"/>
        <v>18053.481684933788</v>
      </c>
      <c r="BC48" s="1">
        <f t="shared" si="28"/>
        <v>17894.945278233794</v>
      </c>
      <c r="BD48" s="1">
        <f t="shared" si="6"/>
        <v>0</v>
      </c>
      <c r="BE48" s="2">
        <v>0</v>
      </c>
      <c r="BF48" s="2">
        <v>0</v>
      </c>
      <c r="BG48" s="2">
        <v>0</v>
      </c>
      <c r="BH48" s="2">
        <f t="shared" si="7"/>
        <v>0</v>
      </c>
      <c r="BI48" s="2">
        <f t="shared" si="29"/>
        <v>0</v>
      </c>
      <c r="BJ48" s="2">
        <f t="shared" si="8"/>
        <v>0</v>
      </c>
      <c r="BK48" s="2">
        <f t="shared" si="9"/>
        <v>0</v>
      </c>
      <c r="BL48" s="2">
        <f t="shared" si="10"/>
        <v>0</v>
      </c>
      <c r="BM48" s="2">
        <f t="shared" si="11"/>
        <v>0</v>
      </c>
      <c r="BN48" s="2">
        <f t="shared" si="12"/>
        <v>0</v>
      </c>
      <c r="BO48" s="2">
        <f t="shared" si="30"/>
        <v>0</v>
      </c>
      <c r="BP48" s="2">
        <f t="shared" si="31"/>
        <v>0</v>
      </c>
      <c r="BQ48" s="2">
        <f t="shared" si="32"/>
        <v>0</v>
      </c>
      <c r="BR48" s="17">
        <v>0</v>
      </c>
      <c r="BS48" s="12"/>
      <c r="BT48" s="12"/>
      <c r="BU48" s="12"/>
      <c r="BV48" s="12"/>
      <c r="BW48" s="12"/>
      <c r="BX48" s="12"/>
      <c r="BY48" s="19"/>
      <c r="BZ48" s="19"/>
      <c r="CA48" s="19"/>
      <c r="CB48" s="12"/>
      <c r="CC48" s="12"/>
      <c r="CD48" s="12"/>
      <c r="CE48" s="12"/>
      <c r="CF48" s="12"/>
      <c r="CG48" s="12"/>
      <c r="CH48" s="12"/>
      <c r="CI48" s="12"/>
      <c r="CJ48" s="12"/>
      <c r="CK48" s="17"/>
      <c r="CL48" s="17"/>
      <c r="CM48" s="17"/>
    </row>
    <row r="49" spans="1:91">
      <c r="A49">
        <v>2003</v>
      </c>
      <c r="B49" s="1">
        <v>1038.1515319868606</v>
      </c>
      <c r="C49" s="1">
        <v>2402.1074281187712</v>
      </c>
      <c r="D49" s="1">
        <v>2845.135365285234</v>
      </c>
      <c r="E49" s="11">
        <f t="shared" si="33"/>
        <v>5.692077919426719E-3</v>
      </c>
      <c r="F49" s="11">
        <f t="shared" si="13"/>
        <v>8.3063244179379936E-3</v>
      </c>
      <c r="G49" s="11">
        <f t="shared" si="14"/>
        <v>1.772344599909581E-2</v>
      </c>
      <c r="H49" s="1">
        <v>32956.284723439559</v>
      </c>
      <c r="I49" s="1">
        <v>5356.7153753255743</v>
      </c>
      <c r="J49" s="1">
        <v>2040.1808997186117</v>
      </c>
      <c r="K49" s="1">
        <f t="shared" si="15"/>
        <v>31745.15830108766</v>
      </c>
      <c r="L49" s="1">
        <f t="shared" si="0"/>
        <v>2230.0065819790279</v>
      </c>
      <c r="M49" s="1">
        <f t="shared" si="1"/>
        <v>717.07691824149015</v>
      </c>
      <c r="N49" s="11">
        <f t="shared" si="34"/>
        <v>1.088282622402903E-2</v>
      </c>
      <c r="O49" s="11">
        <f t="shared" si="16"/>
        <v>4.5419366484862334E-2</v>
      </c>
      <c r="P49" s="11">
        <f t="shared" si="17"/>
        <v>4.204392436985116E-2</v>
      </c>
      <c r="Q49" s="1">
        <v>5194.9541768495219</v>
      </c>
      <c r="R49" s="1">
        <v>3486.4671149999999</v>
      </c>
      <c r="S49" s="1">
        <v>1520.889290999999</v>
      </c>
      <c r="T49" s="1">
        <f t="shared" si="18"/>
        <v>157.63166935970503</v>
      </c>
      <c r="U49" s="1">
        <f t="shared" si="47"/>
        <v>650.85913114958009</v>
      </c>
      <c r="V49" s="1">
        <f t="shared" si="48"/>
        <v>745.46786082046196</v>
      </c>
      <c r="W49" s="11">
        <f t="shared" si="35"/>
        <v>-4.3733895179066673E-3</v>
      </c>
      <c r="X49" s="11">
        <f t="shared" si="51"/>
        <v>1.5744193343297352E-2</v>
      </c>
      <c r="Y49" s="11">
        <f t="shared" si="52"/>
        <v>-2.8110368637469629E-2</v>
      </c>
      <c r="Z49" s="1">
        <v>12307.647442</v>
      </c>
      <c r="AA49" s="1">
        <v>9938.5197530000005</v>
      </c>
      <c r="AB49" s="1">
        <v>3321.7446160000018</v>
      </c>
      <c r="AC49" s="12">
        <f t="shared" si="19"/>
        <v>2.3691541875089199</v>
      </c>
      <c r="AD49" s="12">
        <f t="shared" si="49"/>
        <v>2.8505990233612173</v>
      </c>
      <c r="AE49" s="12">
        <f t="shared" si="50"/>
        <v>2.1840804821604887</v>
      </c>
      <c r="AF49" s="11">
        <f t="shared" si="36"/>
        <v>3.57521128768723E-3</v>
      </c>
      <c r="AG49" s="11">
        <f t="shared" si="53"/>
        <v>4.5725922286310894E-2</v>
      </c>
      <c r="AH49" s="11">
        <f t="shared" si="54"/>
        <v>2.3304183705267212E-2</v>
      </c>
      <c r="AI49" s="1">
        <f t="shared" si="37"/>
        <v>44263.906015579116</v>
      </c>
      <c r="AJ49" s="1">
        <f t="shared" si="38"/>
        <v>8408.5444978778305</v>
      </c>
      <c r="AK49" s="1">
        <f t="shared" si="39"/>
        <v>2941.1941169370975</v>
      </c>
      <c r="AL49" s="14">
        <f t="shared" si="55"/>
        <v>13.226269114230002</v>
      </c>
      <c r="AM49" s="14">
        <f t="shared" si="56"/>
        <v>1.9653058977662163</v>
      </c>
      <c r="AN49" s="14">
        <f t="shared" si="57"/>
        <v>0.77066277238177738</v>
      </c>
      <c r="AO49" s="11">
        <f t="shared" si="40"/>
        <v>2.0621120954280148E-2</v>
      </c>
      <c r="AP49" s="11">
        <f t="shared" si="23"/>
        <v>2.5977173653231045E-2</v>
      </c>
      <c r="AQ49" s="11">
        <f t="shared" si="24"/>
        <v>2.3564574154817608E-2</v>
      </c>
      <c r="AR49" s="1">
        <f t="shared" si="41"/>
        <v>29084.118227152823</v>
      </c>
      <c r="AS49" s="1">
        <f t="shared" si="42"/>
        <v>6065.2438169985398</v>
      </c>
      <c r="AT49" s="1">
        <f t="shared" si="43"/>
        <v>2207.2496945686739</v>
      </c>
      <c r="AU49" s="1">
        <f t="shared" si="44"/>
        <v>5816.8236454305652</v>
      </c>
      <c r="AV49" s="1">
        <f t="shared" si="45"/>
        <v>1213.0487633997079</v>
      </c>
      <c r="AW49" s="1">
        <f t="shared" si="46"/>
        <v>441.4499389137348</v>
      </c>
      <c r="AX49" s="1">
        <f t="shared" si="25"/>
        <v>22412.233537037002</v>
      </c>
      <c r="AY49" s="1">
        <f t="shared" si="4"/>
        <v>2019.9742096459299</v>
      </c>
      <c r="AZ49" s="1">
        <f t="shared" si="5"/>
        <v>620.63822242001197</v>
      </c>
      <c r="BA49" s="1">
        <f t="shared" si="26"/>
        <v>10399.539944305612</v>
      </c>
      <c r="BB49" s="1">
        <f t="shared" si="27"/>
        <v>18282.055353019696</v>
      </c>
      <c r="BC49" s="1">
        <f t="shared" si="28"/>
        <v>18296.349526187096</v>
      </c>
      <c r="BD49" s="1">
        <f t="shared" si="6"/>
        <v>0</v>
      </c>
      <c r="BE49" s="2">
        <v>0</v>
      </c>
      <c r="BF49" s="2">
        <v>0</v>
      </c>
      <c r="BG49" s="2">
        <v>0</v>
      </c>
      <c r="BH49" s="2">
        <f t="shared" si="7"/>
        <v>0</v>
      </c>
      <c r="BI49" s="2">
        <f t="shared" si="29"/>
        <v>0</v>
      </c>
      <c r="BJ49" s="2">
        <f t="shared" si="8"/>
        <v>0</v>
      </c>
      <c r="BK49" s="2">
        <f t="shared" si="9"/>
        <v>0</v>
      </c>
      <c r="BL49" s="2">
        <f t="shared" si="10"/>
        <v>0</v>
      </c>
      <c r="BM49" s="2">
        <f t="shared" si="11"/>
        <v>0</v>
      </c>
      <c r="BN49" s="2">
        <f t="shared" si="12"/>
        <v>0</v>
      </c>
      <c r="BO49" s="2">
        <f t="shared" si="30"/>
        <v>0</v>
      </c>
      <c r="BP49" s="2">
        <f t="shared" si="31"/>
        <v>0</v>
      </c>
      <c r="BQ49" s="2">
        <f t="shared" si="32"/>
        <v>0</v>
      </c>
      <c r="BR49" s="17">
        <v>0</v>
      </c>
      <c r="BS49" s="12"/>
      <c r="BT49" s="12"/>
      <c r="BU49" s="12"/>
      <c r="BV49" s="12"/>
      <c r="BW49" s="12"/>
      <c r="BX49" s="12"/>
      <c r="BY49" s="19"/>
      <c r="BZ49" s="19"/>
      <c r="CA49" s="19"/>
      <c r="CB49" s="12"/>
      <c r="CC49" s="12"/>
      <c r="CD49" s="12"/>
      <c r="CE49" s="12"/>
      <c r="CF49" s="12"/>
      <c r="CG49" s="12"/>
      <c r="CH49" s="12"/>
      <c r="CI49" s="12"/>
      <c r="CJ49" s="12"/>
      <c r="CK49" s="17"/>
      <c r="CL49" s="17"/>
      <c r="CM49" s="17"/>
    </row>
    <row r="50" spans="1:91">
      <c r="A50">
        <v>2004</v>
      </c>
      <c r="B50" s="1">
        <v>1044.0850101629071</v>
      </c>
      <c r="C50" s="1">
        <v>2421.785715756731</v>
      </c>
      <c r="D50" s="1">
        <v>2894.5926573030679</v>
      </c>
      <c r="E50" s="11">
        <f t="shared" si="33"/>
        <v>5.7154259211955605E-3</v>
      </c>
      <c r="F50" s="11">
        <f t="shared" si="13"/>
        <v>8.1920930794385782E-3</v>
      </c>
      <c r="G50" s="11">
        <f t="shared" si="14"/>
        <v>1.7383106836069917E-2</v>
      </c>
      <c r="H50" s="1">
        <v>33918.432971349408</v>
      </c>
      <c r="I50" s="1">
        <v>5777.5246414813882</v>
      </c>
      <c r="J50" s="1">
        <v>2176.7221841222781</v>
      </c>
      <c r="K50" s="1">
        <f t="shared" si="15"/>
        <v>32486.275199044536</v>
      </c>
      <c r="L50" s="1">
        <f t="shared" si="0"/>
        <v>2385.6465102966781</v>
      </c>
      <c r="M50" s="1">
        <f t="shared" si="1"/>
        <v>751.99602908906718</v>
      </c>
      <c r="N50" s="11">
        <f t="shared" si="34"/>
        <v>2.3345824611354482E-2</v>
      </c>
      <c r="O50" s="11">
        <f t="shared" si="16"/>
        <v>6.9793483828880509E-2</v>
      </c>
      <c r="P50" s="11">
        <f t="shared" si="17"/>
        <v>4.8696464715682453E-2</v>
      </c>
      <c r="Q50" s="1">
        <v>5288.8632587630309</v>
      </c>
      <c r="R50" s="1">
        <v>3808.7908609999999</v>
      </c>
      <c r="S50" s="1">
        <v>1610.8779310000004</v>
      </c>
      <c r="T50" s="1">
        <f t="shared" si="18"/>
        <v>155.92887982857243</v>
      </c>
      <c r="U50" s="1">
        <f t="shared" si="47"/>
        <v>659.2426856397459</v>
      </c>
      <c r="V50" s="1">
        <f t="shared" si="48"/>
        <v>740.04755533355137</v>
      </c>
      <c r="W50" s="11">
        <f t="shared" si="35"/>
        <v>-1.0802331397296472E-2</v>
      </c>
      <c r="X50" s="11">
        <f t="shared" si="51"/>
        <v>1.2880751131751689E-2</v>
      </c>
      <c r="Y50" s="11">
        <f t="shared" si="52"/>
        <v>-7.2710116314672613E-3</v>
      </c>
      <c r="Z50" s="1">
        <v>12462.347170999999</v>
      </c>
      <c r="AA50" s="1">
        <v>10839.923358</v>
      </c>
      <c r="AB50" s="1">
        <v>3548.4458899999972</v>
      </c>
      <c r="AC50" s="12">
        <f t="shared" si="19"/>
        <v>2.3563375646650235</v>
      </c>
      <c r="AD50" s="12">
        <f t="shared" si="49"/>
        <v>2.8460274542755997</v>
      </c>
      <c r="AE50" s="12">
        <f t="shared" si="50"/>
        <v>2.2028024729330009</v>
      </c>
      <c r="AF50" s="11">
        <f t="shared" si="36"/>
        <v>-5.4097884010548825E-3</v>
      </c>
      <c r="AG50" s="11">
        <f t="shared" si="53"/>
        <v>-1.6037222521135819E-3</v>
      </c>
      <c r="AH50" s="11">
        <f t="shared" si="54"/>
        <v>8.5720242113020984E-3</v>
      </c>
      <c r="AI50" s="1">
        <f t="shared" si="37"/>
        <v>45654.33905945177</v>
      </c>
      <c r="AJ50" s="1">
        <f t="shared" si="38"/>
        <v>8780.7388114897549</v>
      </c>
      <c r="AK50" s="1">
        <f t="shared" si="39"/>
        <v>3088.524644157123</v>
      </c>
      <c r="AL50" s="14">
        <f t="shared" si="55"/>
        <v>13.499009609408398</v>
      </c>
      <c r="AM50" s="14">
        <f t="shared" si="56"/>
        <v>2.0163589903542083</v>
      </c>
      <c r="AN50" s="14">
        <f t="shared" si="57"/>
        <v>0.78882311242992509</v>
      </c>
      <c r="AO50" s="11">
        <f t="shared" si="40"/>
        <v>2.0621120954280148E-2</v>
      </c>
      <c r="AP50" s="11">
        <f t="shared" si="23"/>
        <v>2.5977173653231045E-2</v>
      </c>
      <c r="AQ50" s="11">
        <f t="shared" si="24"/>
        <v>2.3564574154817608E-2</v>
      </c>
      <c r="AR50" s="1">
        <f t="shared" si="41"/>
        <v>30004.542351393924</v>
      </c>
      <c r="AS50" s="1">
        <f t="shared" si="42"/>
        <v>6318.0438883377183</v>
      </c>
      <c r="AT50" s="1">
        <f t="shared" si="43"/>
        <v>2313.1287472214703</v>
      </c>
      <c r="AU50" s="1">
        <f t="shared" si="44"/>
        <v>6000.908470278785</v>
      </c>
      <c r="AV50" s="1">
        <f t="shared" si="45"/>
        <v>1263.6087776675438</v>
      </c>
      <c r="AW50" s="1">
        <f t="shared" si="46"/>
        <v>462.62574944429412</v>
      </c>
      <c r="AX50" s="1">
        <f t="shared" si="25"/>
        <v>22990.114451858557</v>
      </c>
      <c r="AY50" s="1">
        <f t="shared" si="4"/>
        <v>2087.0695032119406</v>
      </c>
      <c r="AZ50" s="1">
        <f t="shared" si="5"/>
        <v>639.29651486828402</v>
      </c>
      <c r="BA50" s="1">
        <f t="shared" si="26"/>
        <v>10485.557400034393</v>
      </c>
      <c r="BB50" s="1">
        <f t="shared" si="27"/>
        <v>18510.958374204063</v>
      </c>
      <c r="BC50" s="1">
        <f t="shared" si="28"/>
        <v>18700.134865444226</v>
      </c>
      <c r="BD50" s="1">
        <f t="shared" si="6"/>
        <v>0</v>
      </c>
      <c r="BE50" s="2">
        <v>0</v>
      </c>
      <c r="BF50" s="2">
        <v>0</v>
      </c>
      <c r="BG50" s="2">
        <v>0</v>
      </c>
      <c r="BH50" s="2">
        <f t="shared" si="7"/>
        <v>0</v>
      </c>
      <c r="BI50" s="2">
        <f t="shared" si="29"/>
        <v>0</v>
      </c>
      <c r="BJ50" s="2">
        <f t="shared" si="8"/>
        <v>0</v>
      </c>
      <c r="BK50" s="2">
        <f t="shared" si="9"/>
        <v>0</v>
      </c>
      <c r="BL50" s="2">
        <f t="shared" si="10"/>
        <v>0</v>
      </c>
      <c r="BM50" s="2">
        <f t="shared" si="11"/>
        <v>0</v>
      </c>
      <c r="BN50" s="2">
        <f t="shared" si="12"/>
        <v>0</v>
      </c>
      <c r="BO50" s="2">
        <f t="shared" si="30"/>
        <v>0</v>
      </c>
      <c r="BP50" s="2">
        <f t="shared" si="31"/>
        <v>0</v>
      </c>
      <c r="BQ50" s="2">
        <f t="shared" si="32"/>
        <v>0</v>
      </c>
      <c r="BR50" s="17">
        <v>0</v>
      </c>
      <c r="BS50" s="12"/>
      <c r="BT50" s="12"/>
      <c r="BU50" s="12"/>
      <c r="BV50" s="12"/>
      <c r="BW50" s="12"/>
      <c r="BX50" s="12"/>
      <c r="BY50" s="19"/>
      <c r="BZ50" s="19"/>
      <c r="CA50" s="19"/>
      <c r="CB50" s="12"/>
      <c r="CC50" s="12"/>
      <c r="CD50" s="12"/>
      <c r="CE50" s="12"/>
      <c r="CF50" s="12"/>
      <c r="CG50" s="12"/>
      <c r="CH50" s="12"/>
      <c r="CI50" s="12"/>
      <c r="CJ50" s="12"/>
      <c r="CK50" s="17"/>
      <c r="CL50" s="17"/>
      <c r="CM50" s="17"/>
    </row>
    <row r="51" spans="1:91">
      <c r="A51">
        <v>2005</v>
      </c>
      <c r="B51" s="1">
        <v>1049.8746680000002</v>
      </c>
      <c r="C51" s="1">
        <v>2441.6754109217418</v>
      </c>
      <c r="D51" s="1">
        <v>2943.8057622142851</v>
      </c>
      <c r="E51" s="11">
        <f t="shared" si="33"/>
        <v>5.5451977384386453E-3</v>
      </c>
      <c r="F51" s="11">
        <f t="shared" si="13"/>
        <v>8.2128220658019835E-3</v>
      </c>
      <c r="G51" s="11">
        <f t="shared" si="14"/>
        <v>1.7001737632081904E-2</v>
      </c>
      <c r="H51" s="1">
        <v>34709.708040510559</v>
      </c>
      <c r="I51" s="1">
        <v>6200.1783472762945</v>
      </c>
      <c r="J51" s="1">
        <v>2322.4665822208299</v>
      </c>
      <c r="K51" s="1">
        <f t="shared" si="15"/>
        <v>33060.811064840891</v>
      </c>
      <c r="L51" s="1">
        <f t="shared" si="0"/>
        <v>2539.313096057966</v>
      </c>
      <c r="M51" s="1">
        <f t="shared" si="1"/>
        <v>788.93336375356046</v>
      </c>
      <c r="N51" s="11">
        <f t="shared" si="34"/>
        <v>1.7685495252261374E-2</v>
      </c>
      <c r="O51" s="11">
        <f t="shared" si="16"/>
        <v>6.4412973631277071E-2</v>
      </c>
      <c r="P51" s="11">
        <f t="shared" si="17"/>
        <v>4.9119055467935713E-2</v>
      </c>
      <c r="Q51" s="1">
        <v>5311.4101019999998</v>
      </c>
      <c r="R51" s="1">
        <v>4006.6574190000001</v>
      </c>
      <c r="S51" s="1">
        <v>1661.5085519999966</v>
      </c>
      <c r="T51" s="1">
        <f t="shared" si="18"/>
        <v>153.02376199191656</v>
      </c>
      <c r="U51" s="1">
        <f t="shared" si="47"/>
        <v>646.21647871792322</v>
      </c>
      <c r="V51" s="1">
        <f t="shared" si="48"/>
        <v>715.40687160768516</v>
      </c>
      <c r="W51" s="11">
        <f t="shared" si="35"/>
        <v>-1.8631044100680727E-2</v>
      </c>
      <c r="X51" s="11">
        <f t="shared" si="51"/>
        <v>-1.9759349941337212E-2</v>
      </c>
      <c r="Y51" s="11">
        <f t="shared" si="52"/>
        <v>-3.3296081512978248E-2</v>
      </c>
      <c r="Z51" s="1">
        <v>12445.981350000002</v>
      </c>
      <c r="AA51" s="1">
        <v>11470.651024999999</v>
      </c>
      <c r="AB51" s="1">
        <v>3702.1701970000031</v>
      </c>
      <c r="AC51" s="12">
        <f t="shared" si="19"/>
        <v>2.3432536955324719</v>
      </c>
      <c r="AD51" s="12">
        <f t="shared" si="49"/>
        <v>2.8628978785670416</v>
      </c>
      <c r="AE51" s="12">
        <f t="shared" si="50"/>
        <v>2.2281980989767489</v>
      </c>
      <c r="AF51" s="11">
        <f t="shared" si="36"/>
        <v>-5.552629355298544E-3</v>
      </c>
      <c r="AG51" s="11">
        <f t="shared" si="53"/>
        <v>5.92770961014355E-3</v>
      </c>
      <c r="AH51" s="11">
        <f t="shared" si="54"/>
        <v>1.1528780431199648E-2</v>
      </c>
      <c r="AI51" s="1">
        <f t="shared" si="37"/>
        <v>47089.813623785383</v>
      </c>
      <c r="AJ51" s="1">
        <f t="shared" si="38"/>
        <v>9166.2737080083225</v>
      </c>
      <c r="AK51" s="1">
        <f t="shared" si="39"/>
        <v>3242.2979291857046</v>
      </c>
      <c r="AL51" s="14">
        <f t="shared" si="55"/>
        <v>13.777374319326999</v>
      </c>
      <c r="AM51" s="14">
        <f t="shared" si="56"/>
        <v>2.0687382979938933</v>
      </c>
      <c r="AN51" s="14">
        <f t="shared" si="57"/>
        <v>0.80741139315781407</v>
      </c>
      <c r="AO51" s="11">
        <f t="shared" si="40"/>
        <v>2.0621120954280148E-2</v>
      </c>
      <c r="AP51" s="11">
        <f t="shared" si="23"/>
        <v>2.5977173653231045E-2</v>
      </c>
      <c r="AQ51" s="11">
        <f t="shared" si="24"/>
        <v>2.3564574154817608E-2</v>
      </c>
      <c r="AR51" s="1">
        <f t="shared" si="41"/>
        <v>30950.082986290967</v>
      </c>
      <c r="AS51" s="1">
        <f t="shared" si="42"/>
        <v>6581.038969262434</v>
      </c>
      <c r="AT51" s="1">
        <f t="shared" si="43"/>
        <v>2423.2196271173834</v>
      </c>
      <c r="AU51" s="1">
        <f t="shared" si="44"/>
        <v>6190.0165972581935</v>
      </c>
      <c r="AV51" s="1">
        <f t="shared" si="45"/>
        <v>1316.2077938524869</v>
      </c>
      <c r="AW51" s="1">
        <f t="shared" si="46"/>
        <v>484.64392542347673</v>
      </c>
      <c r="AX51" s="1">
        <f t="shared" si="25"/>
        <v>23583.830664473913</v>
      </c>
      <c r="AY51" s="1">
        <f t="shared" si="4"/>
        <v>2156.2371279409545</v>
      </c>
      <c r="AZ51" s="1">
        <f t="shared" si="5"/>
        <v>658.52704229906124</v>
      </c>
      <c r="BA51" s="1">
        <f t="shared" si="26"/>
        <v>10570.470563346355</v>
      </c>
      <c r="BB51" s="1">
        <f t="shared" si="27"/>
        <v>18742.593238247198</v>
      </c>
      <c r="BC51" s="1">
        <f t="shared" si="28"/>
        <v>19105.315843382268</v>
      </c>
      <c r="BD51" s="1">
        <f t="shared" si="6"/>
        <v>0</v>
      </c>
      <c r="BE51" s="2">
        <v>0</v>
      </c>
      <c r="BF51" s="2">
        <v>0</v>
      </c>
      <c r="BG51" s="2">
        <v>0</v>
      </c>
      <c r="BH51" s="2">
        <f t="shared" si="7"/>
        <v>0</v>
      </c>
      <c r="BI51" s="2">
        <f t="shared" si="29"/>
        <v>0</v>
      </c>
      <c r="BJ51" s="2">
        <f t="shared" si="8"/>
        <v>0</v>
      </c>
      <c r="BK51" s="2">
        <f t="shared" si="9"/>
        <v>0</v>
      </c>
      <c r="BL51" s="2">
        <f t="shared" si="10"/>
        <v>0</v>
      </c>
      <c r="BM51" s="2">
        <f t="shared" si="11"/>
        <v>0</v>
      </c>
      <c r="BN51" s="2">
        <f t="shared" si="12"/>
        <v>0</v>
      </c>
      <c r="BO51" s="2">
        <f t="shared" si="30"/>
        <v>0</v>
      </c>
      <c r="BP51" s="2">
        <f t="shared" si="31"/>
        <v>0</v>
      </c>
      <c r="BQ51" s="2">
        <f t="shared" si="32"/>
        <v>0</v>
      </c>
      <c r="BR51" s="17">
        <v>0</v>
      </c>
      <c r="BS51" s="12"/>
      <c r="BT51" s="12"/>
      <c r="BU51" s="12"/>
      <c r="BV51" s="12"/>
      <c r="BW51" s="12"/>
      <c r="BX51" s="12"/>
      <c r="BY51" s="19"/>
      <c r="BZ51" s="19"/>
      <c r="CA51" s="19"/>
      <c r="CB51" s="12"/>
      <c r="CC51" s="12"/>
      <c r="CD51" s="12"/>
      <c r="CE51" s="12"/>
      <c r="CF51" s="12"/>
      <c r="CG51" s="12"/>
      <c r="CH51" s="12"/>
      <c r="CI51" s="12"/>
      <c r="CJ51" s="12"/>
      <c r="CK51" s="17"/>
      <c r="CL51" s="17"/>
      <c r="CM51" s="17"/>
    </row>
    <row r="52" spans="1:91">
      <c r="A52">
        <v>2006</v>
      </c>
      <c r="B52" s="1">
        <v>1055.77386</v>
      </c>
      <c r="C52" s="1">
        <v>2461.5637201485056</v>
      </c>
      <c r="D52" s="1">
        <v>2993.5350128598607</v>
      </c>
      <c r="E52" s="11">
        <f t="shared" si="33"/>
        <v>5.6189487943716365E-3</v>
      </c>
      <c r="F52" s="11">
        <f t="shared" si="13"/>
        <v>8.1453534478015399E-3</v>
      </c>
      <c r="G52" s="11">
        <f t="shared" si="14"/>
        <v>1.6892843707245753E-2</v>
      </c>
      <c r="H52" s="1">
        <v>35723.688655857302</v>
      </c>
      <c r="I52" s="1">
        <v>6713.212664339093</v>
      </c>
      <c r="J52" s="1">
        <v>2484.6490482301251</v>
      </c>
      <c r="K52" s="1">
        <f t="shared" si="15"/>
        <v>33836.496629929155</v>
      </c>
      <c r="L52" s="1">
        <f t="shared" si="0"/>
        <v>2727.2146600917918</v>
      </c>
      <c r="M52" s="1">
        <f t="shared" si="1"/>
        <v>830.00500664143772</v>
      </c>
      <c r="N52" s="11">
        <f t="shared" si="34"/>
        <v>2.3462387645812433E-2</v>
      </c>
      <c r="O52" s="11">
        <f t="shared" si="16"/>
        <v>7.3997005066261501E-2</v>
      </c>
      <c r="P52" s="11">
        <f t="shared" si="17"/>
        <v>5.2059710965280948E-2</v>
      </c>
      <c r="Q52" s="1">
        <v>5294.64203</v>
      </c>
      <c r="R52" s="1">
        <v>4258.1728169999997</v>
      </c>
      <c r="S52" s="1">
        <v>1718.6705920000004</v>
      </c>
      <c r="T52" s="1">
        <f t="shared" si="18"/>
        <v>148.21095550926216</v>
      </c>
      <c r="U52" s="1">
        <f t="shared" si="47"/>
        <v>634.29732229691115</v>
      </c>
      <c r="V52" s="1">
        <f t="shared" si="48"/>
        <v>691.71563413523154</v>
      </c>
      <c r="W52" s="11">
        <f t="shared" si="35"/>
        <v>-3.1451366898878286E-2</v>
      </c>
      <c r="X52" s="11">
        <f t="shared" si="51"/>
        <v>-1.8444525655952559E-2</v>
      </c>
      <c r="Y52" s="11">
        <f t="shared" si="52"/>
        <v>-3.3115753304429285E-2</v>
      </c>
      <c r="Z52" s="1">
        <v>12383.084966</v>
      </c>
      <c r="AA52" s="1">
        <v>12305.106211</v>
      </c>
      <c r="AB52" s="1">
        <v>3791.6963350000042</v>
      </c>
      <c r="AC52" s="12">
        <f t="shared" si="19"/>
        <v>2.3387955022900764</v>
      </c>
      <c r="AD52" s="12">
        <f t="shared" si="49"/>
        <v>2.8897620504912451</v>
      </c>
      <c r="AE52" s="12">
        <f t="shared" si="50"/>
        <v>2.2061797953892048</v>
      </c>
      <c r="AF52" s="11">
        <f t="shared" si="36"/>
        <v>-1.9025653308027968E-3</v>
      </c>
      <c r="AG52" s="11">
        <f t="shared" si="53"/>
        <v>9.3835592688515934E-3</v>
      </c>
      <c r="AH52" s="11">
        <f t="shared" si="54"/>
        <v>-9.8816633932393705E-3</v>
      </c>
      <c r="AI52" s="1">
        <f t="shared" si="37"/>
        <v>48570.848858665042</v>
      </c>
      <c r="AJ52" s="1">
        <f t="shared" si="38"/>
        <v>9565.8541310599776</v>
      </c>
      <c r="AK52" s="1">
        <f t="shared" si="39"/>
        <v>3402.7120616906113</v>
      </c>
      <c r="AL52" s="14">
        <f t="shared" si="55"/>
        <v>14.061479221598233</v>
      </c>
      <c r="AM52" s="14">
        <f t="shared" si="56"/>
        <v>2.1224782720039701</v>
      </c>
      <c r="AN52" s="14">
        <f t="shared" si="57"/>
        <v>0.82643769880532603</v>
      </c>
      <c r="AO52" s="11">
        <f t="shared" si="40"/>
        <v>2.0621120954280148E-2</v>
      </c>
      <c r="AP52" s="11">
        <f t="shared" si="23"/>
        <v>2.5977173653231045E-2</v>
      </c>
      <c r="AQ52" s="11">
        <f t="shared" si="24"/>
        <v>2.3564574154817608E-2</v>
      </c>
      <c r="AR52" s="1">
        <f t="shared" si="41"/>
        <v>31927.349928287691</v>
      </c>
      <c r="AS52" s="1">
        <f t="shared" si="42"/>
        <v>6854.2015330672539</v>
      </c>
      <c r="AT52" s="1">
        <f t="shared" si="43"/>
        <v>2538.1812614470864</v>
      </c>
      <c r="AU52" s="1">
        <f t="shared" si="44"/>
        <v>6385.4699856575389</v>
      </c>
      <c r="AV52" s="1">
        <f t="shared" si="45"/>
        <v>1370.8403066134508</v>
      </c>
      <c r="AW52" s="1">
        <f t="shared" si="46"/>
        <v>507.63625228941731</v>
      </c>
      <c r="AX52" s="1">
        <f t="shared" si="25"/>
        <v>24192.567092568625</v>
      </c>
      <c r="AY52" s="1">
        <f t="shared" si="4"/>
        <v>2227.5926402274868</v>
      </c>
      <c r="AZ52" s="1">
        <f t="shared" si="5"/>
        <v>678.31009172590132</v>
      </c>
      <c r="BA52" s="1">
        <f t="shared" si="26"/>
        <v>10656.770948257836</v>
      </c>
      <c r="BB52" s="1">
        <f t="shared" si="27"/>
        <v>18975.399012756217</v>
      </c>
      <c r="BC52" s="1">
        <f t="shared" si="28"/>
        <v>19516.664477881535</v>
      </c>
      <c r="BD52" s="1">
        <f t="shared" si="6"/>
        <v>0</v>
      </c>
      <c r="BE52" s="2">
        <v>0</v>
      </c>
      <c r="BF52" s="2">
        <v>0</v>
      </c>
      <c r="BG52" s="2">
        <v>0</v>
      </c>
      <c r="BH52" s="2">
        <f t="shared" si="7"/>
        <v>0</v>
      </c>
      <c r="BI52" s="2">
        <f t="shared" si="29"/>
        <v>0</v>
      </c>
      <c r="BJ52" s="2">
        <f t="shared" si="8"/>
        <v>0</v>
      </c>
      <c r="BK52" s="2">
        <f t="shared" si="9"/>
        <v>0</v>
      </c>
      <c r="BL52" s="2">
        <f t="shared" si="10"/>
        <v>0</v>
      </c>
      <c r="BM52" s="2">
        <f t="shared" si="11"/>
        <v>0</v>
      </c>
      <c r="BN52" s="2">
        <f t="shared" si="12"/>
        <v>0</v>
      </c>
      <c r="BO52" s="2">
        <f t="shared" si="30"/>
        <v>0</v>
      </c>
      <c r="BP52" s="2">
        <f t="shared" si="31"/>
        <v>0</v>
      </c>
      <c r="BQ52" s="2">
        <f t="shared" si="32"/>
        <v>0</v>
      </c>
      <c r="BR52" s="17">
        <v>0</v>
      </c>
      <c r="BS52" s="12"/>
      <c r="BT52" s="12"/>
      <c r="BU52" s="12"/>
      <c r="BV52" s="12"/>
      <c r="BW52" s="12"/>
      <c r="BX52" s="12"/>
      <c r="BY52" s="19"/>
      <c r="BZ52" s="19"/>
      <c r="CA52" s="19"/>
      <c r="CB52" s="12"/>
      <c r="CC52" s="12"/>
      <c r="CD52" s="12"/>
      <c r="CE52" s="12"/>
      <c r="CF52" s="12"/>
      <c r="CG52" s="12"/>
      <c r="CH52" s="12"/>
      <c r="CI52" s="12"/>
      <c r="CJ52" s="12"/>
      <c r="CK52" s="17"/>
      <c r="CL52" s="17"/>
      <c r="CM52" s="17"/>
    </row>
    <row r="53" spans="1:91">
      <c r="A53">
        <v>2007</v>
      </c>
      <c r="B53" s="1">
        <v>1062.0636750000001</v>
      </c>
      <c r="C53" s="1">
        <v>2481.5134034813218</v>
      </c>
      <c r="D53" s="1">
        <v>3043.2503132960346</v>
      </c>
      <c r="E53" s="11">
        <f t="shared" si="33"/>
        <v>5.9575399981963706E-3</v>
      </c>
      <c r="F53" s="11">
        <f t="shared" si="13"/>
        <v>8.1044756914163685E-3</v>
      </c>
      <c r="G53" s="11">
        <f t="shared" si="14"/>
        <v>1.660755602409969E-2</v>
      </c>
      <c r="H53" s="1">
        <v>36672.148598752246</v>
      </c>
      <c r="I53" s="1">
        <v>7298.2177079652884</v>
      </c>
      <c r="J53" s="1">
        <v>2666.3530591606414</v>
      </c>
      <c r="K53" s="1">
        <f t="shared" si="15"/>
        <v>34529.143084337426</v>
      </c>
      <c r="L53" s="1">
        <f t="shared" si="0"/>
        <v>2941.0349739504127</v>
      </c>
      <c r="M53" s="1">
        <f t="shared" si="1"/>
        <v>876.15305501203102</v>
      </c>
      <c r="N53" s="11">
        <f t="shared" si="34"/>
        <v>2.0470395087995197E-2</v>
      </c>
      <c r="O53" s="11">
        <f t="shared" si="16"/>
        <v>7.8402451038241505E-2</v>
      </c>
      <c r="P53" s="11">
        <f t="shared" si="17"/>
        <v>5.5599722894839498E-2</v>
      </c>
      <c r="Q53" s="1">
        <v>5321.6819620000006</v>
      </c>
      <c r="R53" s="1">
        <v>4409.4250789999996</v>
      </c>
      <c r="S53" s="1">
        <v>1794.4282429999994</v>
      </c>
      <c r="T53" s="1">
        <f t="shared" si="18"/>
        <v>145.11508502616257</v>
      </c>
      <c r="U53" s="1">
        <f t="shared" si="47"/>
        <v>604.17834263666111</v>
      </c>
      <c r="V53" s="1">
        <f t="shared" si="48"/>
        <v>672.98973661232958</v>
      </c>
      <c r="W53" s="11">
        <f t="shared" si="35"/>
        <v>-2.088827018530437E-2</v>
      </c>
      <c r="X53" s="11">
        <f t="shared" si="51"/>
        <v>-4.7484008841758074E-2</v>
      </c>
      <c r="Y53" s="11">
        <f t="shared" si="52"/>
        <v>-2.7071670204928511E-2</v>
      </c>
      <c r="Z53" s="1">
        <v>12434.246949999997</v>
      </c>
      <c r="AA53" s="1">
        <v>12840.825574999999</v>
      </c>
      <c r="AB53" s="1">
        <v>4045.1373730000014</v>
      </c>
      <c r="AC53" s="12">
        <f t="shared" si="19"/>
        <v>2.3365257523444609</v>
      </c>
      <c r="AD53" s="12">
        <f t="shared" si="49"/>
        <v>2.9121314785809065</v>
      </c>
      <c r="AE53" s="12">
        <f t="shared" si="50"/>
        <v>2.2542764742919856</v>
      </c>
      <c r="AF53" s="11">
        <f t="shared" si="36"/>
        <v>-9.7047815569728524E-4</v>
      </c>
      <c r="AG53" s="11">
        <f t="shared" si="53"/>
        <v>7.7409238888228593E-3</v>
      </c>
      <c r="AH53" s="11">
        <f t="shared" si="54"/>
        <v>2.1800888124938966E-2</v>
      </c>
      <c r="AI53" s="1">
        <f t="shared" si="37"/>
        <v>50099.233958456076</v>
      </c>
      <c r="AJ53" s="1">
        <f t="shared" si="38"/>
        <v>9980.1090245674313</v>
      </c>
      <c r="AK53" s="1">
        <f t="shared" si="39"/>
        <v>3570.0771078109678</v>
      </c>
      <c r="AL53" s="14">
        <f t="shared" si="55"/>
        <v>14.351442685422908</v>
      </c>
      <c r="AM53" s="14">
        <f t="shared" si="56"/>
        <v>2.177614258651027</v>
      </c>
      <c r="AN53" s="14">
        <f t="shared" si="57"/>
        <v>0.845912351243161</v>
      </c>
      <c r="AO53" s="11">
        <f t="shared" si="40"/>
        <v>2.0621120954280148E-2</v>
      </c>
      <c r="AP53" s="11">
        <f t="shared" si="23"/>
        <v>2.5977173653231045E-2</v>
      </c>
      <c r="AQ53" s="11">
        <f t="shared" si="24"/>
        <v>2.3564574154817608E-2</v>
      </c>
      <c r="AR53" s="1">
        <f t="shared" si="41"/>
        <v>32944.447016896374</v>
      </c>
      <c r="AS53" s="1">
        <f t="shared" si="42"/>
        <v>7138.0783223378066</v>
      </c>
      <c r="AT53" s="1">
        <f t="shared" si="43"/>
        <v>2657.8534183072488</v>
      </c>
      <c r="AU53" s="1">
        <f t="shared" si="44"/>
        <v>6588.8894033792749</v>
      </c>
      <c r="AV53" s="1">
        <f t="shared" si="45"/>
        <v>1427.6156644675614</v>
      </c>
      <c r="AW53" s="1">
        <f t="shared" si="46"/>
        <v>531.57068366144983</v>
      </c>
      <c r="AX53" s="1">
        <f t="shared" si="25"/>
        <v>24815.421366818799</v>
      </c>
      <c r="AY53" s="1">
        <f t="shared" si="4"/>
        <v>2301.2016174722335</v>
      </c>
      <c r="AZ53" s="1">
        <f t="shared" si="5"/>
        <v>698.68808535269613</v>
      </c>
      <c r="BA53" s="1">
        <f t="shared" si="26"/>
        <v>10747.256584802913</v>
      </c>
      <c r="BB53" s="1">
        <f t="shared" si="27"/>
        <v>19209.858574433252</v>
      </c>
      <c r="BC53" s="1">
        <f t="shared" si="28"/>
        <v>19930.868381151759</v>
      </c>
      <c r="BD53" s="1">
        <f t="shared" si="6"/>
        <v>0</v>
      </c>
      <c r="BE53" s="2">
        <v>0</v>
      </c>
      <c r="BF53" s="2">
        <v>0</v>
      </c>
      <c r="BG53" s="2">
        <v>0</v>
      </c>
      <c r="BH53" s="2">
        <f t="shared" si="7"/>
        <v>0</v>
      </c>
      <c r="BI53" s="2">
        <f t="shared" si="29"/>
        <v>0</v>
      </c>
      <c r="BJ53" s="2">
        <f t="shared" si="8"/>
        <v>0</v>
      </c>
      <c r="BK53" s="2">
        <f t="shared" si="9"/>
        <v>0</v>
      </c>
      <c r="BL53" s="2">
        <f t="shared" si="10"/>
        <v>0</v>
      </c>
      <c r="BM53" s="2">
        <f t="shared" si="11"/>
        <v>0</v>
      </c>
      <c r="BN53" s="2">
        <f t="shared" si="12"/>
        <v>0</v>
      </c>
      <c r="BO53" s="2">
        <f t="shared" si="30"/>
        <v>0</v>
      </c>
      <c r="BP53" s="2">
        <f t="shared" si="31"/>
        <v>0</v>
      </c>
      <c r="BQ53" s="2">
        <f t="shared" si="32"/>
        <v>0</v>
      </c>
      <c r="BR53" s="17">
        <v>0</v>
      </c>
      <c r="BS53" s="12"/>
      <c r="BT53" s="12"/>
      <c r="BU53" s="12"/>
      <c r="BV53" s="12"/>
      <c r="BW53" s="12"/>
      <c r="BX53" s="12"/>
      <c r="BY53" s="19"/>
      <c r="BZ53" s="19"/>
      <c r="CA53" s="19"/>
      <c r="CB53" s="12"/>
      <c r="CC53" s="12"/>
      <c r="CD53" s="12"/>
      <c r="CE53" s="12"/>
      <c r="CF53" s="12"/>
      <c r="CG53" s="12"/>
      <c r="CH53" s="12"/>
      <c r="CI53" s="12"/>
      <c r="CJ53" s="12"/>
      <c r="CK53" s="17"/>
      <c r="CL53" s="17"/>
      <c r="CM53" s="17"/>
    </row>
    <row r="54" spans="1:91">
      <c r="A54">
        <v>2008</v>
      </c>
      <c r="B54" s="1">
        <v>1068.1301879999999</v>
      </c>
      <c r="C54" s="1">
        <v>2501.7456656347476</v>
      </c>
      <c r="D54" s="1">
        <v>3093.6146709606855</v>
      </c>
      <c r="E54" s="11">
        <f t="shared" si="33"/>
        <v>5.7120049793621952E-3</v>
      </c>
      <c r="F54" s="11">
        <f t="shared" si="13"/>
        <v>8.1531947903412672E-3</v>
      </c>
      <c r="G54" s="11">
        <f t="shared" si="14"/>
        <v>1.6549528457980633E-2</v>
      </c>
      <c r="H54" s="1">
        <v>36710.170976653775</v>
      </c>
      <c r="I54" s="1">
        <v>7672.5549086165956</v>
      </c>
      <c r="J54" s="1">
        <v>2789.7998201071641</v>
      </c>
      <c r="K54" s="1">
        <f t="shared" si="15"/>
        <v>34368.629769177329</v>
      </c>
      <c r="L54" s="1">
        <f t="shared" si="0"/>
        <v>3066.8804643136655</v>
      </c>
      <c r="M54" s="1">
        <f t="shared" si="1"/>
        <v>901.79292408153231</v>
      </c>
      <c r="N54" s="11">
        <f t="shared" si="34"/>
        <v>-4.648633033494165E-3</v>
      </c>
      <c r="O54" s="11">
        <f t="shared" si="16"/>
        <v>4.2789525278652762E-2</v>
      </c>
      <c r="P54" s="11">
        <f t="shared" si="17"/>
        <v>2.9264143887678618E-2</v>
      </c>
      <c r="Q54" s="1">
        <v>5243.9362030000002</v>
      </c>
      <c r="R54" s="1">
        <v>4639.3638769999998</v>
      </c>
      <c r="S54" s="1">
        <v>1857.7881040000002</v>
      </c>
      <c r="T54" s="1">
        <f t="shared" si="18"/>
        <v>142.84695667407644</v>
      </c>
      <c r="U54" s="1">
        <f t="shared" si="47"/>
        <v>604.67001308648867</v>
      </c>
      <c r="V54" s="1">
        <f t="shared" si="48"/>
        <v>665.92165165765812</v>
      </c>
      <c r="W54" s="11">
        <f t="shared" si="35"/>
        <v>-1.5629859236737653E-2</v>
      </c>
      <c r="X54" s="11">
        <f t="shared" si="51"/>
        <v>8.1378363825801436E-4</v>
      </c>
      <c r="Y54" s="11">
        <f t="shared" si="52"/>
        <v>-1.050251522445278E-2</v>
      </c>
      <c r="Z54" s="1">
        <v>12237.871766</v>
      </c>
      <c r="AA54" s="1">
        <v>13332.306250999996</v>
      </c>
      <c r="AB54" s="1">
        <v>4277.1594640000021</v>
      </c>
      <c r="AC54" s="12">
        <f t="shared" si="19"/>
        <v>2.3337186594678334</v>
      </c>
      <c r="AD54" s="12">
        <f t="shared" si="49"/>
        <v>2.8737358406172713</v>
      </c>
      <c r="AE54" s="12">
        <f t="shared" si="50"/>
        <v>2.3022859575808767</v>
      </c>
      <c r="AF54" s="11">
        <f t="shared" si="36"/>
        <v>-1.2013960786911859E-3</v>
      </c>
      <c r="AG54" s="11">
        <f t="shared" si="53"/>
        <v>-1.3184719936596201E-2</v>
      </c>
      <c r="AH54" s="11">
        <f t="shared" si="54"/>
        <v>2.1297069741176955E-2</v>
      </c>
      <c r="AI54" s="1">
        <f t="shared" si="37"/>
        <v>51678.199965989741</v>
      </c>
      <c r="AJ54" s="1">
        <f t="shared" si="38"/>
        <v>10409.71378657825</v>
      </c>
      <c r="AK54" s="1">
        <f t="shared" si="39"/>
        <v>3744.6400806913211</v>
      </c>
      <c r="AL54" s="14">
        <f t="shared" si="55"/>
        <v>14.647385520907433</v>
      </c>
      <c r="AM54" s="14">
        <f t="shared" si="56"/>
        <v>2.2341825223977567</v>
      </c>
      <c r="AN54" s="14">
        <f t="shared" si="57"/>
        <v>0.86584591557250656</v>
      </c>
      <c r="AO54" s="11">
        <f t="shared" si="40"/>
        <v>2.0621120954280148E-2</v>
      </c>
      <c r="AP54" s="11">
        <f t="shared" si="23"/>
        <v>2.5977173653231045E-2</v>
      </c>
      <c r="AQ54" s="11">
        <f t="shared" si="24"/>
        <v>2.3564574154817608E-2</v>
      </c>
      <c r="AR54" s="1">
        <f t="shared" si="41"/>
        <v>33987.634527119866</v>
      </c>
      <c r="AS54" s="1">
        <f t="shared" si="42"/>
        <v>7433.6298606039227</v>
      </c>
      <c r="AT54" s="1">
        <f t="shared" si="43"/>
        <v>2782.8872036418302</v>
      </c>
      <c r="AU54" s="1">
        <f t="shared" si="44"/>
        <v>6797.5269054239734</v>
      </c>
      <c r="AV54" s="1">
        <f t="shared" si="45"/>
        <v>1486.7259721207847</v>
      </c>
      <c r="AW54" s="1">
        <f t="shared" si="46"/>
        <v>556.57744072836601</v>
      </c>
      <c r="AX54" s="1">
        <f t="shared" si="25"/>
        <v>25455.799234180897</v>
      </c>
      <c r="AY54" s="1">
        <f t="shared" si="4"/>
        <v>2377.1017054902254</v>
      </c>
      <c r="AZ54" s="1">
        <f t="shared" si="5"/>
        <v>719.64675620771789</v>
      </c>
      <c r="BA54" s="1">
        <f t="shared" si="26"/>
        <v>10835.859104560468</v>
      </c>
      <c r="BB54" s="1">
        <f t="shared" si="27"/>
        <v>19447.663305855185</v>
      </c>
      <c r="BC54" s="1">
        <f t="shared" si="28"/>
        <v>20352.1499229398</v>
      </c>
      <c r="BD54" s="1">
        <f t="shared" si="6"/>
        <v>0</v>
      </c>
      <c r="BE54" s="2">
        <v>0</v>
      </c>
      <c r="BF54" s="2">
        <v>0</v>
      </c>
      <c r="BG54" s="2">
        <v>0</v>
      </c>
      <c r="BH54" s="2">
        <f t="shared" si="7"/>
        <v>0</v>
      </c>
      <c r="BI54" s="2">
        <f t="shared" si="29"/>
        <v>0</v>
      </c>
      <c r="BJ54" s="2">
        <f t="shared" si="8"/>
        <v>0</v>
      </c>
      <c r="BK54" s="2">
        <f t="shared" si="9"/>
        <v>0</v>
      </c>
      <c r="BL54" s="2">
        <f t="shared" si="10"/>
        <v>0</v>
      </c>
      <c r="BM54" s="2">
        <f t="shared" si="11"/>
        <v>0</v>
      </c>
      <c r="BN54" s="2">
        <f t="shared" si="12"/>
        <v>0</v>
      </c>
      <c r="BO54" s="2">
        <f t="shared" si="30"/>
        <v>0</v>
      </c>
      <c r="BP54" s="2">
        <f t="shared" si="31"/>
        <v>0</v>
      </c>
      <c r="BQ54" s="2">
        <f t="shared" si="32"/>
        <v>0</v>
      </c>
      <c r="BR54" s="17">
        <v>0</v>
      </c>
      <c r="BS54" s="12"/>
      <c r="BT54" s="12"/>
      <c r="BU54" s="12"/>
      <c r="BV54" s="12"/>
      <c r="BW54" s="12"/>
      <c r="BX54" s="12"/>
      <c r="BY54" s="19"/>
      <c r="BZ54" s="19"/>
      <c r="CA54" s="19"/>
      <c r="CB54" s="12"/>
      <c r="CC54" s="12"/>
      <c r="CD54" s="12"/>
      <c r="CE54" s="12"/>
      <c r="CF54" s="12"/>
      <c r="CG54" s="12"/>
      <c r="CH54" s="12"/>
      <c r="CI54" s="12"/>
      <c r="CJ54" s="12"/>
      <c r="CK54" s="17"/>
      <c r="CL54" s="17"/>
      <c r="CM54" s="17"/>
    </row>
    <row r="55" spans="1:91">
      <c r="A55">
        <v>2009</v>
      </c>
      <c r="B55" s="1">
        <v>1073.5771439999999</v>
      </c>
      <c r="C55" s="1">
        <v>2522.0500842184201</v>
      </c>
      <c r="D55" s="1">
        <v>3144.6789667511111</v>
      </c>
      <c r="E55" s="11">
        <f t="shared" si="33"/>
        <v>5.0995244411160545E-3</v>
      </c>
      <c r="F55" s="11">
        <f t="shared" si="13"/>
        <v>8.1161002345619959E-3</v>
      </c>
      <c r="G55" s="11">
        <f t="shared" si="14"/>
        <v>1.6506352995335538E-2</v>
      </c>
      <c r="H55" s="1">
        <v>35221.695041388957</v>
      </c>
      <c r="I55" s="1">
        <v>7751.7098150837073</v>
      </c>
      <c r="J55" s="1">
        <v>2904.9272637585573</v>
      </c>
      <c r="K55" s="1">
        <f t="shared" si="15"/>
        <v>32807.791445855299</v>
      </c>
      <c r="L55" s="1">
        <f t="shared" si="0"/>
        <v>3073.5748919458715</v>
      </c>
      <c r="M55" s="1">
        <f t="shared" si="1"/>
        <v>923.75956161901945</v>
      </c>
      <c r="N55" s="11">
        <f t="shared" si="34"/>
        <v>-4.541462181660294E-2</v>
      </c>
      <c r="O55" s="11">
        <f t="shared" si="16"/>
        <v>2.1828133538632777E-3</v>
      </c>
      <c r="P55" s="11">
        <f t="shared" si="17"/>
        <v>2.4358848856415705E-2</v>
      </c>
      <c r="Q55" s="1">
        <v>4999.3039129999997</v>
      </c>
      <c r="R55" s="1">
        <v>4703.1314089999996</v>
      </c>
      <c r="S55" s="1">
        <v>1927.839020999998</v>
      </c>
      <c r="T55" s="1">
        <f t="shared" si="18"/>
        <v>141.93819766837814</v>
      </c>
      <c r="U55" s="1">
        <f t="shared" si="47"/>
        <v>606.72180992229414</v>
      </c>
      <c r="V55" s="1">
        <f t="shared" si="48"/>
        <v>663.64450671499844</v>
      </c>
      <c r="W55" s="11">
        <f t="shared" si="35"/>
        <v>-6.3617666547265417E-3</v>
      </c>
      <c r="X55" s="11">
        <f t="shared" si="51"/>
        <v>3.3932505191256457E-3</v>
      </c>
      <c r="Y55" s="11">
        <f t="shared" si="52"/>
        <v>-3.4195388256129666E-3</v>
      </c>
      <c r="Z55" s="5">
        <f t="shared" ref="Z55:AB57" si="58">Q54*AC55</f>
        <v>12188.303444360248</v>
      </c>
      <c r="AA55" s="5">
        <f t="shared" si="58"/>
        <v>13336.262456993791</v>
      </c>
      <c r="AB55" s="5">
        <f t="shared" si="58"/>
        <v>4319.0487389807877</v>
      </c>
      <c r="AC55" s="16">
        <f t="shared" ref="AC55:AC57" si="59">AC54*(1+AF55)</f>
        <v>2.324266156668239</v>
      </c>
      <c r="AD55" s="16">
        <f t="shared" ref="AD55:AD57" si="60">AD54*(1+AG55)</f>
        <v>2.8745885881272062</v>
      </c>
      <c r="AE55" s="16">
        <f t="shared" ref="AE55:AE57" si="61">AE54*(1+AH55)</f>
        <v>2.324833886965608</v>
      </c>
      <c r="AF55" s="15">
        <f t="shared" ref="AF55:AH57" si="62">AC$5-1</f>
        <v>-4.0504037456468023E-3</v>
      </c>
      <c r="AG55" s="15">
        <f t="shared" si="62"/>
        <v>2.9673830763510267E-4</v>
      </c>
      <c r="AH55" s="15">
        <f t="shared" si="62"/>
        <v>9.7937136394747881E-3</v>
      </c>
      <c r="AI55" s="1">
        <f t="shared" si="37"/>
        <v>53307.906874814747</v>
      </c>
      <c r="AJ55" s="1">
        <f t="shared" si="38"/>
        <v>10855.468380041209</v>
      </c>
      <c r="AK55" s="1">
        <f t="shared" si="39"/>
        <v>3926.7535133505553</v>
      </c>
      <c r="AL55" s="14">
        <f t="shared" si="55"/>
        <v>14.949431029398037</v>
      </c>
      <c r="AM55" s="14">
        <f t="shared" si="56"/>
        <v>2.2922202697550969</v>
      </c>
      <c r="AN55" s="14">
        <f t="shared" si="57"/>
        <v>0.88624920585666089</v>
      </c>
      <c r="AO55" s="11">
        <f t="shared" si="40"/>
        <v>2.0621120954280148E-2</v>
      </c>
      <c r="AP55" s="11">
        <f t="shared" si="23"/>
        <v>2.5977173653231045E-2</v>
      </c>
      <c r="AQ55" s="11">
        <f t="shared" si="24"/>
        <v>2.3564574154817608E-2</v>
      </c>
      <c r="AR55" s="1">
        <f t="shared" si="41"/>
        <v>35046.898880452107</v>
      </c>
      <c r="AS55" s="1">
        <f t="shared" si="42"/>
        <v>7740.8566921998518</v>
      </c>
      <c r="AT55" s="1">
        <f t="shared" si="43"/>
        <v>2913.5578118777248</v>
      </c>
      <c r="AU55" s="1">
        <f t="shared" si="44"/>
        <v>7009.3797760904217</v>
      </c>
      <c r="AV55" s="1">
        <f t="shared" si="45"/>
        <v>1548.1713384399704</v>
      </c>
      <c r="AW55" s="1">
        <f t="shared" si="46"/>
        <v>582.71156237554499</v>
      </c>
      <c r="AX55" s="1">
        <f t="shared" si="25"/>
        <v>26115.97989120537</v>
      </c>
      <c r="AY55" s="1">
        <f t="shared" si="4"/>
        <v>2455.4172783919898</v>
      </c>
      <c r="AZ55" s="1">
        <f t="shared" si="5"/>
        <v>741.20324336644978</v>
      </c>
      <c r="BA55" s="1">
        <f t="shared" si="26"/>
        <v>10918.604485835911</v>
      </c>
      <c r="BB55" s="1">
        <f t="shared" si="27"/>
        <v>19687.254095481232</v>
      </c>
      <c r="BC55" s="1">
        <f t="shared" si="28"/>
        <v>20780.902990932656</v>
      </c>
      <c r="BD55" s="1">
        <f t="shared" si="6"/>
        <v>0</v>
      </c>
      <c r="BE55" s="2">
        <v>0</v>
      </c>
      <c r="BF55" s="2">
        <v>0</v>
      </c>
      <c r="BG55" s="2">
        <v>0</v>
      </c>
      <c r="BH55" s="2">
        <f t="shared" si="7"/>
        <v>0</v>
      </c>
      <c r="BI55" s="2">
        <f t="shared" si="29"/>
        <v>0</v>
      </c>
      <c r="BJ55" s="2">
        <f t="shared" si="8"/>
        <v>0</v>
      </c>
      <c r="BK55" s="2">
        <f t="shared" si="9"/>
        <v>0</v>
      </c>
      <c r="BL55" s="2">
        <f t="shared" si="10"/>
        <v>0</v>
      </c>
      <c r="BM55" s="2">
        <f t="shared" si="11"/>
        <v>0</v>
      </c>
      <c r="BN55" s="2">
        <f t="shared" si="12"/>
        <v>0</v>
      </c>
      <c r="BO55" s="2">
        <f t="shared" si="30"/>
        <v>0</v>
      </c>
      <c r="BP55" s="2">
        <f t="shared" si="31"/>
        <v>0</v>
      </c>
      <c r="BQ55" s="2">
        <f t="shared" si="32"/>
        <v>0</v>
      </c>
      <c r="BR55" s="17">
        <v>0</v>
      </c>
      <c r="BS55" s="12"/>
      <c r="BT55" s="12"/>
      <c r="BU55" s="12"/>
      <c r="BV55" s="12"/>
      <c r="BW55" s="12"/>
      <c r="BX55" s="12"/>
      <c r="BY55" s="19"/>
      <c r="BZ55" s="19"/>
      <c r="CA55" s="19"/>
      <c r="CB55" s="12"/>
      <c r="CC55" s="12"/>
      <c r="CD55" s="12"/>
      <c r="CE55" s="12"/>
      <c r="CF55" s="12"/>
      <c r="CG55" s="12"/>
      <c r="CH55" s="12"/>
      <c r="CI55" s="12"/>
      <c r="CJ55" s="12"/>
      <c r="CK55" s="17"/>
      <c r="CL55" s="17"/>
      <c r="CM55" s="17"/>
    </row>
    <row r="56" spans="1:91">
      <c r="A56">
        <v>2010</v>
      </c>
      <c r="B56" s="1">
        <v>1077.9873738974209</v>
      </c>
      <c r="C56" s="1">
        <v>2542.461009242722</v>
      </c>
      <c r="D56" s="1">
        <v>3196.6339385416431</v>
      </c>
      <c r="E56" s="11">
        <f t="shared" si="33"/>
        <v>4.1079767039275961E-3</v>
      </c>
      <c r="F56" s="11">
        <f t="shared" si="13"/>
        <v>8.0929895690897702E-3</v>
      </c>
      <c r="G56" s="11">
        <f t="shared" si="14"/>
        <v>1.6521550320352407E-2</v>
      </c>
      <c r="H56" s="1">
        <v>36110.322211295825</v>
      </c>
      <c r="I56" s="1">
        <v>8060.3173093009527</v>
      </c>
      <c r="J56" s="1">
        <v>3050.2621603868183</v>
      </c>
      <c r="K56" s="1">
        <f t="shared" si="15"/>
        <v>33497.908311059691</v>
      </c>
      <c r="L56" s="1">
        <f t="shared" si="0"/>
        <v>3170.2815815066274</v>
      </c>
      <c r="M56" s="1">
        <f t="shared" si="1"/>
        <v>954.21065377864261</v>
      </c>
      <c r="N56" s="11">
        <f t="shared" si="34"/>
        <v>2.1035151553658649E-2</v>
      </c>
      <c r="O56" s="11">
        <f t="shared" si="16"/>
        <v>3.1463911881298268E-2</v>
      </c>
      <c r="P56" s="11">
        <f t="shared" si="17"/>
        <v>3.2964305242213943E-2</v>
      </c>
      <c r="Q56" s="1">
        <v>5079.5387519999995</v>
      </c>
      <c r="R56" s="5">
        <f>U56*I56/1000</f>
        <v>4830.8056862347157</v>
      </c>
      <c r="S56" s="5">
        <f>V56*J56/1000</f>
        <v>2004.5680117876775</v>
      </c>
      <c r="T56" s="1">
        <f t="shared" si="18"/>
        <v>140.66722313574505</v>
      </c>
      <c r="U56" s="5">
        <f>U55*(1+X56)</f>
        <v>599.33194945816308</v>
      </c>
      <c r="V56" s="5">
        <f>V55*(1+Y56)</f>
        <v>657.17892639545073</v>
      </c>
      <c r="W56" s="11">
        <f t="shared" si="35"/>
        <v>-8.9544220901167648E-3</v>
      </c>
      <c r="X56" s="15">
        <f>U$5-1</f>
        <v>-1.217998157191269E-2</v>
      </c>
      <c r="Y56" s="15">
        <f>V$5-1</f>
        <v>-9.7425357312937999E-3</v>
      </c>
      <c r="Z56" s="5">
        <f t="shared" si="58"/>
        <v>11572.648363264367</v>
      </c>
      <c r="AA56" s="5">
        <f t="shared" si="58"/>
        <v>13523.579650465739</v>
      </c>
      <c r="AB56" s="5">
        <f t="shared" si="58"/>
        <v>4525.7999835111077</v>
      </c>
      <c r="AC56" s="16">
        <f t="shared" si="59"/>
        <v>2.3148519403213901</v>
      </c>
      <c r="AD56" s="16">
        <f t="shared" si="60"/>
        <v>2.8754415886799944</v>
      </c>
      <c r="AE56" s="16">
        <f t="shared" si="61"/>
        <v>2.3476026443138962</v>
      </c>
      <c r="AF56" s="15">
        <f t="shared" si="62"/>
        <v>-4.0504037456468023E-3</v>
      </c>
      <c r="AG56" s="15">
        <f t="shared" si="62"/>
        <v>2.9673830763510267E-4</v>
      </c>
      <c r="AH56" s="15">
        <f t="shared" si="62"/>
        <v>9.7937136394747881E-3</v>
      </c>
      <c r="AI56" s="1">
        <f t="shared" si="37"/>
        <v>54986.495963423695</v>
      </c>
      <c r="AJ56" s="1">
        <f t="shared" si="38"/>
        <v>11318.092880477059</v>
      </c>
      <c r="AK56" s="1">
        <f t="shared" si="39"/>
        <v>4116.7897243910447</v>
      </c>
      <c r="AL56" s="14">
        <f t="shared" si="55"/>
        <v>15.257705054852922</v>
      </c>
      <c r="AM56" s="14">
        <f t="shared" si="56"/>
        <v>2.3517656737539809</v>
      </c>
      <c r="AN56" s="14">
        <f t="shared" si="57"/>
        <v>0.90713329098771844</v>
      </c>
      <c r="AO56" s="11">
        <f t="shared" si="40"/>
        <v>2.0621120954280148E-2</v>
      </c>
      <c r="AP56" s="11">
        <f t="shared" si="23"/>
        <v>2.5977173653231045E-2</v>
      </c>
      <c r="AQ56" s="11">
        <f t="shared" si="24"/>
        <v>2.3564574154817608E-2</v>
      </c>
      <c r="AR56" s="1">
        <f t="shared" si="41"/>
        <v>36110.322211354614</v>
      </c>
      <c r="AS56" s="1">
        <f t="shared" si="42"/>
        <v>8060.3173095367674</v>
      </c>
      <c r="AT56" s="1">
        <f t="shared" si="43"/>
        <v>3050.2621608647241</v>
      </c>
      <c r="AU56" s="1">
        <f t="shared" si="44"/>
        <v>7222.0644422709229</v>
      </c>
      <c r="AV56" s="1">
        <f t="shared" si="45"/>
        <v>1612.0634619073535</v>
      </c>
      <c r="AW56" s="1">
        <f t="shared" si="46"/>
        <v>610.0524321729448</v>
      </c>
      <c r="AX56" s="1">
        <f t="shared" si="25"/>
        <v>26798.326648891383</v>
      </c>
      <c r="AY56" s="1">
        <f t="shared" si="4"/>
        <v>2536.2252652795023</v>
      </c>
      <c r="AZ56" s="1">
        <f t="shared" si="5"/>
        <v>763.36852314251621</v>
      </c>
      <c r="BA56" s="1">
        <f t="shared" si="26"/>
        <v>10991.261377771345</v>
      </c>
      <c r="BB56" s="1">
        <f t="shared" si="27"/>
        <v>19928.908086024163</v>
      </c>
      <c r="BC56" s="1">
        <f t="shared" si="28"/>
        <v>21218.427858576128</v>
      </c>
      <c r="BD56" s="1">
        <f t="shared" si="6"/>
        <v>0</v>
      </c>
      <c r="BE56" s="2">
        <v>0</v>
      </c>
      <c r="BF56" s="2">
        <v>0</v>
      </c>
      <c r="BG56" s="2">
        <v>0</v>
      </c>
      <c r="BH56" s="2">
        <f t="shared" si="7"/>
        <v>0</v>
      </c>
      <c r="BI56" s="2">
        <f t="shared" si="29"/>
        <v>0</v>
      </c>
      <c r="BJ56" s="2">
        <f t="shared" si="8"/>
        <v>0</v>
      </c>
      <c r="BK56" s="2">
        <f t="shared" si="9"/>
        <v>0</v>
      </c>
      <c r="BL56" s="2">
        <f t="shared" si="10"/>
        <v>0</v>
      </c>
      <c r="BM56" s="2">
        <f t="shared" si="11"/>
        <v>0</v>
      </c>
      <c r="BN56" s="2">
        <f t="shared" si="12"/>
        <v>0</v>
      </c>
      <c r="BO56" s="2">
        <f t="shared" si="30"/>
        <v>0</v>
      </c>
      <c r="BP56" s="2">
        <f t="shared" si="31"/>
        <v>0</v>
      </c>
      <c r="BQ56" s="2">
        <f t="shared" si="32"/>
        <v>0</v>
      </c>
      <c r="BR56" s="17">
        <v>0</v>
      </c>
      <c r="BS56" s="12"/>
      <c r="BT56" s="12"/>
      <c r="BU56" s="12"/>
      <c r="BV56" s="12"/>
      <c r="BW56" s="12"/>
      <c r="BX56" s="12"/>
      <c r="BY56" s="19"/>
      <c r="BZ56" s="19"/>
      <c r="CA56" s="19"/>
      <c r="CB56" s="12"/>
      <c r="CC56" s="12"/>
      <c r="CD56" s="12"/>
      <c r="CE56" s="12"/>
      <c r="CF56" s="12"/>
      <c r="CG56" s="12"/>
      <c r="CH56" s="12"/>
      <c r="CI56" s="12"/>
      <c r="CJ56" s="12"/>
      <c r="CK56" s="17"/>
      <c r="CL56" s="17"/>
      <c r="CM56" s="17"/>
    </row>
    <row r="57" spans="1:91">
      <c r="A57">
        <f>1+A56</f>
        <v>2011</v>
      </c>
      <c r="B57" s="5">
        <f>B56*(1+E57)</f>
        <v>1082.1943035655645</v>
      </c>
      <c r="C57" s="5">
        <f>C56*(1+F57)</f>
        <v>2562.0083141489599</v>
      </c>
      <c r="D57" s="5">
        <f>D56*(1+G57)</f>
        <v>3246.8066195894371</v>
      </c>
      <c r="E57" s="15">
        <f>E56*$E$5</f>
        <v>3.9025778687312163E-3</v>
      </c>
      <c r="F57" s="15">
        <f>F56*$E$5</f>
        <v>7.6883400906352815E-3</v>
      </c>
      <c r="G57" s="15">
        <f>G56*$E$5</f>
        <v>1.5695472804334785E-2</v>
      </c>
      <c r="H57" s="5">
        <f>AR57</f>
        <v>37191.354770352256</v>
      </c>
      <c r="I57" s="5">
        <f>AS57</f>
        <v>8387.8456859616163</v>
      </c>
      <c r="J57" s="5">
        <f>AT57</f>
        <v>3190.4426309979572</v>
      </c>
      <c r="K57" s="5">
        <f t="shared" ref="K57" si="63">H57/B57*1000</f>
        <v>34366.614800887306</v>
      </c>
      <c r="L57" s="5">
        <f t="shared" ref="L57" si="64">I57/C57*1000</f>
        <v>3273.9338274738834</v>
      </c>
      <c r="M57" s="5">
        <f t="shared" ref="M57" si="65">J57/D57*1000</f>
        <v>982.64017688906665</v>
      </c>
      <c r="N57" s="15">
        <f t="shared" ref="N57" si="66">K57/K56-1</f>
        <v>2.5933156236528365E-2</v>
      </c>
      <c r="O57" s="15">
        <f t="shared" ref="O57" si="67">L57/L56-1</f>
        <v>3.2694965195487979E-2</v>
      </c>
      <c r="P57" s="15">
        <f t="shared" ref="P57" si="68">M57/M56-1</f>
        <v>2.9793759897611682E-2</v>
      </c>
      <c r="Q57" s="5">
        <f>T57*H57/1000</f>
        <v>5175.4453466283476</v>
      </c>
      <c r="R57" s="5">
        <f>U57*I57/1000</f>
        <v>4965.8738737776584</v>
      </c>
      <c r="S57" s="5">
        <f>V57*J57/1000</f>
        <v>2076.2645695215674</v>
      </c>
      <c r="T57" s="5">
        <f>T56*(1+W57)</f>
        <v>139.15721485774014</v>
      </c>
      <c r="U57" s="5">
        <f>U56*(1+X57)</f>
        <v>592.0320973583041</v>
      </c>
      <c r="V57" s="5">
        <f>V56*(1+Y57)</f>
        <v>650.77633722318978</v>
      </c>
      <c r="W57" s="15">
        <f>T$5-1</f>
        <v>-1.0734613539272964E-2</v>
      </c>
      <c r="X57" s="15">
        <f>U$5-1</f>
        <v>-1.217998157191269E-2</v>
      </c>
      <c r="Y57" s="15">
        <f>V$5-1</f>
        <v>-9.7425357312937999E-3</v>
      </c>
      <c r="Z57" s="5">
        <f t="shared" si="58"/>
        <v>11710.753949059279</v>
      </c>
      <c r="AA57" s="5">
        <f t="shared" si="58"/>
        <v>13894.821479715458</v>
      </c>
      <c r="AB57" s="5">
        <f t="shared" si="58"/>
        <v>4752.017687831225</v>
      </c>
      <c r="AC57" s="16">
        <f t="shared" si="59"/>
        <v>2.3054758553516947</v>
      </c>
      <c r="AD57" s="16">
        <f t="shared" si="60"/>
        <v>2.8762948423507231</v>
      </c>
      <c r="AE57" s="16">
        <f t="shared" si="61"/>
        <v>2.3705943923515802</v>
      </c>
      <c r="AF57" s="15">
        <f t="shared" si="62"/>
        <v>-4.0504037456468023E-3</v>
      </c>
      <c r="AG57" s="15">
        <f t="shared" si="62"/>
        <v>2.9673830763510267E-4</v>
      </c>
      <c r="AH57" s="15">
        <f t="shared" si="62"/>
        <v>9.7937136394747881E-3</v>
      </c>
      <c r="AI57" s="1">
        <f t="shared" ref="AI57:AI120" si="69">(1-$AI$5)*AI56+AU56</f>
        <v>56709.910809352252</v>
      </c>
      <c r="AJ57" s="1">
        <f t="shared" ref="AJ57:AJ120" si="70">(1-$AI$5)*AJ56+AV56</f>
        <v>11798.347054336708</v>
      </c>
      <c r="AK57" s="1">
        <f t="shared" ref="AK57:AK120" si="71">(1-$AI$5)*AK56+AW56</f>
        <v>4315.1631841248854</v>
      </c>
      <c r="AL57" s="14">
        <f>AL56*(1+AO57)</f>
        <v>15.569189726459566</v>
      </c>
      <c r="AM57" s="14">
        <f>AM56*(1+AP57)</f>
        <v>2.4122469767998078</v>
      </c>
      <c r="AN57" s="14">
        <f>AN56*(1+AQ57)</f>
        <v>0.92829573859446435</v>
      </c>
      <c r="AO57" s="11">
        <f>AO$5*AO56</f>
        <v>2.0414909744737347E-2</v>
      </c>
      <c r="AP57" s="11">
        <f>AP$5*AP56</f>
        <v>2.5717401916698735E-2</v>
      </c>
      <c r="AQ57" s="11">
        <f>AQ$5*AQ56</f>
        <v>2.3328928413269431E-2</v>
      </c>
      <c r="AR57" s="1">
        <f t="shared" ref="AR57:AR60" si="72">AL57*AI57^$AR$5*B57^(1-$AR$5)</f>
        <v>37191.354770352256</v>
      </c>
      <c r="AS57" s="1">
        <f t="shared" ref="AS57:AS60" si="73">AM57*AJ57^$AR$5*C57^(1-$AR$5)</f>
        <v>8387.8456859616163</v>
      </c>
      <c r="AT57" s="1">
        <f t="shared" ref="AT57:AT60" si="74">AN57*AK57^$AR$5*D57^(1-$AR$5)</f>
        <v>3190.4426309979572</v>
      </c>
      <c r="AU57" s="1">
        <f t="shared" ref="AU57:AU120" si="75">$AU$5*AR57</f>
        <v>7438.2709540704518</v>
      </c>
      <c r="AV57" s="1">
        <f t="shared" ref="AV57:AV120" si="76">$AU$5*AS57</f>
        <v>1677.5691371923233</v>
      </c>
      <c r="AW57" s="1">
        <f t="shared" ref="AW57:AW120" si="77">$AU$5*AT57</f>
        <v>638.08852619959146</v>
      </c>
      <c r="AX57" s="1">
        <f t="shared" si="25"/>
        <v>27493.29184070984</v>
      </c>
      <c r="AY57" s="1">
        <f t="shared" si="4"/>
        <v>2619.1470619791071</v>
      </c>
      <c r="AZ57" s="1">
        <f t="shared" si="5"/>
        <v>786.11214151125341</v>
      </c>
      <c r="BA57" s="1">
        <f t="shared" si="26"/>
        <v>11061.862613376927</v>
      </c>
      <c r="BB57" s="1">
        <f t="shared" si="27"/>
        <v>20164.552872281358</v>
      </c>
      <c r="BC57" s="1">
        <f t="shared" si="28"/>
        <v>21646.782646977012</v>
      </c>
      <c r="BD57" s="1">
        <f t="shared" si="6"/>
        <v>0</v>
      </c>
      <c r="BE57" s="2">
        <v>0</v>
      </c>
      <c r="BF57" s="2">
        <v>0</v>
      </c>
      <c r="BG57" s="2">
        <v>0</v>
      </c>
      <c r="BH57" s="2">
        <f t="shared" si="7"/>
        <v>0</v>
      </c>
      <c r="BI57" s="2">
        <f t="shared" si="29"/>
        <v>0</v>
      </c>
      <c r="BJ57" s="2">
        <f t="shared" si="8"/>
        <v>0</v>
      </c>
      <c r="BK57" s="2">
        <f t="shared" si="9"/>
        <v>0</v>
      </c>
      <c r="BL57" s="2">
        <f t="shared" si="10"/>
        <v>0</v>
      </c>
      <c r="BM57" s="2">
        <f t="shared" si="11"/>
        <v>0</v>
      </c>
      <c r="BN57" s="2">
        <f t="shared" si="12"/>
        <v>0</v>
      </c>
      <c r="BO57" s="2">
        <f t="shared" si="30"/>
        <v>0</v>
      </c>
      <c r="BP57" s="2">
        <f t="shared" si="31"/>
        <v>0</v>
      </c>
      <c r="BQ57" s="2">
        <f t="shared" si="32"/>
        <v>0</v>
      </c>
      <c r="BR57" s="17">
        <v>0</v>
      </c>
      <c r="BS57" s="12"/>
      <c r="BT57" s="12"/>
      <c r="BU57" s="12"/>
      <c r="BV57" s="12"/>
      <c r="BW57" s="12"/>
      <c r="BX57" s="12"/>
      <c r="BY57" s="19"/>
      <c r="BZ57" s="19"/>
      <c r="CA57" s="19"/>
      <c r="CB57" s="12"/>
      <c r="CC57" s="12"/>
      <c r="CD57" s="12"/>
      <c r="CE57" s="12"/>
      <c r="CF57" s="12"/>
      <c r="CG57" s="12"/>
      <c r="CH57" s="12"/>
      <c r="CI57" s="12"/>
      <c r="CJ57" s="12"/>
      <c r="CK57" s="17"/>
      <c r="CL57" s="17"/>
      <c r="CM57" s="17"/>
    </row>
    <row r="58" spans="1:91">
      <c r="A58" s="2">
        <f t="shared" ref="A58:A121" si="78">1+A57</f>
        <v>2012</v>
      </c>
      <c r="B58" s="5">
        <f t="shared" ref="B58:B121" si="79">B57*(1+E58)</f>
        <v>1086.2064837273883</v>
      </c>
      <c r="C58" s="5">
        <f t="shared" ref="C58:C121" si="80">C57*(1+F58)</f>
        <v>2580.7210258214618</v>
      </c>
      <c r="D58" s="5">
        <f t="shared" ref="D58:D121" si="81">D57*(1+G58)</f>
        <v>3295.2187763382026</v>
      </c>
      <c r="E58" s="15">
        <f t="shared" ref="E58:E121" si="82">E57*$E$5</f>
        <v>3.7074489752946553E-3</v>
      </c>
      <c r="F58" s="15">
        <f t="shared" ref="F58:F121" si="83">F57*$E$5</f>
        <v>7.303923086103517E-3</v>
      </c>
      <c r="G58" s="15">
        <f t="shared" ref="G58:G121" si="84">G57*$E$5</f>
        <v>1.4910699164118045E-2</v>
      </c>
      <c r="H58" s="5">
        <f t="shared" ref="H58:H121" si="85">AR58</f>
        <v>38289.802272710556</v>
      </c>
      <c r="I58" s="5">
        <f t="shared" ref="I58:I121" si="86">AS58</f>
        <v>8723.4200775481604</v>
      </c>
      <c r="J58" s="5">
        <f t="shared" ref="J58:J121" si="87">AT58</f>
        <v>3334.0416588395269</v>
      </c>
      <c r="K58" s="5">
        <f t="shared" ref="K58:K121" si="88">H58/B58*1000</f>
        <v>35250.942473954492</v>
      </c>
      <c r="L58" s="5">
        <f t="shared" ref="L58:L121" si="89">I58/C58*1000</f>
        <v>3380.2259098390664</v>
      </c>
      <c r="M58" s="5">
        <f t="shared" ref="M58:M121" si="90">J58/D58*1000</f>
        <v>1011.7815796571983</v>
      </c>
      <c r="N58" s="15">
        <f t="shared" ref="N58:N121" si="91">K58/K57-1</f>
        <v>2.5732172871572923E-2</v>
      </c>
      <c r="O58" s="15">
        <f t="shared" ref="O58:O121" si="92">L58/L57-1</f>
        <v>3.2466166992506373E-2</v>
      </c>
      <c r="P58" s="15">
        <f t="shared" ref="P58:P121" si="93">M58/M57-1</f>
        <v>2.9656229669328349E-2</v>
      </c>
      <c r="Q58" s="5">
        <f t="shared" ref="Q58:Q121" si="94">T58*H58/1000</f>
        <v>5271.10497633862</v>
      </c>
      <c r="R58" s="5">
        <f t="shared" ref="R58:R121" si="95">U58*I58/1000</f>
        <v>5101.6406255620414</v>
      </c>
      <c r="S58" s="5">
        <f t="shared" ref="S58:S121" si="96">V58*J58/1000</f>
        <v>2148.5768888938487</v>
      </c>
      <c r="T58" s="5">
        <f t="shared" ref="T58:T121" si="97">T57*(1+W58)</f>
        <v>137.66341593504072</v>
      </c>
      <c r="U58" s="5">
        <f t="shared" ref="U58:U121" si="98">U57*(1+X58)</f>
        <v>584.82115732249918</v>
      </c>
      <c r="V58" s="5">
        <f t="shared" ref="V58:V121" si="99">V57*(1+Y58)</f>
        <v>644.43612550471232</v>
      </c>
      <c r="W58" s="15">
        <f t="shared" ref="W58:W121" si="100">T$5-1</f>
        <v>-1.0734613539272964E-2</v>
      </c>
      <c r="X58" s="15">
        <f t="shared" ref="X58:X121" si="101">U$5-1</f>
        <v>-1.217998157191269E-2</v>
      </c>
      <c r="Y58" s="15">
        <f t="shared" ref="Y58:Y121" si="102">V$5-1</f>
        <v>-9.7425357312937999E-3</v>
      </c>
      <c r="Z58" s="5">
        <f t="shared" ref="Z58:Z60" si="103">Q57*AC58</f>
        <v>11883.535419541931</v>
      </c>
      <c r="AA58" s="5">
        <f t="shared" ref="AA58:AA60" si="104">R57*AD58</f>
        <v>14287.555818346813</v>
      </c>
      <c r="AB58" s="5">
        <f t="shared" ref="AB58:AB60" si="105">S57*AE58</f>
        <v>4970.1856194244674</v>
      </c>
      <c r="AC58" s="16">
        <f t="shared" ref="AC58:AC121" si="106">AC57*(1+AF58)</f>
        <v>2.29613774731168</v>
      </c>
      <c r="AD58" s="16">
        <f t="shared" ref="AD58:AD121" si="107">AD57*(1+AG58)</f>
        <v>2.8771483492145018</v>
      </c>
      <c r="AE58" s="16">
        <f t="shared" ref="AE58:AE121" si="108">AE57*(1+AH58)</f>
        <v>2.3938113149856162</v>
      </c>
      <c r="AF58" s="15">
        <f t="shared" ref="AF58:AF121" si="109">AC$5-1</f>
        <v>-4.0504037456468023E-3</v>
      </c>
      <c r="AG58" s="15">
        <f t="shared" ref="AG58:AG121" si="110">AD$5-1</f>
        <v>2.9673830763510267E-4</v>
      </c>
      <c r="AH58" s="15">
        <f t="shared" ref="AH58:AH121" si="111">AE$5-1</f>
        <v>9.7937136394747881E-3</v>
      </c>
      <c r="AI58" s="1">
        <f t="shared" si="69"/>
        <v>58477.190682487482</v>
      </c>
      <c r="AJ58" s="1">
        <f t="shared" si="70"/>
        <v>12296.081486095361</v>
      </c>
      <c r="AK58" s="1">
        <f t="shared" si="71"/>
        <v>4521.7353919119887</v>
      </c>
      <c r="AL58" s="14">
        <f t="shared" ref="AL58:AL121" si="112">AL57*(1+AO58)</f>
        <v>15.883854893493284</v>
      </c>
      <c r="AM58" s="14">
        <f t="shared" ref="AM58:AM121" si="113">AM57*(1+AP58)</f>
        <v>2.4736633345742631</v>
      </c>
      <c r="AN58" s="14">
        <f t="shared" ref="AN58:AN121" si="114">AN57*(1+AQ58)</f>
        <v>0.94973532197815758</v>
      </c>
      <c r="AO58" s="11">
        <f t="shared" ref="AO58:AO121" si="115">AO$5*AO57</f>
        <v>2.0210760647289973E-2</v>
      </c>
      <c r="AP58" s="11">
        <f t="shared" ref="AP58:AP121" si="116">AP$5*AP57</f>
        <v>2.5460227897531749E-2</v>
      </c>
      <c r="AQ58" s="11">
        <f t="shared" ref="AQ58:AQ121" si="117">AQ$5*AQ57</f>
        <v>2.3095639129136737E-2</v>
      </c>
      <c r="AR58" s="1">
        <f t="shared" si="72"/>
        <v>38289.802272710556</v>
      </c>
      <c r="AS58" s="1">
        <f t="shared" si="73"/>
        <v>8723.4200775481604</v>
      </c>
      <c r="AT58" s="1">
        <f t="shared" si="74"/>
        <v>3334.0416588395269</v>
      </c>
      <c r="AU58" s="1">
        <f t="shared" si="75"/>
        <v>7657.9604545421116</v>
      </c>
      <c r="AV58" s="1">
        <f t="shared" si="76"/>
        <v>1744.6840155096322</v>
      </c>
      <c r="AW58" s="1">
        <f t="shared" si="77"/>
        <v>666.80833176790543</v>
      </c>
      <c r="AX58" s="1">
        <f t="shared" si="25"/>
        <v>28200.753979163597</v>
      </c>
      <c r="AY58" s="1">
        <f t="shared" si="4"/>
        <v>2704.1807278712531</v>
      </c>
      <c r="AZ58" s="1">
        <f t="shared" si="5"/>
        <v>809.42526372575878</v>
      </c>
      <c r="BA58" s="1">
        <f t="shared" si="26"/>
        <v>11130.470797080048</v>
      </c>
      <c r="BB58" s="1">
        <f t="shared" si="27"/>
        <v>20394.287967858116</v>
      </c>
      <c r="BC58" s="1">
        <f t="shared" si="28"/>
        <v>22065.854043155858</v>
      </c>
      <c r="BD58" s="1">
        <f t="shared" si="6"/>
        <v>0</v>
      </c>
      <c r="BE58" s="2">
        <v>0</v>
      </c>
      <c r="BF58" s="2">
        <v>0</v>
      </c>
      <c r="BG58" s="2">
        <v>0</v>
      </c>
      <c r="BH58" s="2">
        <f t="shared" si="7"/>
        <v>0</v>
      </c>
      <c r="BI58" s="2">
        <f t="shared" si="29"/>
        <v>0</v>
      </c>
      <c r="BJ58" s="2">
        <f t="shared" si="8"/>
        <v>0</v>
      </c>
      <c r="BK58" s="2">
        <f t="shared" si="9"/>
        <v>0</v>
      </c>
      <c r="BL58" s="2">
        <f t="shared" si="10"/>
        <v>0</v>
      </c>
      <c r="BM58" s="2">
        <f t="shared" si="11"/>
        <v>0</v>
      </c>
      <c r="BN58" s="2">
        <f t="shared" si="12"/>
        <v>0</v>
      </c>
      <c r="BO58" s="2">
        <f t="shared" si="30"/>
        <v>0</v>
      </c>
      <c r="BP58" s="2">
        <f t="shared" si="31"/>
        <v>0</v>
      </c>
      <c r="BQ58" s="2">
        <f t="shared" si="32"/>
        <v>0</v>
      </c>
      <c r="BR58" s="17">
        <v>0</v>
      </c>
      <c r="BS58" s="12"/>
      <c r="BT58" s="12"/>
      <c r="BU58" s="12"/>
      <c r="BV58" s="12"/>
      <c r="BW58" s="12"/>
      <c r="BX58" s="12"/>
      <c r="BY58" s="19"/>
      <c r="BZ58" s="19"/>
      <c r="CA58" s="19"/>
      <c r="CB58" s="12"/>
      <c r="CC58" s="12"/>
      <c r="CD58" s="12"/>
      <c r="CE58" s="12"/>
      <c r="CF58" s="12"/>
      <c r="CG58" s="12"/>
      <c r="CH58" s="12"/>
      <c r="CI58" s="12"/>
      <c r="CJ58" s="12"/>
      <c r="CK58" s="17"/>
      <c r="CL58" s="17"/>
      <c r="CM58" s="17"/>
    </row>
    <row r="59" spans="1:91">
      <c r="A59" s="2">
        <f t="shared" si="78"/>
        <v>2013</v>
      </c>
      <c r="B59" s="5">
        <f t="shared" si="79"/>
        <v>1090.0321860866893</v>
      </c>
      <c r="C59" s="5">
        <f t="shared" si="80"/>
        <v>2598.6279443067874</v>
      </c>
      <c r="D59" s="5">
        <f t="shared" si="81"/>
        <v>3341.8960913994383</v>
      </c>
      <c r="E59" s="15">
        <f t="shared" si="82"/>
        <v>3.5220765265299224E-3</v>
      </c>
      <c r="F59" s="15">
        <f t="shared" si="83"/>
        <v>6.9387269317983408E-3</v>
      </c>
      <c r="G59" s="15">
        <f t="shared" si="84"/>
        <v>1.4165164205912142E-2</v>
      </c>
      <c r="H59" s="5">
        <f t="shared" si="85"/>
        <v>39405.476324541247</v>
      </c>
      <c r="I59" s="5">
        <f t="shared" si="86"/>
        <v>9067.0190675271242</v>
      </c>
      <c r="J59" s="5">
        <f t="shared" si="87"/>
        <v>3481.0018618386325</v>
      </c>
      <c r="K59" s="5">
        <f t="shared" si="88"/>
        <v>36150.745663768284</v>
      </c>
      <c r="L59" s="5">
        <f t="shared" si="89"/>
        <v>3489.156301652044</v>
      </c>
      <c r="M59" s="5">
        <f t="shared" si="90"/>
        <v>1041.6248041934011</v>
      </c>
      <c r="N59" s="15">
        <f t="shared" si="91"/>
        <v>2.5525649150476504E-2</v>
      </c>
      <c r="O59" s="15">
        <f t="shared" si="92"/>
        <v>3.2225772690489762E-2</v>
      </c>
      <c r="P59" s="15">
        <f t="shared" si="93"/>
        <v>2.949571838055598E-2</v>
      </c>
      <c r="Q59" s="5">
        <f t="shared" si="94"/>
        <v>5366.4605000696056</v>
      </c>
      <c r="R59" s="5">
        <f t="shared" si="95"/>
        <v>5237.9992020132186</v>
      </c>
      <c r="S59" s="5">
        <f t="shared" si="96"/>
        <v>2221.4280844987065</v>
      </c>
      <c r="T59" s="5">
        <f t="shared" si="97"/>
        <v>136.18565236648186</v>
      </c>
      <c r="U59" s="5">
        <f t="shared" si="98"/>
        <v>577.69804640344648</v>
      </c>
      <c r="V59" s="5">
        <f t="shared" si="99"/>
        <v>638.15768352544615</v>
      </c>
      <c r="W59" s="15">
        <f t="shared" si="100"/>
        <v>-1.0734613539272964E-2</v>
      </c>
      <c r="X59" s="15">
        <f t="shared" si="101"/>
        <v>-1.217998157191269E-2</v>
      </c>
      <c r="Y59" s="15">
        <f t="shared" si="102"/>
        <v>-9.7425357312937999E-3</v>
      </c>
      <c r="Z59" s="5">
        <f t="shared" si="103"/>
        <v>12054.16032802589</v>
      </c>
      <c r="AA59" s="5">
        <f t="shared" si="104"/>
        <v>14682.532481495164</v>
      </c>
      <c r="AB59" s="5">
        <f t="shared" si="105"/>
        <v>5193.6595543340809</v>
      </c>
      <c r="AC59" s="16">
        <f t="shared" si="106"/>
        <v>2.2868374623794478</v>
      </c>
      <c r="AD59" s="16">
        <f t="shared" si="107"/>
        <v>2.8780021093464629</v>
      </c>
      <c r="AE59" s="16">
        <f t="shared" si="108"/>
        <v>2.4172556175115201</v>
      </c>
      <c r="AF59" s="15">
        <f t="shared" si="109"/>
        <v>-4.0504037456468023E-3</v>
      </c>
      <c r="AG59" s="15">
        <f t="shared" si="110"/>
        <v>2.9673830763510267E-4</v>
      </c>
      <c r="AH59" s="15">
        <f t="shared" si="111"/>
        <v>9.7937136394747881E-3</v>
      </c>
      <c r="AI59" s="1">
        <f t="shared" si="69"/>
        <v>60287.432068780843</v>
      </c>
      <c r="AJ59" s="1">
        <f t="shared" si="70"/>
        <v>12811.157352995458</v>
      </c>
      <c r="AK59" s="1">
        <f t="shared" si="71"/>
        <v>4736.3701844886955</v>
      </c>
      <c r="AL59" s="14">
        <f t="shared" si="112"/>
        <v>16.201669435007876</v>
      </c>
      <c r="AM59" s="14">
        <f t="shared" si="113"/>
        <v>2.5360135664918921</v>
      </c>
      <c r="AN59" s="14">
        <f t="shared" si="114"/>
        <v>0.97145071880011358</v>
      </c>
      <c r="AO59" s="11">
        <f t="shared" si="115"/>
        <v>2.0008653040817073E-2</v>
      </c>
      <c r="AP59" s="11">
        <f t="shared" si="116"/>
        <v>2.5205625618556431E-2</v>
      </c>
      <c r="AQ59" s="11">
        <f t="shared" si="117"/>
        <v>2.2864682737845369E-2</v>
      </c>
      <c r="AR59" s="1">
        <f t="shared" si="72"/>
        <v>39405.476324541247</v>
      </c>
      <c r="AS59" s="1">
        <f t="shared" si="73"/>
        <v>9067.0190675271242</v>
      </c>
      <c r="AT59" s="1">
        <f t="shared" si="74"/>
        <v>3481.0018618386325</v>
      </c>
      <c r="AU59" s="1">
        <f t="shared" si="75"/>
        <v>7881.0952649082501</v>
      </c>
      <c r="AV59" s="1">
        <f t="shared" si="76"/>
        <v>1813.403813505425</v>
      </c>
      <c r="AW59" s="1">
        <f t="shared" si="77"/>
        <v>696.20037236772657</v>
      </c>
      <c r="AX59" s="1">
        <f t="shared" si="25"/>
        <v>28920.596531014628</v>
      </c>
      <c r="AY59" s="1">
        <f t="shared" si="4"/>
        <v>2791.3250413216351</v>
      </c>
      <c r="AZ59" s="1">
        <f t="shared" si="5"/>
        <v>833.29984335472079</v>
      </c>
      <c r="BA59" s="1">
        <f t="shared" si="26"/>
        <v>11197.147765704292</v>
      </c>
      <c r="BB59" s="1">
        <f t="shared" si="27"/>
        <v>20618.220124285421</v>
      </c>
      <c r="BC59" s="1">
        <f t="shared" si="28"/>
        <v>22475.566362413538</v>
      </c>
      <c r="BD59" s="1">
        <f t="shared" si="6"/>
        <v>0</v>
      </c>
      <c r="BE59" s="2">
        <v>0</v>
      </c>
      <c r="BF59" s="2">
        <v>0</v>
      </c>
      <c r="BG59" s="2">
        <v>0</v>
      </c>
      <c r="BH59" s="2">
        <f t="shared" si="7"/>
        <v>0</v>
      </c>
      <c r="BI59" s="2">
        <f t="shared" si="29"/>
        <v>0</v>
      </c>
      <c r="BJ59" s="2">
        <f t="shared" si="8"/>
        <v>0</v>
      </c>
      <c r="BK59" s="2">
        <f t="shared" si="9"/>
        <v>0</v>
      </c>
      <c r="BL59" s="2">
        <f t="shared" si="10"/>
        <v>0</v>
      </c>
      <c r="BM59" s="2">
        <f t="shared" si="11"/>
        <v>0</v>
      </c>
      <c r="BN59" s="2">
        <f t="shared" si="12"/>
        <v>0</v>
      </c>
      <c r="BO59" s="2">
        <f t="shared" si="30"/>
        <v>0</v>
      </c>
      <c r="BP59" s="2">
        <f t="shared" si="31"/>
        <v>0</v>
      </c>
      <c r="BQ59" s="2">
        <f t="shared" si="32"/>
        <v>0</v>
      </c>
      <c r="BR59" s="17">
        <v>0</v>
      </c>
      <c r="BS59" s="12"/>
      <c r="BT59" s="12"/>
      <c r="BU59" s="12"/>
      <c r="BV59" s="12"/>
      <c r="BW59" s="12"/>
      <c r="BX59" s="12"/>
      <c r="BY59" s="19"/>
      <c r="BZ59" s="19"/>
      <c r="CA59" s="19"/>
      <c r="CB59" s="12"/>
      <c r="CC59" s="12"/>
      <c r="CD59" s="12"/>
      <c r="CE59" s="12"/>
      <c r="CF59" s="12"/>
      <c r="CG59" s="12"/>
      <c r="CH59" s="12"/>
      <c r="CI59" s="12"/>
      <c r="CJ59" s="12"/>
      <c r="CK59" s="17"/>
      <c r="CL59" s="17"/>
      <c r="CM59" s="17"/>
    </row>
    <row r="60" spans="1:91">
      <c r="A60" s="2">
        <f t="shared" si="78"/>
        <v>2014</v>
      </c>
      <c r="B60" s="5">
        <f t="shared" si="79"/>
        <v>1093.6794040236784</v>
      </c>
      <c r="C60" s="5">
        <f t="shared" si="80"/>
        <v>2615.7575555245285</v>
      </c>
      <c r="D60" s="5">
        <f t="shared" si="81"/>
        <v>3386.8676729485187</v>
      </c>
      <c r="E60" s="15">
        <f t="shared" si="82"/>
        <v>3.3459727002034261E-3</v>
      </c>
      <c r="F60" s="15">
        <f t="shared" si="83"/>
        <v>6.5917905852084235E-3</v>
      </c>
      <c r="G60" s="15">
        <f t="shared" si="84"/>
        <v>1.3456905995616535E-2</v>
      </c>
      <c r="H60" s="5">
        <f t="shared" si="85"/>
        <v>40538.19408886286</v>
      </c>
      <c r="I60" s="5">
        <f t="shared" si="86"/>
        <v>9418.6216664414496</v>
      </c>
      <c r="J60" s="5">
        <f t="shared" si="87"/>
        <v>3631.2663652454685</v>
      </c>
      <c r="K60" s="5">
        <f t="shared" si="88"/>
        <v>37065.884151901977</v>
      </c>
      <c r="L60" s="5">
        <f t="shared" si="89"/>
        <v>3600.7242515840758</v>
      </c>
      <c r="M60" s="5">
        <f t="shared" si="90"/>
        <v>1072.1606852989869</v>
      </c>
      <c r="N60" s="15">
        <f t="shared" si="91"/>
        <v>2.5314512089051666E-2</v>
      </c>
      <c r="O60" s="15">
        <f t="shared" si="92"/>
        <v>3.1975623986580048E-2</v>
      </c>
      <c r="P60" s="15">
        <f t="shared" si="93"/>
        <v>2.9315623996907236E-2</v>
      </c>
      <c r="Q60" s="5">
        <f t="shared" si="94"/>
        <v>5461.4576077152651</v>
      </c>
      <c r="R60" s="5">
        <f t="shared" si="95"/>
        <v>5374.8466032670513</v>
      </c>
      <c r="S60" s="5">
        <f t="shared" si="96"/>
        <v>2294.7439538259314</v>
      </c>
      <c r="T60" s="5">
        <f t="shared" si="97"/>
        <v>134.7237520187339</v>
      </c>
      <c r="U60" s="5">
        <f t="shared" si="98"/>
        <v>570.66169484412251</v>
      </c>
      <c r="V60" s="5">
        <f t="shared" si="99"/>
        <v>631.94040949149985</v>
      </c>
      <c r="W60" s="15">
        <f t="shared" si="100"/>
        <v>-1.0734613539272964E-2</v>
      </c>
      <c r="X60" s="15">
        <f t="shared" si="101"/>
        <v>-1.217998157191269E-2</v>
      </c>
      <c r="Y60" s="15">
        <f t="shared" si="102"/>
        <v>-9.7425357312937999E-3</v>
      </c>
      <c r="Z60" s="5">
        <f t="shared" si="103"/>
        <v>12222.51545428879</v>
      </c>
      <c r="AA60" s="5">
        <f t="shared" si="104"/>
        <v>15079.446074051251</v>
      </c>
      <c r="AB60" s="5">
        <f t="shared" si="105"/>
        <v>5422.3494031663949</v>
      </c>
      <c r="AC60" s="16">
        <f t="shared" si="106"/>
        <v>2.2775748473561408</v>
      </c>
      <c r="AD60" s="16">
        <f t="shared" si="107"/>
        <v>2.8788561228217606</v>
      </c>
      <c r="AE60" s="16">
        <f t="shared" si="108"/>
        <v>2.4409295268228397</v>
      </c>
      <c r="AF60" s="15">
        <f t="shared" si="109"/>
        <v>-4.0504037456468023E-3</v>
      </c>
      <c r="AG60" s="15">
        <f t="shared" si="110"/>
        <v>2.9673830763510267E-4</v>
      </c>
      <c r="AH60" s="15">
        <f t="shared" si="111"/>
        <v>9.7937136394747881E-3</v>
      </c>
      <c r="AI60" s="1">
        <f t="shared" si="69"/>
        <v>62139.784126811006</v>
      </c>
      <c r="AJ60" s="1">
        <f t="shared" si="70"/>
        <v>13343.445431201339</v>
      </c>
      <c r="AK60" s="1">
        <f t="shared" si="71"/>
        <v>4958.9335384075521</v>
      </c>
      <c r="AL60" s="14">
        <f t="shared" si="112"/>
        <v>16.522601281590887</v>
      </c>
      <c r="AM60" s="14">
        <f t="shared" si="113"/>
        <v>2.5992961569272608</v>
      </c>
      <c r="AN60" s="14">
        <f t="shared" si="114"/>
        <v>0.99344051215612184</v>
      </c>
      <c r="AO60" s="11">
        <f t="shared" si="115"/>
        <v>1.9808566510408902E-2</v>
      </c>
      <c r="AP60" s="11">
        <f t="shared" si="116"/>
        <v>2.4953569362370868E-2</v>
      </c>
      <c r="AQ60" s="11">
        <f t="shared" si="117"/>
        <v>2.2636035910466916E-2</v>
      </c>
      <c r="AR60" s="1">
        <f t="shared" si="72"/>
        <v>40538.19408886286</v>
      </c>
      <c r="AS60" s="1">
        <f t="shared" si="73"/>
        <v>9418.6216664414496</v>
      </c>
      <c r="AT60" s="1">
        <f t="shared" si="74"/>
        <v>3631.2663652454685</v>
      </c>
      <c r="AU60" s="1">
        <f t="shared" si="75"/>
        <v>8107.6388177725721</v>
      </c>
      <c r="AV60" s="1">
        <f t="shared" si="76"/>
        <v>1883.7243332882899</v>
      </c>
      <c r="AW60" s="1">
        <f t="shared" si="77"/>
        <v>726.25327304909376</v>
      </c>
      <c r="AX60" s="1">
        <f t="shared" si="25"/>
        <v>29652.707321521582</v>
      </c>
      <c r="AY60" s="1">
        <f t="shared" si="4"/>
        <v>2880.5794012672609</v>
      </c>
      <c r="AZ60" s="1">
        <f t="shared" si="5"/>
        <v>857.72854823918942</v>
      </c>
      <c r="BA60" s="1">
        <f t="shared" si="26"/>
        <v>11261.954452545246</v>
      </c>
      <c r="BB60" s="1">
        <f t="shared" si="27"/>
        <v>20836.462204571228</v>
      </c>
      <c r="BC60" s="1">
        <f t="shared" si="28"/>
        <v>22875.878570384437</v>
      </c>
      <c r="BD60" s="1">
        <f t="shared" si="6"/>
        <v>0</v>
      </c>
      <c r="BE60" s="2">
        <v>0</v>
      </c>
      <c r="BF60" s="2">
        <v>0</v>
      </c>
      <c r="BG60" s="2">
        <v>0</v>
      </c>
      <c r="BH60" s="2">
        <f t="shared" si="7"/>
        <v>0</v>
      </c>
      <c r="BI60" s="2">
        <f t="shared" si="29"/>
        <v>0</v>
      </c>
      <c r="BJ60" s="2">
        <f t="shared" si="8"/>
        <v>0</v>
      </c>
      <c r="BK60" s="2">
        <f t="shared" si="9"/>
        <v>0</v>
      </c>
      <c r="BL60" s="2">
        <f t="shared" si="10"/>
        <v>0</v>
      </c>
      <c r="BM60" s="2">
        <f t="shared" si="11"/>
        <v>0</v>
      </c>
      <c r="BN60" s="2">
        <f t="shared" si="12"/>
        <v>0</v>
      </c>
      <c r="BO60" s="2">
        <f t="shared" si="30"/>
        <v>0</v>
      </c>
      <c r="BP60" s="2">
        <f t="shared" si="31"/>
        <v>0</v>
      </c>
      <c r="BQ60" s="2">
        <f t="shared" si="32"/>
        <v>0</v>
      </c>
      <c r="BR60" s="17">
        <v>0</v>
      </c>
      <c r="BS60" s="12"/>
      <c r="BT60" s="12"/>
      <c r="BU60" s="12"/>
      <c r="BV60" s="12"/>
      <c r="BW60" s="12"/>
      <c r="BX60" s="12"/>
      <c r="BY60" s="19"/>
      <c r="BZ60" s="19"/>
      <c r="CA60" s="19"/>
      <c r="CB60" s="12"/>
      <c r="CC60" s="12"/>
      <c r="CD60" s="12"/>
      <c r="CE60" s="12"/>
      <c r="CF60" s="12"/>
      <c r="CG60" s="12"/>
      <c r="CH60" s="12"/>
      <c r="CI60" s="12"/>
      <c r="CJ60" s="12"/>
      <c r="CK60" s="17"/>
      <c r="CL60" s="17"/>
      <c r="CM60" s="17"/>
    </row>
    <row r="61" spans="1:91">
      <c r="A61" s="2">
        <f t="shared" si="78"/>
        <v>2015</v>
      </c>
      <c r="B61" s="5">
        <f t="shared" si="79"/>
        <v>1097.1558543808846</v>
      </c>
      <c r="C61" s="5">
        <f t="shared" si="80"/>
        <v>2632.1379552508383</v>
      </c>
      <c r="D61" s="5">
        <f t="shared" si="81"/>
        <v>3430.1655948482567</v>
      </c>
      <c r="E61" s="15">
        <f t="shared" si="82"/>
        <v>3.1786740651932547E-3</v>
      </c>
      <c r="F61" s="15">
        <f t="shared" si="83"/>
        <v>6.2622010559480017E-3</v>
      </c>
      <c r="G61" s="15">
        <f t="shared" si="84"/>
        <v>1.2784060695835708E-2</v>
      </c>
      <c r="H61" s="5">
        <f t="shared" si="85"/>
        <v>41687.777912286263</v>
      </c>
      <c r="I61" s="5">
        <f t="shared" si="86"/>
        <v>9778.2073653384468</v>
      </c>
      <c r="J61" s="5">
        <f t="shared" si="87"/>
        <v>3784.7790634215216</v>
      </c>
      <c r="K61" s="5">
        <f t="shared" si="88"/>
        <v>37996.222456298434</v>
      </c>
      <c r="L61" s="5">
        <f t="shared" si="89"/>
        <v>3714.929662342337</v>
      </c>
      <c r="M61" s="5">
        <f t="shared" si="90"/>
        <v>1103.3808598354133</v>
      </c>
      <c r="N61" s="15">
        <f t="shared" si="91"/>
        <v>2.5099584852307233E-2</v>
      </c>
      <c r="O61" s="15">
        <f t="shared" si="92"/>
        <v>3.1717344283727966E-2</v>
      </c>
      <c r="P61" s="15">
        <f t="shared" si="93"/>
        <v>2.9118932417970811E-2</v>
      </c>
      <c r="Q61" s="5">
        <f t="shared" si="94"/>
        <v>5556.0446802402575</v>
      </c>
      <c r="R61" s="5">
        <f t="shared" si="95"/>
        <v>5512.0835011094669</v>
      </c>
      <c r="S61" s="5">
        <f t="shared" si="96"/>
        <v>2368.45307427025</v>
      </c>
      <c r="T61" s="5">
        <f t="shared" si="97"/>
        <v>133.27754460625195</v>
      </c>
      <c r="U61" s="5">
        <f t="shared" si="98"/>
        <v>563.71104591712458</v>
      </c>
      <c r="V61" s="5">
        <f t="shared" si="99"/>
        <v>625.78370747198051</v>
      </c>
      <c r="W61" s="15">
        <f t="shared" si="100"/>
        <v>-1.0734613539272964E-2</v>
      </c>
      <c r="X61" s="15">
        <f t="shared" si="101"/>
        <v>-1.217998157191269E-2</v>
      </c>
      <c r="Y61" s="15">
        <f t="shared" si="102"/>
        <v>-9.7425357312937999E-3</v>
      </c>
      <c r="Z61" s="5">
        <f t="shared" ref="Z61" si="118">Q60*AC61</f>
        <v>12388.495997258295</v>
      </c>
      <c r="AA61" s="5">
        <f t="shared" ref="AA61" si="119">R60*AD61</f>
        <v>15478.001606555576</v>
      </c>
      <c r="AB61" s="5">
        <f t="shared" ref="AB61" si="120">S60*AE61</f>
        <v>5656.1658826279245</v>
      </c>
      <c r="AC61" s="16">
        <f t="shared" si="106"/>
        <v>2.2683497496634186</v>
      </c>
      <c r="AD61" s="16">
        <f t="shared" si="107"/>
        <v>2.8797103897155716</v>
      </c>
      <c r="AE61" s="16">
        <f t="shared" si="108"/>
        <v>2.4648352916226814</v>
      </c>
      <c r="AF61" s="15">
        <f t="shared" si="109"/>
        <v>-4.0504037456468023E-3</v>
      </c>
      <c r="AG61" s="15">
        <f t="shared" si="110"/>
        <v>2.9673830763510267E-4</v>
      </c>
      <c r="AH61" s="15">
        <f t="shared" si="111"/>
        <v>9.7937136394747881E-3</v>
      </c>
      <c r="AI61" s="1">
        <f t="shared" si="69"/>
        <v>64033.444531902482</v>
      </c>
      <c r="AJ61" s="1">
        <f t="shared" si="70"/>
        <v>13892.825221369494</v>
      </c>
      <c r="AK61" s="1">
        <f t="shared" si="71"/>
        <v>5189.2934576158905</v>
      </c>
      <c r="AL61" s="14">
        <f t="shared" si="112"/>
        <v>16.846617437538136</v>
      </c>
      <c r="AM61" s="14">
        <f t="shared" si="113"/>
        <v>2.663509256703037</v>
      </c>
      <c r="AN61" s="14">
        <f t="shared" si="114"/>
        <v>1.0157031917131196</v>
      </c>
      <c r="AO61" s="11">
        <f t="shared" si="115"/>
        <v>1.9610480845304812E-2</v>
      </c>
      <c r="AP61" s="11">
        <f t="shared" si="116"/>
        <v>2.4704033668747159E-2</v>
      </c>
      <c r="AQ61" s="11">
        <f t="shared" si="117"/>
        <v>2.2409675551362248E-2</v>
      </c>
      <c r="AR61" s="1">
        <f t="shared" ref="AR61:AR124" si="121">AL61*AI61^$AR$5*B61^(1-$AR$5)*(1-BI60+CE60/100)</f>
        <v>41687.777912286263</v>
      </c>
      <c r="AS61" s="1">
        <f t="shared" ref="AS61:AS124" si="122">AM61*AJ61^$AR$5*C61^(1-$AR$5)*(1-BJ60+CF60/100)</f>
        <v>9778.2073653384468</v>
      </c>
      <c r="AT61" s="1">
        <f t="shared" ref="AT61:AT124" si="123">AN61*AK61^$AR$5*D61^(1-$AR$5)*(1-BK60+CG60/100)</f>
        <v>3784.7790634215216</v>
      </c>
      <c r="AU61" s="1">
        <f t="shared" si="75"/>
        <v>8337.555582457253</v>
      </c>
      <c r="AV61" s="1">
        <f t="shared" si="76"/>
        <v>1955.6414730676895</v>
      </c>
      <c r="AW61" s="1">
        <f t="shared" si="77"/>
        <v>756.95581268430442</v>
      </c>
      <c r="AX61" s="1">
        <f t="shared" si="25"/>
        <v>30396.977965038746</v>
      </c>
      <c r="AY61" s="1">
        <f t="shared" si="4"/>
        <v>2971.9437298738699</v>
      </c>
      <c r="AZ61" s="1">
        <f t="shared" si="5"/>
        <v>882.70468786833067</v>
      </c>
      <c r="BA61" s="1">
        <f t="shared" si="26"/>
        <v>11324.950769595722</v>
      </c>
      <c r="BB61" s="1">
        <f t="shared" si="27"/>
        <v>21049.132139135221</v>
      </c>
      <c r="BC61" s="1">
        <f t="shared" si="28"/>
        <v>23266.781339059424</v>
      </c>
      <c r="BD61" s="1">
        <f t="shared" si="6"/>
        <v>55640.864247790363</v>
      </c>
      <c r="BE61" s="2">
        <f>BF1</f>
        <v>0</v>
      </c>
      <c r="BF61" s="2">
        <f>BG1</f>
        <v>0</v>
      </c>
      <c r="BG61" s="2">
        <f>BH1</f>
        <v>0</v>
      </c>
      <c r="BH61" s="2">
        <f t="shared" si="7"/>
        <v>0</v>
      </c>
      <c r="BI61" s="2">
        <f t="shared" si="29"/>
        <v>0</v>
      </c>
      <c r="BJ61" s="2">
        <f t="shared" si="8"/>
        <v>0</v>
      </c>
      <c r="BK61" s="2">
        <f t="shared" si="9"/>
        <v>0</v>
      </c>
      <c r="BL61" s="2">
        <f t="shared" si="10"/>
        <v>0</v>
      </c>
      <c r="BM61" s="2">
        <f t="shared" si="11"/>
        <v>0</v>
      </c>
      <c r="BN61" s="2">
        <f t="shared" si="12"/>
        <v>0</v>
      </c>
      <c r="BO61" s="2">
        <f t="shared" si="30"/>
        <v>0</v>
      </c>
      <c r="BP61" s="2">
        <f t="shared" si="31"/>
        <v>0</v>
      </c>
      <c r="BQ61" s="2">
        <f t="shared" si="32"/>
        <v>0</v>
      </c>
      <c r="BR61" s="17">
        <v>1</v>
      </c>
      <c r="BS61" s="12"/>
      <c r="BT61" s="12"/>
      <c r="BU61" s="12"/>
      <c r="BV61" s="12"/>
      <c r="BW61" s="12"/>
      <c r="BX61" s="12"/>
      <c r="BY61" s="19"/>
      <c r="BZ61" s="19"/>
      <c r="CA61" s="19"/>
      <c r="CB61" s="12"/>
      <c r="CC61" s="12"/>
      <c r="CD61" s="12"/>
      <c r="CE61" s="12"/>
      <c r="CF61" s="12"/>
      <c r="CG61" s="12"/>
      <c r="CH61" s="12"/>
      <c r="CI61" s="12"/>
      <c r="CJ61" s="12"/>
      <c r="CK61" s="17"/>
      <c r="CL61" s="17"/>
      <c r="CM61" s="17"/>
    </row>
    <row r="62" spans="1:91">
      <c r="A62" s="2">
        <f t="shared" si="78"/>
        <v>2016</v>
      </c>
      <c r="B62" s="5">
        <f t="shared" si="79"/>
        <v>1100.4689801976904</v>
      </c>
      <c r="C62" s="5">
        <f t="shared" si="80"/>
        <v>2647.7967834794722</v>
      </c>
      <c r="D62" s="5">
        <f t="shared" si="81"/>
        <v>3471.8244677514986</v>
      </c>
      <c r="E62" s="15">
        <f t="shared" si="82"/>
        <v>3.019740361933592E-3</v>
      </c>
      <c r="F62" s="15">
        <f t="shared" si="83"/>
        <v>5.9490910031506014E-3</v>
      </c>
      <c r="G62" s="15">
        <f t="shared" si="84"/>
        <v>1.2144857661043923E-2</v>
      </c>
      <c r="H62" s="5">
        <f t="shared" si="85"/>
        <v>42854.054925624187</v>
      </c>
      <c r="I62" s="5">
        <f t="shared" si="86"/>
        <v>10145.756151098181</v>
      </c>
      <c r="J62" s="5">
        <f t="shared" si="87"/>
        <v>3941.4848254007429</v>
      </c>
      <c r="K62" s="5">
        <f t="shared" si="88"/>
        <v>38941.629156985233</v>
      </c>
      <c r="L62" s="5">
        <f t="shared" si="89"/>
        <v>3831.7729723070493</v>
      </c>
      <c r="M62" s="5">
        <f t="shared" si="90"/>
        <v>1135.2776795059044</v>
      </c>
      <c r="N62" s="15">
        <f t="shared" si="91"/>
        <v>2.4881597158090241E-2</v>
      </c>
      <c r="O62" s="15">
        <f t="shared" si="92"/>
        <v>3.1452361305554399E-2</v>
      </c>
      <c r="P62" s="15">
        <f t="shared" si="93"/>
        <v>2.8908258998845637E-2</v>
      </c>
      <c r="Q62" s="5">
        <f t="shared" si="94"/>
        <v>5650.1726518390906</v>
      </c>
      <c r="R62" s="5">
        <f t="shared" si="95"/>
        <v>5649.614149746204</v>
      </c>
      <c r="S62" s="5">
        <f t="shared" si="96"/>
        <v>2442.4868571062952</v>
      </c>
      <c r="T62" s="5">
        <f t="shared" si="97"/>
        <v>131.84686167144062</v>
      </c>
      <c r="U62" s="5">
        <f t="shared" si="98"/>
        <v>556.84505576597041</v>
      </c>
      <c r="V62" s="5">
        <f t="shared" si="99"/>
        <v>619.68698734187319</v>
      </c>
      <c r="W62" s="15">
        <f t="shared" si="100"/>
        <v>-1.0734613539272964E-2</v>
      </c>
      <c r="X62" s="15">
        <f t="shared" si="101"/>
        <v>-1.217998157191269E-2</v>
      </c>
      <c r="Y62" s="15">
        <f t="shared" si="102"/>
        <v>-9.7425357312937999E-3</v>
      </c>
      <c r="Z62" s="5">
        <f t="shared" ref="Z62:Z125" si="124">Q61*AC62*(1-BE61)</f>
        <v>12552.005108248006</v>
      </c>
      <c r="AA62" s="5">
        <f t="shared" ref="AA62:AA125" si="125">R61*AD62*(1-BF61)</f>
        <v>15877.914314854143</v>
      </c>
      <c r="AB62" s="5">
        <f t="shared" ref="AB62:AB125" si="126">S61*AE62*(1-BG61)</f>
        <v>5895.0209230996825</v>
      </c>
      <c r="AC62" s="16">
        <f t="shared" si="106"/>
        <v>2.259162017340945</v>
      </c>
      <c r="AD62" s="16">
        <f t="shared" si="107"/>
        <v>2.8805649101030948</v>
      </c>
      <c r="AE62" s="16">
        <f t="shared" si="108"/>
        <v>2.4889751826373052</v>
      </c>
      <c r="AF62" s="15">
        <f t="shared" si="109"/>
        <v>-4.0504037456468023E-3</v>
      </c>
      <c r="AG62" s="15">
        <f t="shared" si="110"/>
        <v>2.9673830763510267E-4</v>
      </c>
      <c r="AH62" s="15">
        <f t="shared" si="111"/>
        <v>9.7937136394747881E-3</v>
      </c>
      <c r="AI62" s="1">
        <f t="shared" si="69"/>
        <v>65967.655661169483</v>
      </c>
      <c r="AJ62" s="1">
        <f t="shared" si="70"/>
        <v>14459.184172300234</v>
      </c>
      <c r="AK62" s="1">
        <f t="shared" si="71"/>
        <v>5427.3199245386058</v>
      </c>
      <c r="AL62" s="14">
        <f t="shared" si="112"/>
        <v>17.173684003419485</v>
      </c>
      <c r="AM62" s="14">
        <f t="shared" si="113"/>
        <v>2.7286506848341023</v>
      </c>
      <c r="AN62" s="14">
        <f t="shared" si="114"/>
        <v>1.0382371549060661</v>
      </c>
      <c r="AO62" s="11">
        <f t="shared" si="115"/>
        <v>1.9414376036851765E-2</v>
      </c>
      <c r="AP62" s="11">
        <f t="shared" si="116"/>
        <v>2.4456993332059685E-2</v>
      </c>
      <c r="AQ62" s="11">
        <f t="shared" si="117"/>
        <v>2.2185578795848624E-2</v>
      </c>
      <c r="AR62" s="1">
        <f t="shared" si="121"/>
        <v>42854.054925624187</v>
      </c>
      <c r="AS62" s="1">
        <f t="shared" si="122"/>
        <v>10145.756151098181</v>
      </c>
      <c r="AT62" s="1">
        <f t="shared" si="123"/>
        <v>3941.4848254007429</v>
      </c>
      <c r="AU62" s="1">
        <f t="shared" si="75"/>
        <v>8570.8109851248373</v>
      </c>
      <c r="AV62" s="1">
        <f t="shared" si="76"/>
        <v>2029.1512302196363</v>
      </c>
      <c r="AW62" s="1">
        <f t="shared" si="77"/>
        <v>788.29696508014865</v>
      </c>
      <c r="AX62" s="1">
        <f t="shared" si="25"/>
        <v>31153.303325588186</v>
      </c>
      <c r="AY62" s="1">
        <f t="shared" si="4"/>
        <v>3065.4183778456395</v>
      </c>
      <c r="AZ62" s="1">
        <f t="shared" si="5"/>
        <v>908.22214360472344</v>
      </c>
      <c r="BA62" s="1">
        <f t="shared" si="26"/>
        <v>11386.195506745868</v>
      </c>
      <c r="BB62" s="1">
        <f t="shared" si="27"/>
        <v>21256.35196453561</v>
      </c>
      <c r="BC62" s="1">
        <f t="shared" si="28"/>
        <v>23648.294172804945</v>
      </c>
      <c r="BD62" s="1">
        <f t="shared" si="6"/>
        <v>54651.302567074199</v>
      </c>
      <c r="BE62" s="2">
        <f t="shared" ref="BE62:BG65" si="127">BE61</f>
        <v>0</v>
      </c>
      <c r="BF62" s="2">
        <f t="shared" si="127"/>
        <v>0</v>
      </c>
      <c r="BG62" s="2">
        <f t="shared" si="127"/>
        <v>0</v>
      </c>
      <c r="BH62" s="2">
        <f t="shared" si="7"/>
        <v>0</v>
      </c>
      <c r="BI62" s="2">
        <f t="shared" si="29"/>
        <v>0</v>
      </c>
      <c r="BJ62" s="2">
        <f t="shared" si="8"/>
        <v>0</v>
      </c>
      <c r="BK62" s="2">
        <f t="shared" si="9"/>
        <v>0</v>
      </c>
      <c r="BL62" s="2">
        <f t="shared" si="10"/>
        <v>0</v>
      </c>
      <c r="BM62" s="2">
        <f t="shared" si="11"/>
        <v>0</v>
      </c>
      <c r="BN62" s="2">
        <f t="shared" si="12"/>
        <v>0</v>
      </c>
      <c r="BO62" s="2">
        <f t="shared" si="30"/>
        <v>0</v>
      </c>
      <c r="BP62" s="2">
        <f t="shared" si="31"/>
        <v>0</v>
      </c>
      <c r="BQ62" s="2">
        <f t="shared" si="32"/>
        <v>0</v>
      </c>
      <c r="BR62" s="17">
        <f t="shared" ref="BR62:BR125" si="128">BR61/(1+BR$5)</f>
        <v>0.970873786407767</v>
      </c>
      <c r="BS62" s="12"/>
      <c r="BT62" s="12"/>
      <c r="BU62" s="12"/>
      <c r="BV62" s="12"/>
      <c r="BW62" s="12"/>
      <c r="BX62" s="12"/>
      <c r="BY62" s="19"/>
      <c r="BZ62" s="19"/>
      <c r="CA62" s="19"/>
      <c r="CB62" s="12"/>
      <c r="CC62" s="12"/>
      <c r="CD62" s="12"/>
      <c r="CE62" s="12"/>
      <c r="CF62" s="12"/>
      <c r="CG62" s="12"/>
      <c r="CH62" s="12"/>
      <c r="CI62" s="12"/>
      <c r="CJ62" s="12"/>
      <c r="CK62" s="17"/>
      <c r="CL62" s="17"/>
      <c r="CM62" s="17"/>
    </row>
    <row r="63" spans="1:91">
      <c r="A63" s="2">
        <f t="shared" si="78"/>
        <v>2017</v>
      </c>
      <c r="B63" s="5">
        <f t="shared" si="79"/>
        <v>1103.6259542644214</v>
      </c>
      <c r="C63" s="5">
        <f t="shared" si="80"/>
        <v>2662.7611683011023</v>
      </c>
      <c r="D63" s="5">
        <f t="shared" si="81"/>
        <v>3511.8810410372216</v>
      </c>
      <c r="E63" s="15">
        <f t="shared" si="82"/>
        <v>2.8687533438369124E-3</v>
      </c>
      <c r="F63" s="15">
        <f t="shared" si="83"/>
        <v>5.6516364529930708E-3</v>
      </c>
      <c r="G63" s="15">
        <f t="shared" si="84"/>
        <v>1.1537614777991726E-2</v>
      </c>
      <c r="H63" s="5">
        <f t="shared" si="85"/>
        <v>44036.856629196081</v>
      </c>
      <c r="I63" s="5">
        <f t="shared" si="86"/>
        <v>10521.24849153618</v>
      </c>
      <c r="J63" s="5">
        <f t="shared" si="87"/>
        <v>4101.3296532742352</v>
      </c>
      <c r="K63" s="5">
        <f t="shared" si="88"/>
        <v>39901.976262009099</v>
      </c>
      <c r="L63" s="5">
        <f t="shared" si="89"/>
        <v>3951.2550418665442</v>
      </c>
      <c r="M63" s="5">
        <f t="shared" si="90"/>
        <v>1167.8441283600318</v>
      </c>
      <c r="N63" s="15">
        <f t="shared" si="91"/>
        <v>2.466119486558771E-2</v>
      </c>
      <c r="O63" s="15">
        <f t="shared" si="92"/>
        <v>3.1181928163023898E-2</v>
      </c>
      <c r="P63" s="15">
        <f t="shared" si="93"/>
        <v>2.8685888432423923E-2</v>
      </c>
      <c r="Q63" s="5">
        <f t="shared" si="94"/>
        <v>5743.7948756400483</v>
      </c>
      <c r="R63" s="5">
        <f t="shared" si="95"/>
        <v>5787.3462815893226</v>
      </c>
      <c r="S63" s="5">
        <f t="shared" si="96"/>
        <v>2516.779566660392</v>
      </c>
      <c r="T63" s="5">
        <f t="shared" si="97"/>
        <v>130.43153656503173</v>
      </c>
      <c r="U63" s="5">
        <f t="shared" si="98"/>
        <v>550.06269324833022</v>
      </c>
      <c r="V63" s="5">
        <f t="shared" si="99"/>
        <v>613.64966472547724</v>
      </c>
      <c r="W63" s="15">
        <f t="shared" si="100"/>
        <v>-1.0734613539272964E-2</v>
      </c>
      <c r="X63" s="15">
        <f t="shared" si="101"/>
        <v>-1.217998157191269E-2</v>
      </c>
      <c r="Y63" s="15">
        <f t="shared" si="102"/>
        <v>-9.7425357312937999E-3</v>
      </c>
      <c r="Z63" s="5">
        <f t="shared" si="124"/>
        <v>12712.953438221231</v>
      </c>
      <c r="AA63" s="5">
        <f t="shared" si="125"/>
        <v>16278.90941842008</v>
      </c>
      <c r="AB63" s="5">
        <f t="shared" si="126"/>
        <v>6138.8279885301945</v>
      </c>
      <c r="AC63" s="16">
        <f t="shared" si="106"/>
        <v>2.2500114990438842</v>
      </c>
      <c r="AD63" s="16">
        <f t="shared" si="107"/>
        <v>2.8814196840595518</v>
      </c>
      <c r="AE63" s="16">
        <f t="shared" si="108"/>
        <v>2.5133514928318146</v>
      </c>
      <c r="AF63" s="15">
        <f t="shared" si="109"/>
        <v>-4.0504037456468023E-3</v>
      </c>
      <c r="AG63" s="15">
        <f t="shared" si="110"/>
        <v>2.9673830763510267E-4</v>
      </c>
      <c r="AH63" s="15">
        <f t="shared" si="111"/>
        <v>9.7937136394747881E-3</v>
      </c>
      <c r="AI63" s="1">
        <f t="shared" si="69"/>
        <v>67941.701080177372</v>
      </c>
      <c r="AJ63" s="1">
        <f t="shared" si="70"/>
        <v>15042.416985289849</v>
      </c>
      <c r="AK63" s="1">
        <f t="shared" si="71"/>
        <v>5672.884897164894</v>
      </c>
      <c r="AL63" s="14">
        <f t="shared" si="112"/>
        <v>17.50376619900813</v>
      </c>
      <c r="AM63" s="14">
        <f t="shared" si="113"/>
        <v>2.7947179305225651</v>
      </c>
      <c r="AN63" s="14">
        <f t="shared" si="114"/>
        <v>1.061040708192923</v>
      </c>
      <c r="AO63" s="11">
        <f t="shared" si="115"/>
        <v>1.9220232276483246E-2</v>
      </c>
      <c r="AP63" s="11">
        <f t="shared" si="116"/>
        <v>2.4212423398739087E-2</v>
      </c>
      <c r="AQ63" s="11">
        <f t="shared" si="117"/>
        <v>2.1963723007890137E-2</v>
      </c>
      <c r="AR63" s="1">
        <f t="shared" si="121"/>
        <v>44036.856629196081</v>
      </c>
      <c r="AS63" s="1">
        <f t="shared" si="122"/>
        <v>10521.24849153618</v>
      </c>
      <c r="AT63" s="1">
        <f t="shared" si="123"/>
        <v>4101.3296532742352</v>
      </c>
      <c r="AU63" s="1">
        <f t="shared" si="75"/>
        <v>8807.3713258392163</v>
      </c>
      <c r="AV63" s="1">
        <f t="shared" si="76"/>
        <v>2104.249698307236</v>
      </c>
      <c r="AW63" s="1">
        <f t="shared" si="77"/>
        <v>820.26593065484712</v>
      </c>
      <c r="AX63" s="1">
        <f t="shared" si="25"/>
        <v>31921.581009607282</v>
      </c>
      <c r="AY63" s="1">
        <f t="shared" si="4"/>
        <v>3161.0040334932355</v>
      </c>
      <c r="AZ63" s="1">
        <f t="shared" si="5"/>
        <v>934.27530268802536</v>
      </c>
      <c r="BA63" s="1">
        <f t="shared" si="26"/>
        <v>11445.746246726918</v>
      </c>
      <c r="BB63" s="1">
        <f t="shared" si="27"/>
        <v>21458.246943790888</v>
      </c>
      <c r="BC63" s="1">
        <f t="shared" si="28"/>
        <v>24020.462631712031</v>
      </c>
      <c r="BD63" s="1">
        <f t="shared" si="6"/>
        <v>53656.759187698968</v>
      </c>
      <c r="BE63" s="2">
        <f t="shared" si="127"/>
        <v>0</v>
      </c>
      <c r="BF63" s="2">
        <f t="shared" si="127"/>
        <v>0</v>
      </c>
      <c r="BG63" s="2">
        <f t="shared" si="127"/>
        <v>0</v>
      </c>
      <c r="BH63" s="2">
        <f t="shared" si="7"/>
        <v>0</v>
      </c>
      <c r="BI63" s="2">
        <f t="shared" si="29"/>
        <v>0</v>
      </c>
      <c r="BJ63" s="2">
        <f t="shared" si="8"/>
        <v>0</v>
      </c>
      <c r="BK63" s="2">
        <f t="shared" si="9"/>
        <v>0</v>
      </c>
      <c r="BL63" s="2">
        <f t="shared" si="10"/>
        <v>0</v>
      </c>
      <c r="BM63" s="2">
        <f t="shared" si="11"/>
        <v>0</v>
      </c>
      <c r="BN63" s="2">
        <f t="shared" si="12"/>
        <v>0</v>
      </c>
      <c r="BO63" s="2">
        <f t="shared" si="30"/>
        <v>0</v>
      </c>
      <c r="BP63" s="2">
        <f t="shared" si="31"/>
        <v>0</v>
      </c>
      <c r="BQ63" s="2">
        <f t="shared" si="32"/>
        <v>0</v>
      </c>
      <c r="BR63" s="17">
        <f t="shared" si="128"/>
        <v>0.94259590913375435</v>
      </c>
      <c r="BS63" s="12"/>
      <c r="BT63" s="12"/>
      <c r="BU63" s="12"/>
      <c r="BV63" s="12"/>
      <c r="BW63" s="12"/>
      <c r="BX63" s="12"/>
      <c r="BY63" s="19"/>
      <c r="BZ63" s="19"/>
      <c r="CA63" s="19"/>
      <c r="CB63" s="12"/>
      <c r="CC63" s="12"/>
      <c r="CD63" s="12"/>
      <c r="CE63" s="12"/>
      <c r="CF63" s="12"/>
      <c r="CG63" s="12"/>
      <c r="CH63" s="12"/>
      <c r="CI63" s="12"/>
      <c r="CJ63" s="12"/>
      <c r="CK63" s="17"/>
      <c r="CL63" s="17"/>
      <c r="CM63" s="17"/>
    </row>
    <row r="64" spans="1:91">
      <c r="A64" s="2">
        <f t="shared" si="78"/>
        <v>2018</v>
      </c>
      <c r="B64" s="5">
        <f t="shared" si="79"/>
        <v>1106.6336833787307</v>
      </c>
      <c r="C64" s="5">
        <f t="shared" si="80"/>
        <v>2677.0576784812679</v>
      </c>
      <c r="D64" s="5">
        <f t="shared" si="81"/>
        <v>3550.3738351049601</v>
      </c>
      <c r="E64" s="15">
        <f t="shared" si="82"/>
        <v>2.7253156766450667E-3</v>
      </c>
      <c r="F64" s="15">
        <f t="shared" si="83"/>
        <v>5.3690546303434171E-3</v>
      </c>
      <c r="G64" s="15">
        <f t="shared" si="84"/>
        <v>1.0960734039092139E-2</v>
      </c>
      <c r="H64" s="5">
        <f t="shared" si="85"/>
        <v>45236.018471472329</v>
      </c>
      <c r="I64" s="5">
        <f t="shared" si="86"/>
        <v>10904.665296653062</v>
      </c>
      <c r="J64" s="5">
        <f t="shared" si="87"/>
        <v>4264.2608007896042</v>
      </c>
      <c r="K64" s="5">
        <f t="shared" si="88"/>
        <v>40877.138614974639</v>
      </c>
      <c r="L64" s="5">
        <f t="shared" si="89"/>
        <v>4073.377045368492</v>
      </c>
      <c r="M64" s="5">
        <f t="shared" si="90"/>
        <v>1201.0737457069895</v>
      </c>
      <c r="N64" s="15">
        <f t="shared" si="91"/>
        <v>2.4438948751869249E-2</v>
      </c>
      <c r="O64" s="15">
        <f t="shared" si="92"/>
        <v>3.0907142719964309E-2</v>
      </c>
      <c r="P64" s="15">
        <f t="shared" si="93"/>
        <v>2.8453812062763095E-2</v>
      </c>
      <c r="Q64" s="5">
        <f t="shared" si="94"/>
        <v>5836.8669940449763</v>
      </c>
      <c r="R64" s="5">
        <f t="shared" si="95"/>
        <v>5925.1909929190997</v>
      </c>
      <c r="S64" s="5">
        <f t="shared" si="96"/>
        <v>2591.2683113684284</v>
      </c>
      <c r="T64" s="5">
        <f t="shared" si="97"/>
        <v>129.03140442667257</v>
      </c>
      <c r="U64" s="5">
        <f t="shared" si="98"/>
        <v>543.36293978116885</v>
      </c>
      <c r="V64" s="5">
        <f t="shared" si="99"/>
        <v>607.67116094039284</v>
      </c>
      <c r="W64" s="15">
        <f t="shared" si="100"/>
        <v>-1.0734613539272964E-2</v>
      </c>
      <c r="X64" s="15">
        <f t="shared" si="101"/>
        <v>-1.217998157191269E-2</v>
      </c>
      <c r="Y64" s="15">
        <f t="shared" si="102"/>
        <v>-9.7425357312937999E-3</v>
      </c>
      <c r="Z64" s="5">
        <f t="shared" si="124"/>
        <v>12871.258702191104</v>
      </c>
      <c r="AA64" s="5">
        <f t="shared" si="125"/>
        <v>16680.721835045515</v>
      </c>
      <c r="AB64" s="5">
        <f t="shared" si="126"/>
        <v>6387.5023227698621</v>
      </c>
      <c r="AC64" s="16">
        <f t="shared" si="106"/>
        <v>2.2408980440404083</v>
      </c>
      <c r="AD64" s="16">
        <f t="shared" si="107"/>
        <v>2.8822747116601861</v>
      </c>
      <c r="AE64" s="16">
        <f t="shared" si="108"/>
        <v>2.5379665376279559</v>
      </c>
      <c r="AF64" s="15">
        <f t="shared" si="109"/>
        <v>-4.0504037456468023E-3</v>
      </c>
      <c r="AG64" s="15">
        <f t="shared" si="110"/>
        <v>2.9673830763510267E-4</v>
      </c>
      <c r="AH64" s="15">
        <f t="shared" si="111"/>
        <v>9.7937136394747881E-3</v>
      </c>
      <c r="AI64" s="1">
        <f t="shared" si="69"/>
        <v>69954.902297998851</v>
      </c>
      <c r="AJ64" s="1">
        <f t="shared" si="70"/>
        <v>15642.424985068101</v>
      </c>
      <c r="AK64" s="1">
        <f t="shared" si="71"/>
        <v>5925.8623381032521</v>
      </c>
      <c r="AL64" s="14">
        <f t="shared" si="112"/>
        <v>17.83682838654574</v>
      </c>
      <c r="AM64" s="14">
        <f t="shared" si="113"/>
        <v>2.8617081553982868</v>
      </c>
      <c r="AN64" s="14">
        <f t="shared" si="114"/>
        <v>1.0841120683656196</v>
      </c>
      <c r="AO64" s="11">
        <f t="shared" si="115"/>
        <v>1.9028029953718415E-2</v>
      </c>
      <c r="AP64" s="11">
        <f t="shared" si="116"/>
        <v>2.3970299164751695E-2</v>
      </c>
      <c r="AQ64" s="11">
        <f t="shared" si="117"/>
        <v>2.1744085777811235E-2</v>
      </c>
      <c r="AR64" s="1">
        <f t="shared" si="121"/>
        <v>45236.018471472329</v>
      </c>
      <c r="AS64" s="1">
        <f t="shared" si="122"/>
        <v>10904.665296653062</v>
      </c>
      <c r="AT64" s="1">
        <f t="shared" si="123"/>
        <v>4264.2608007896042</v>
      </c>
      <c r="AU64" s="1">
        <f t="shared" si="75"/>
        <v>9047.2036942944669</v>
      </c>
      <c r="AV64" s="1">
        <f t="shared" si="76"/>
        <v>2180.9330593306127</v>
      </c>
      <c r="AW64" s="1">
        <f t="shared" si="77"/>
        <v>852.85216015792093</v>
      </c>
      <c r="AX64" s="1">
        <f t="shared" si="25"/>
        <v>32701.710891979707</v>
      </c>
      <c r="AY64" s="1">
        <f t="shared" si="4"/>
        <v>3258.7016362947934</v>
      </c>
      <c r="AZ64" s="1">
        <f t="shared" si="5"/>
        <v>960.85899656559161</v>
      </c>
      <c r="BA64" s="1">
        <f t="shared" si="26"/>
        <v>11503.659294548657</v>
      </c>
      <c r="BB64" s="1">
        <f t="shared" si="27"/>
        <v>21654.944765913442</v>
      </c>
      <c r="BC64" s="1">
        <f t="shared" si="28"/>
        <v>24383.355672335994</v>
      </c>
      <c r="BD64" s="1">
        <f t="shared" si="6"/>
        <v>52659.044512305532</v>
      </c>
      <c r="BE64" s="2">
        <f t="shared" si="127"/>
        <v>0</v>
      </c>
      <c r="BF64" s="2">
        <f t="shared" si="127"/>
        <v>0</v>
      </c>
      <c r="BG64" s="2">
        <f t="shared" si="127"/>
        <v>0</v>
      </c>
      <c r="BH64" s="2">
        <f t="shared" si="7"/>
        <v>0</v>
      </c>
      <c r="BI64" s="2">
        <f t="shared" si="29"/>
        <v>0</v>
      </c>
      <c r="BJ64" s="2">
        <f t="shared" si="8"/>
        <v>0</v>
      </c>
      <c r="BK64" s="2">
        <f t="shared" si="9"/>
        <v>0</v>
      </c>
      <c r="BL64" s="2">
        <f t="shared" si="10"/>
        <v>0</v>
      </c>
      <c r="BM64" s="2">
        <f t="shared" si="11"/>
        <v>0</v>
      </c>
      <c r="BN64" s="2">
        <f t="shared" si="12"/>
        <v>0</v>
      </c>
      <c r="BO64" s="2">
        <f t="shared" si="30"/>
        <v>0</v>
      </c>
      <c r="BP64" s="2">
        <f t="shared" si="31"/>
        <v>0</v>
      </c>
      <c r="BQ64" s="2">
        <f t="shared" si="32"/>
        <v>0</v>
      </c>
      <c r="BR64" s="17">
        <f t="shared" si="128"/>
        <v>0.9151416593531595</v>
      </c>
      <c r="BS64" s="12"/>
      <c r="BT64" s="12"/>
      <c r="BU64" s="12"/>
      <c r="BV64" s="12"/>
      <c r="BW64" s="12"/>
      <c r="BX64" s="12"/>
      <c r="BY64" s="19"/>
      <c r="BZ64" s="19"/>
      <c r="CA64" s="19"/>
      <c r="CB64" s="12"/>
      <c r="CC64" s="12"/>
      <c r="CD64" s="12"/>
      <c r="CE64" s="12"/>
      <c r="CF64" s="12"/>
      <c r="CG64" s="12"/>
      <c r="CH64" s="12"/>
      <c r="CI64" s="12"/>
      <c r="CJ64" s="12"/>
      <c r="CK64" s="17"/>
      <c r="CL64" s="17"/>
      <c r="CM64" s="17"/>
    </row>
    <row r="65" spans="1:91">
      <c r="A65" s="2">
        <f t="shared" si="78"/>
        <v>2019</v>
      </c>
      <c r="B65" s="5">
        <f t="shared" si="79"/>
        <v>1109.4988131980654</v>
      </c>
      <c r="C65" s="5">
        <f t="shared" si="80"/>
        <v>2690.7122839593967</v>
      </c>
      <c r="D65" s="5">
        <f t="shared" si="81"/>
        <v>3587.3428032836</v>
      </c>
      <c r="E65" s="15">
        <f t="shared" si="82"/>
        <v>2.5890498928128132E-3</v>
      </c>
      <c r="F65" s="15">
        <f t="shared" si="83"/>
        <v>5.1006018988262458E-3</v>
      </c>
      <c r="G65" s="15">
        <f t="shared" si="84"/>
        <v>1.0412697337137532E-2</v>
      </c>
      <c r="H65" s="5">
        <f t="shared" si="85"/>
        <v>46451.379427926018</v>
      </c>
      <c r="I65" s="5">
        <f t="shared" si="86"/>
        <v>11295.987861320362</v>
      </c>
      <c r="J65" s="5">
        <f t="shared" si="87"/>
        <v>4430.2268584969815</v>
      </c>
      <c r="K65" s="5">
        <f t="shared" si="88"/>
        <v>41866.993344528812</v>
      </c>
      <c r="L65" s="5">
        <f t="shared" si="89"/>
        <v>4198.1403692476024</v>
      </c>
      <c r="M65" s="5">
        <f t="shared" si="90"/>
        <v>1234.9605547710314</v>
      </c>
      <c r="N65" s="15">
        <f t="shared" si="91"/>
        <v>2.4215362500729309E-2</v>
      </c>
      <c r="O65" s="15">
        <f t="shared" si="92"/>
        <v>3.0628965227014415E-2</v>
      </c>
      <c r="P65" s="15">
        <f t="shared" si="93"/>
        <v>2.8213762214988058E-2</v>
      </c>
      <c r="Q65" s="5">
        <f t="shared" si="94"/>
        <v>5929.3468144716753</v>
      </c>
      <c r="R65" s="5">
        <f t="shared" si="95"/>
        <v>6063.0626232920504</v>
      </c>
      <c r="S65" s="5">
        <f t="shared" si="96"/>
        <v>2665.8930123386995</v>
      </c>
      <c r="T65" s="5">
        <f t="shared" si="97"/>
        <v>127.6463021657226</v>
      </c>
      <c r="U65" s="5">
        <f t="shared" si="98"/>
        <v>536.7447891877739</v>
      </c>
      <c r="V65" s="5">
        <f t="shared" si="99"/>
        <v>601.75090294205427</v>
      </c>
      <c r="W65" s="15">
        <f t="shared" si="100"/>
        <v>-1.0734613539272964E-2</v>
      </c>
      <c r="X65" s="15">
        <f t="shared" si="101"/>
        <v>-1.217998157191269E-2</v>
      </c>
      <c r="Y65" s="15">
        <f t="shared" si="102"/>
        <v>-9.7425357312937999E-3</v>
      </c>
      <c r="Z65" s="5">
        <f t="shared" si="124"/>
        <v>13026.845262844839</v>
      </c>
      <c r="AA65" s="5">
        <f t="shared" si="125"/>
        <v>17083.095865821564</v>
      </c>
      <c r="AB65" s="5">
        <f t="shared" si="126"/>
        <v>6640.9611338800578</v>
      </c>
      <c r="AC65" s="16">
        <f t="shared" si="106"/>
        <v>2.2318215022092143</v>
      </c>
      <c r="AD65" s="16">
        <f t="shared" si="107"/>
        <v>2.8831299929802636</v>
      </c>
      <c r="AE65" s="16">
        <f t="shared" si="108"/>
        <v>2.5628226551240534</v>
      </c>
      <c r="AF65" s="15">
        <f t="shared" si="109"/>
        <v>-4.0504037456468023E-3</v>
      </c>
      <c r="AG65" s="15">
        <f t="shared" si="110"/>
        <v>2.9673830763510267E-4</v>
      </c>
      <c r="AH65" s="15">
        <f t="shared" si="111"/>
        <v>9.7937136394747881E-3</v>
      </c>
      <c r="AI65" s="1">
        <f t="shared" si="69"/>
        <v>72006.615762493428</v>
      </c>
      <c r="AJ65" s="1">
        <f t="shared" si="70"/>
        <v>16259.115545891904</v>
      </c>
      <c r="AK65" s="1">
        <f t="shared" si="71"/>
        <v>6186.1282644508483</v>
      </c>
      <c r="AL65" s="14">
        <f t="shared" si="112"/>
        <v>18.17283409431608</v>
      </c>
      <c r="AM65" s="14">
        <f t="shared" si="113"/>
        <v>2.9296181959993226</v>
      </c>
      <c r="AN65" s="14">
        <f t="shared" si="114"/>
        <v>1.1074493639148488</v>
      </c>
      <c r="AO65" s="11">
        <f t="shared" si="115"/>
        <v>1.8837749654181231E-2</v>
      </c>
      <c r="AP65" s="11">
        <f t="shared" si="116"/>
        <v>2.373059617310418E-2</v>
      </c>
      <c r="AQ65" s="11">
        <f t="shared" si="117"/>
        <v>2.1526644920033124E-2</v>
      </c>
      <c r="AR65" s="1">
        <f t="shared" si="121"/>
        <v>46451.379427926018</v>
      </c>
      <c r="AS65" s="1">
        <f t="shared" si="122"/>
        <v>11295.987861320362</v>
      </c>
      <c r="AT65" s="1">
        <f t="shared" si="123"/>
        <v>4430.2268584969815</v>
      </c>
      <c r="AU65" s="1">
        <f t="shared" si="75"/>
        <v>9290.2758855852044</v>
      </c>
      <c r="AV65" s="1">
        <f t="shared" si="76"/>
        <v>2259.1975722640723</v>
      </c>
      <c r="AW65" s="1">
        <f t="shared" si="77"/>
        <v>886.04537169939636</v>
      </c>
      <c r="AX65" s="1">
        <f t="shared" si="25"/>
        <v>33493.594675623048</v>
      </c>
      <c r="AY65" s="1">
        <f t="shared" si="4"/>
        <v>3358.5122953980822</v>
      </c>
      <c r="AZ65" s="1">
        <f t="shared" si="5"/>
        <v>987.96844381682513</v>
      </c>
      <c r="BA65" s="1">
        <f t="shared" si="26"/>
        <v>11559.989620191489</v>
      </c>
      <c r="BB65" s="1">
        <f t="shared" si="27"/>
        <v>21846.574821426082</v>
      </c>
      <c r="BC65" s="1">
        <f t="shared" si="28"/>
        <v>24737.063119883267</v>
      </c>
      <c r="BD65" s="1">
        <f t="shared" si="6"/>
        <v>51659.860007227151</v>
      </c>
      <c r="BE65" s="2">
        <f t="shared" si="127"/>
        <v>0</v>
      </c>
      <c r="BF65" s="2">
        <f t="shared" si="127"/>
        <v>0</v>
      </c>
      <c r="BG65" s="2">
        <f t="shared" si="127"/>
        <v>0</v>
      </c>
      <c r="BH65" s="2">
        <f t="shared" si="7"/>
        <v>0</v>
      </c>
      <c r="BI65" s="2">
        <f t="shared" si="29"/>
        <v>0</v>
      </c>
      <c r="BJ65" s="2">
        <f t="shared" si="8"/>
        <v>0</v>
      </c>
      <c r="BK65" s="2">
        <f t="shared" si="9"/>
        <v>0</v>
      </c>
      <c r="BL65" s="2">
        <f t="shared" si="10"/>
        <v>0</v>
      </c>
      <c r="BM65" s="2">
        <f t="shared" si="11"/>
        <v>0</v>
      </c>
      <c r="BN65" s="2">
        <f t="shared" si="12"/>
        <v>0</v>
      </c>
      <c r="BO65" s="2">
        <f t="shared" si="30"/>
        <v>0</v>
      </c>
      <c r="BP65" s="2">
        <f t="shared" si="31"/>
        <v>0</v>
      </c>
      <c r="BQ65" s="2">
        <f t="shared" si="32"/>
        <v>0</v>
      </c>
      <c r="BR65" s="17">
        <f t="shared" si="128"/>
        <v>0.88848704791568878</v>
      </c>
      <c r="BS65" s="12"/>
      <c r="BT65" s="12"/>
      <c r="BU65" s="12"/>
      <c r="BV65" s="12"/>
      <c r="BW65" s="12"/>
      <c r="BX65" s="12"/>
      <c r="BY65" s="19"/>
      <c r="BZ65" s="19"/>
      <c r="CA65" s="19"/>
      <c r="CB65" s="12"/>
      <c r="CC65" s="12"/>
      <c r="CD65" s="12"/>
      <c r="CE65" s="12"/>
      <c r="CF65" s="12"/>
      <c r="CG65" s="12"/>
      <c r="CH65" s="12"/>
      <c r="CI65" s="12"/>
      <c r="CJ65" s="12"/>
      <c r="CK65" s="17"/>
      <c r="CL65" s="17"/>
      <c r="CM65" s="17"/>
    </row>
    <row r="66" spans="1:91">
      <c r="A66" s="2">
        <f t="shared" si="78"/>
        <v>2020</v>
      </c>
      <c r="B66" s="5">
        <f t="shared" si="79"/>
        <v>1112.2277335922824</v>
      </c>
      <c r="C66" s="5">
        <f t="shared" si="80"/>
        <v>2703.7503235349172</v>
      </c>
      <c r="D66" s="5">
        <f t="shared" si="81"/>
        <v>3622.8290223959934</v>
      </c>
      <c r="E66" s="15">
        <f t="shared" si="82"/>
        <v>2.4595973981721723E-3</v>
      </c>
      <c r="F66" s="15">
        <f t="shared" si="83"/>
        <v>4.8455718038849334E-3</v>
      </c>
      <c r="G66" s="15">
        <f t="shared" si="84"/>
        <v>9.8920624702806548E-3</v>
      </c>
      <c r="H66" s="5">
        <f t="shared" si="85"/>
        <v>47682.781585485405</v>
      </c>
      <c r="I66" s="5">
        <f t="shared" si="86"/>
        <v>11695.197793773832</v>
      </c>
      <c r="J66" s="5">
        <f t="shared" si="87"/>
        <v>4599.1778108426015</v>
      </c>
      <c r="K66" s="5">
        <f t="shared" si="88"/>
        <v>42871.419355350146</v>
      </c>
      <c r="L66" s="5">
        <f t="shared" si="89"/>
        <v>4325.5465166189542</v>
      </c>
      <c r="M66" s="5">
        <f t="shared" si="90"/>
        <v>1269.4989971679342</v>
      </c>
      <c r="N66" s="15">
        <f t="shared" si="91"/>
        <v>2.3990879941050203E-2</v>
      </c>
      <c r="O66" s="15">
        <f t="shared" si="92"/>
        <v>3.0348234257394635E-2</v>
      </c>
      <c r="P66" s="15">
        <f t="shared" si="93"/>
        <v>2.7967243377507334E-2</v>
      </c>
      <c r="Q66" s="5">
        <f t="shared" si="94"/>
        <v>6021.1941910059131</v>
      </c>
      <c r="R66" s="5">
        <f t="shared" si="95"/>
        <v>6200.8786317504373</v>
      </c>
      <c r="S66" s="5">
        <f t="shared" si="96"/>
        <v>2740.5963541180818</v>
      </c>
      <c r="T66" s="5">
        <f t="shared" si="97"/>
        <v>126.2760684422563</v>
      </c>
      <c r="U66" s="5">
        <f t="shared" si="98"/>
        <v>530.20724754664661</v>
      </c>
      <c r="V66" s="5">
        <f t="shared" si="99"/>
        <v>595.88832326880299</v>
      </c>
      <c r="W66" s="15">
        <f t="shared" si="100"/>
        <v>-1.0734613539272964E-2</v>
      </c>
      <c r="X66" s="15">
        <f t="shared" si="101"/>
        <v>-1.217998157191269E-2</v>
      </c>
      <c r="Y66" s="15">
        <f t="shared" si="102"/>
        <v>-9.7425357312937999E-3</v>
      </c>
      <c r="Z66" s="5">
        <f t="shared" si="124"/>
        <v>13179.643734684947</v>
      </c>
      <c r="AA66" s="5">
        <f t="shared" si="125"/>
        <v>17485.784861508419</v>
      </c>
      <c r="AB66" s="5">
        <f t="shared" si="126"/>
        <v>6899.1237262968989</v>
      </c>
      <c r="AC66" s="16">
        <f t="shared" si="106"/>
        <v>2.2227817240370511</v>
      </c>
      <c r="AD66" s="16">
        <f t="shared" si="107"/>
        <v>2.8839855280950726</v>
      </c>
      <c r="AE66" s="16">
        <f t="shared" si="108"/>
        <v>2.587922206317097</v>
      </c>
      <c r="AF66" s="15">
        <f t="shared" si="109"/>
        <v>-4.0504037456468023E-3</v>
      </c>
      <c r="AG66" s="15">
        <f t="shared" si="110"/>
        <v>2.9673830763510267E-4</v>
      </c>
      <c r="AH66" s="15">
        <f t="shared" si="111"/>
        <v>9.7937136394747881E-3</v>
      </c>
      <c r="AI66" s="1">
        <f t="shared" si="69"/>
        <v>74096.230071829297</v>
      </c>
      <c r="AJ66" s="1">
        <f t="shared" si="70"/>
        <v>16892.401563566786</v>
      </c>
      <c r="AK66" s="1">
        <f t="shared" si="71"/>
        <v>6453.56080970516</v>
      </c>
      <c r="AL66" s="14">
        <f t="shared" si="112"/>
        <v>18.511746040500022</v>
      </c>
      <c r="AM66" s="14">
        <f t="shared" si="113"/>
        <v>2.9984445664864543</v>
      </c>
      <c r="AN66" s="14">
        <f t="shared" si="114"/>
        <v>1.1310506364465212</v>
      </c>
      <c r="AO66" s="11">
        <f t="shared" si="115"/>
        <v>1.864937215763942E-2</v>
      </c>
      <c r="AP66" s="11">
        <f t="shared" si="116"/>
        <v>2.3493290211373138E-2</v>
      </c>
      <c r="AQ66" s="11">
        <f t="shared" si="117"/>
        <v>2.1311378470832792E-2</v>
      </c>
      <c r="AR66" s="1">
        <f t="shared" si="121"/>
        <v>47682.781585485405</v>
      </c>
      <c r="AS66" s="1">
        <f t="shared" si="122"/>
        <v>11695.197793773832</v>
      </c>
      <c r="AT66" s="1">
        <f t="shared" si="123"/>
        <v>4599.1778108426015</v>
      </c>
      <c r="AU66" s="1">
        <f t="shared" si="75"/>
        <v>9536.5563170970818</v>
      </c>
      <c r="AV66" s="1">
        <f t="shared" si="76"/>
        <v>2339.0395587547664</v>
      </c>
      <c r="AW66" s="1">
        <f t="shared" si="77"/>
        <v>919.83556216852037</v>
      </c>
      <c r="AX66" s="1">
        <f t="shared" si="25"/>
        <v>34297.135484280116</v>
      </c>
      <c r="AY66" s="1">
        <f t="shared" si="4"/>
        <v>3460.4372132951635</v>
      </c>
      <c r="AZ66" s="1">
        <f t="shared" si="5"/>
        <v>1015.5991977343475</v>
      </c>
      <c r="BA66" s="1">
        <f t="shared" si="26"/>
        <v>11614.790813346073</v>
      </c>
      <c r="BB66" s="1">
        <f t="shared" si="27"/>
        <v>22033.267550058725</v>
      </c>
      <c r="BC66" s="1">
        <f t="shared" si="28"/>
        <v>25081.693281001466</v>
      </c>
      <c r="BD66" s="1">
        <f t="shared" si="6"/>
        <v>50660.799673165136</v>
      </c>
      <c r="BE66" s="2">
        <f t="shared" ref="BE66:BE70" si="129">BE65</f>
        <v>0</v>
      </c>
      <c r="BF66" s="2">
        <f t="shared" ref="BF66:BF70" si="130">BF65</f>
        <v>0</v>
      </c>
      <c r="BG66" s="2">
        <f t="shared" ref="BG66:BG70" si="131">BG65</f>
        <v>0</v>
      </c>
      <c r="BH66" s="2">
        <f t="shared" si="7"/>
        <v>0</v>
      </c>
      <c r="BI66" s="2">
        <f t="shared" si="29"/>
        <v>0</v>
      </c>
      <c r="BJ66" s="2">
        <f t="shared" si="8"/>
        <v>0</v>
      </c>
      <c r="BK66" s="2">
        <f t="shared" si="9"/>
        <v>0</v>
      </c>
      <c r="BL66" s="2">
        <f t="shared" si="10"/>
        <v>0</v>
      </c>
      <c r="BM66" s="2">
        <f t="shared" si="11"/>
        <v>0</v>
      </c>
      <c r="BN66" s="2">
        <f t="shared" si="12"/>
        <v>0</v>
      </c>
      <c r="BO66" s="2">
        <f t="shared" si="30"/>
        <v>0</v>
      </c>
      <c r="BP66" s="2">
        <f t="shared" si="31"/>
        <v>0</v>
      </c>
      <c r="BQ66" s="2">
        <f t="shared" si="32"/>
        <v>0</v>
      </c>
      <c r="BR66" s="17">
        <f t="shared" si="128"/>
        <v>0.86260878438416388</v>
      </c>
      <c r="BS66" s="12"/>
      <c r="BT66" s="12"/>
      <c r="BU66" s="12"/>
      <c r="BV66" s="12"/>
      <c r="BW66" s="12"/>
      <c r="BX66" s="12"/>
      <c r="BY66" s="19"/>
      <c r="BZ66" s="19"/>
      <c r="CA66" s="19"/>
      <c r="CB66" s="12"/>
      <c r="CC66" s="12"/>
      <c r="CD66" s="12"/>
      <c r="CE66" s="12"/>
      <c r="CF66" s="12"/>
      <c r="CG66" s="12"/>
      <c r="CH66" s="12"/>
      <c r="CI66" s="12"/>
      <c r="CJ66" s="12"/>
      <c r="CK66" s="17"/>
      <c r="CL66" s="17"/>
      <c r="CM66" s="17"/>
    </row>
    <row r="67" spans="1:91">
      <c r="A67" s="2">
        <f t="shared" si="78"/>
        <v>2021</v>
      </c>
      <c r="B67" s="5">
        <f t="shared" si="79"/>
        <v>1114.8265844100149</v>
      </c>
      <c r="C67" s="5">
        <f t="shared" si="80"/>
        <v>2716.19647905076</v>
      </c>
      <c r="D67" s="5">
        <f t="shared" si="81"/>
        <v>3656.8744108542464</v>
      </c>
      <c r="E67" s="15">
        <f t="shared" si="82"/>
        <v>2.3366175282635636E-3</v>
      </c>
      <c r="F67" s="15">
        <f t="shared" si="83"/>
        <v>4.6032932136906863E-3</v>
      </c>
      <c r="G67" s="15">
        <f t="shared" si="84"/>
        <v>9.397459346766621E-3</v>
      </c>
      <c r="H67" s="5">
        <f t="shared" si="85"/>
        <v>48930.069736763282</v>
      </c>
      <c r="I67" s="5">
        <f t="shared" si="86"/>
        <v>12102.276933512318</v>
      </c>
      <c r="J67" s="5">
        <f t="shared" si="87"/>
        <v>4771.0650698045029</v>
      </c>
      <c r="K67" s="5">
        <f t="shared" si="88"/>
        <v>43890.296859630325</v>
      </c>
      <c r="L67" s="5">
        <f t="shared" si="89"/>
        <v>4455.5970184239941</v>
      </c>
      <c r="M67" s="5">
        <f t="shared" si="90"/>
        <v>1304.6838731029818</v>
      </c>
      <c r="N67" s="15">
        <f t="shared" si="91"/>
        <v>2.3765891580004972E-2</v>
      </c>
      <c r="O67" s="15">
        <f t="shared" si="92"/>
        <v>3.006568101981566E-2</v>
      </c>
      <c r="P67" s="15">
        <f t="shared" si="93"/>
        <v>2.7715560243481763E-2</v>
      </c>
      <c r="Q67" s="5">
        <f t="shared" si="94"/>
        <v>6112.3709122642276</v>
      </c>
      <c r="R67" s="5">
        <f t="shared" si="95"/>
        <v>6338.5594722194883</v>
      </c>
      <c r="S67" s="5">
        <f t="shared" si="96"/>
        <v>2815.3237215766826</v>
      </c>
      <c r="T67" s="5">
        <f t="shared" si="97"/>
        <v>124.9205436482699</v>
      </c>
      <c r="U67" s="5">
        <f t="shared" si="98"/>
        <v>523.74933304223396</v>
      </c>
      <c r="V67" s="5">
        <f t="shared" si="99"/>
        <v>590.08285998749591</v>
      </c>
      <c r="W67" s="15">
        <f t="shared" si="100"/>
        <v>-1.0734613539272964E-2</v>
      </c>
      <c r="X67" s="15">
        <f t="shared" si="101"/>
        <v>-1.217998157191269E-2</v>
      </c>
      <c r="Y67" s="15">
        <f t="shared" si="102"/>
        <v>-9.7425357312937999E-3</v>
      </c>
      <c r="Z67" s="5">
        <f t="shared" si="124"/>
        <v>13329.590609356033</v>
      </c>
      <c r="AA67" s="5">
        <f t="shared" si="125"/>
        <v>17888.550879071689</v>
      </c>
      <c r="AB67" s="5">
        <f t="shared" si="126"/>
        <v>7161.9115892761874</v>
      </c>
      <c r="AC67" s="16">
        <f t="shared" si="106"/>
        <v>2.2137785606162561</v>
      </c>
      <c r="AD67" s="16">
        <f t="shared" si="107"/>
        <v>2.8848413170799239</v>
      </c>
      <c r="AE67" s="16">
        <f t="shared" si="108"/>
        <v>2.6132675753270043</v>
      </c>
      <c r="AF67" s="15">
        <f t="shared" si="109"/>
        <v>-4.0504037456468023E-3</v>
      </c>
      <c r="AG67" s="15">
        <f t="shared" si="110"/>
        <v>2.9673830763510267E-4</v>
      </c>
      <c r="AH67" s="15">
        <f t="shared" si="111"/>
        <v>9.7937136394747881E-3</v>
      </c>
      <c r="AI67" s="1">
        <f t="shared" si="69"/>
        <v>76223.163381743449</v>
      </c>
      <c r="AJ67" s="1">
        <f t="shared" si="70"/>
        <v>17542.200965964876</v>
      </c>
      <c r="AK67" s="1">
        <f t="shared" si="71"/>
        <v>6728.0402909031645</v>
      </c>
      <c r="AL67" s="14">
        <f t="shared" si="112"/>
        <v>18.853526157285042</v>
      </c>
      <c r="AM67" s="14">
        <f t="shared" si="113"/>
        <v>3.0681834615858041</v>
      </c>
      <c r="AN67" s="14">
        <f t="shared" si="114"/>
        <v>1.1549138421476792</v>
      </c>
      <c r="AO67" s="11">
        <f t="shared" si="115"/>
        <v>1.8462878436063025E-2</v>
      </c>
      <c r="AP67" s="11">
        <f t="shared" si="116"/>
        <v>2.3258357309259407E-2</v>
      </c>
      <c r="AQ67" s="11">
        <f t="shared" si="117"/>
        <v>2.1098264686124465E-2</v>
      </c>
      <c r="AR67" s="1">
        <f t="shared" si="121"/>
        <v>48930.069736763282</v>
      </c>
      <c r="AS67" s="1">
        <f t="shared" si="122"/>
        <v>12102.276933512318</v>
      </c>
      <c r="AT67" s="1">
        <f t="shared" si="123"/>
        <v>4771.0650698045029</v>
      </c>
      <c r="AU67" s="1">
        <f t="shared" si="75"/>
        <v>9786.013947352656</v>
      </c>
      <c r="AV67" s="1">
        <f t="shared" si="76"/>
        <v>2420.4553867024638</v>
      </c>
      <c r="AW67" s="1">
        <f t="shared" si="77"/>
        <v>954.21301396090064</v>
      </c>
      <c r="AX67" s="1">
        <f t="shared" si="25"/>
        <v>35112.23748770426</v>
      </c>
      <c r="AY67" s="1">
        <f t="shared" si="4"/>
        <v>3564.4776147391954</v>
      </c>
      <c r="AZ67" s="1">
        <f t="shared" si="5"/>
        <v>1043.7470984823854</v>
      </c>
      <c r="BA67" s="1">
        <f t="shared" si="26"/>
        <v>11668.115049040982</v>
      </c>
      <c r="BB67" s="1">
        <f t="shared" si="27"/>
        <v>22215.153856462359</v>
      </c>
      <c r="BC67" s="1">
        <f t="shared" si="28"/>
        <v>25417.370702375454</v>
      </c>
      <c r="BD67" s="1">
        <f t="shared" si="6"/>
        <v>49663.352082869635</v>
      </c>
      <c r="BE67" s="2">
        <f t="shared" si="129"/>
        <v>0</v>
      </c>
      <c r="BF67" s="2">
        <f t="shared" si="130"/>
        <v>0</v>
      </c>
      <c r="BG67" s="2">
        <f t="shared" si="131"/>
        <v>0</v>
      </c>
      <c r="BH67" s="2">
        <f t="shared" si="7"/>
        <v>0</v>
      </c>
      <c r="BI67" s="2">
        <f t="shared" si="29"/>
        <v>0</v>
      </c>
      <c r="BJ67" s="2">
        <f t="shared" si="8"/>
        <v>0</v>
      </c>
      <c r="BK67" s="2">
        <f t="shared" si="9"/>
        <v>0</v>
      </c>
      <c r="BL67" s="2">
        <f t="shared" si="10"/>
        <v>0</v>
      </c>
      <c r="BM67" s="2">
        <f t="shared" si="11"/>
        <v>0</v>
      </c>
      <c r="BN67" s="2">
        <f t="shared" si="12"/>
        <v>0</v>
      </c>
      <c r="BO67" s="2">
        <f t="shared" si="30"/>
        <v>0</v>
      </c>
      <c r="BP67" s="2">
        <f t="shared" si="31"/>
        <v>0</v>
      </c>
      <c r="BQ67" s="2">
        <f t="shared" si="32"/>
        <v>0</v>
      </c>
      <c r="BR67" s="17">
        <f t="shared" si="128"/>
        <v>0.83748425668365423</v>
      </c>
      <c r="BS67" s="12"/>
      <c r="BT67" s="12"/>
      <c r="BU67" s="12"/>
      <c r="BV67" s="12"/>
      <c r="BW67" s="12"/>
      <c r="BX67" s="12"/>
      <c r="BY67" s="19"/>
      <c r="BZ67" s="19"/>
      <c r="CA67" s="19"/>
      <c r="CB67" s="12"/>
      <c r="CC67" s="12"/>
      <c r="CD67" s="12"/>
      <c r="CE67" s="12"/>
      <c r="CF67" s="12"/>
      <c r="CG67" s="12"/>
      <c r="CH67" s="12"/>
      <c r="CI67" s="12"/>
      <c r="CJ67" s="12"/>
      <c r="CK67" s="17"/>
      <c r="CL67" s="17"/>
      <c r="CM67" s="17"/>
    </row>
    <row r="68" spans="1:91">
      <c r="A68" s="2">
        <f t="shared" si="78"/>
        <v>2022</v>
      </c>
      <c r="B68" s="5">
        <f t="shared" si="79"/>
        <v>1117.3012615812161</v>
      </c>
      <c r="C68" s="5">
        <f t="shared" si="80"/>
        <v>2728.0747554288719</v>
      </c>
      <c r="D68" s="5">
        <f t="shared" si="81"/>
        <v>3689.5214730358684</v>
      </c>
      <c r="E68" s="15">
        <f t="shared" si="82"/>
        <v>2.2197866518503854E-3</v>
      </c>
      <c r="F68" s="15">
        <f t="shared" si="83"/>
        <v>4.3731285530061517E-3</v>
      </c>
      <c r="G68" s="15">
        <f t="shared" si="84"/>
        <v>8.9275863794282904E-3</v>
      </c>
      <c r="H68" s="5">
        <f t="shared" si="85"/>
        <v>50193.090987238153</v>
      </c>
      <c r="I68" s="5">
        <f t="shared" si="86"/>
        <v>12517.207261553898</v>
      </c>
      <c r="J68" s="5">
        <f t="shared" si="87"/>
        <v>4945.8414889726428</v>
      </c>
      <c r="K68" s="5">
        <f t="shared" si="88"/>
        <v>44923.506947628775</v>
      </c>
      <c r="L68" s="5">
        <f t="shared" si="89"/>
        <v>4588.2933510691528</v>
      </c>
      <c r="M68" s="5">
        <f t="shared" si="90"/>
        <v>1340.510287070651</v>
      </c>
      <c r="N68" s="15">
        <f t="shared" si="91"/>
        <v>2.3540740480814115E-2</v>
      </c>
      <c r="O68" s="15">
        <f t="shared" si="92"/>
        <v>2.9781942149717855E-2</v>
      </c>
      <c r="P68" s="15">
        <f t="shared" si="93"/>
        <v>2.745984272991886E-2</v>
      </c>
      <c r="Q68" s="5">
        <f t="shared" si="94"/>
        <v>6202.8405956068427</v>
      </c>
      <c r="R68" s="5">
        <f t="shared" si="95"/>
        <v>6476.0284699332269</v>
      </c>
      <c r="S68" s="5">
        <f t="shared" si="96"/>
        <v>2890.023126163891</v>
      </c>
      <c r="T68" s="5">
        <f t="shared" si="97"/>
        <v>123.57956988908984</v>
      </c>
      <c r="U68" s="5">
        <f t="shared" si="98"/>
        <v>517.37007581747798</v>
      </c>
      <c r="V68" s="5">
        <f t="shared" si="99"/>
        <v>584.3339566396437</v>
      </c>
      <c r="W68" s="15">
        <f t="shared" si="100"/>
        <v>-1.0734613539272964E-2</v>
      </c>
      <c r="X68" s="15">
        <f t="shared" si="101"/>
        <v>-1.217998157191269E-2</v>
      </c>
      <c r="Y68" s="15">
        <f t="shared" si="102"/>
        <v>-9.7425357312937999E-3</v>
      </c>
      <c r="Z68" s="5">
        <f t="shared" si="124"/>
        <v>13476.627902342298</v>
      </c>
      <c r="AA68" s="5">
        <f t="shared" si="125"/>
        <v>18291.164335251109</v>
      </c>
      <c r="AB68" s="5">
        <f t="shared" si="126"/>
        <v>7429.2484487874517</v>
      </c>
      <c r="AC68" s="16">
        <f t="shared" si="106"/>
        <v>2.2048118636423033</v>
      </c>
      <c r="AD68" s="16">
        <f t="shared" si="107"/>
        <v>2.8856973600101501</v>
      </c>
      <c r="AE68" s="16">
        <f t="shared" si="108"/>
        <v>2.6388611696230817</v>
      </c>
      <c r="AF68" s="15">
        <f t="shared" si="109"/>
        <v>-4.0504037456468023E-3</v>
      </c>
      <c r="AG68" s="15">
        <f t="shared" si="110"/>
        <v>2.9673830763510267E-4</v>
      </c>
      <c r="AH68" s="15">
        <f t="shared" si="111"/>
        <v>9.7937136394747881E-3</v>
      </c>
      <c r="AI68" s="1">
        <f t="shared" si="69"/>
        <v>78386.860990921763</v>
      </c>
      <c r="AJ68" s="1">
        <f t="shared" si="70"/>
        <v>18208.436256070851</v>
      </c>
      <c r="AK68" s="1">
        <f t="shared" si="71"/>
        <v>7009.4492757737489</v>
      </c>
      <c r="AL68" s="14">
        <f t="shared" si="112"/>
        <v>19.198135615202801</v>
      </c>
      <c r="AM68" s="14">
        <f t="shared" si="113"/>
        <v>3.1388307597533278</v>
      </c>
      <c r="AN68" s="14">
        <f t="shared" si="114"/>
        <v>1.1790368532996669</v>
      </c>
      <c r="AO68" s="11">
        <f t="shared" si="115"/>
        <v>1.8278249651702393E-2</v>
      </c>
      <c r="AP68" s="11">
        <f t="shared" si="116"/>
        <v>2.3025773736166811E-2</v>
      </c>
      <c r="AQ68" s="11">
        <f t="shared" si="117"/>
        <v>2.0887282039263221E-2</v>
      </c>
      <c r="AR68" s="1">
        <f t="shared" si="121"/>
        <v>50193.090987238153</v>
      </c>
      <c r="AS68" s="1">
        <f t="shared" si="122"/>
        <v>12517.207261553898</v>
      </c>
      <c r="AT68" s="1">
        <f t="shared" si="123"/>
        <v>4945.8414889726428</v>
      </c>
      <c r="AU68" s="1">
        <f t="shared" si="75"/>
        <v>10038.618197447631</v>
      </c>
      <c r="AV68" s="1">
        <f t="shared" si="76"/>
        <v>2503.4414523107798</v>
      </c>
      <c r="AW68" s="1">
        <f t="shared" si="77"/>
        <v>989.1682977945286</v>
      </c>
      <c r="AX68" s="1">
        <f t="shared" si="25"/>
        <v>35938.80555810302</v>
      </c>
      <c r="AY68" s="1">
        <f t="shared" si="4"/>
        <v>3670.6346808553226</v>
      </c>
      <c r="AZ68" s="1">
        <f t="shared" si="5"/>
        <v>1072.4082296565207</v>
      </c>
      <c r="BA68" s="1">
        <f t="shared" si="26"/>
        <v>11720.013063056962</v>
      </c>
      <c r="BB68" s="1">
        <f t="shared" si="27"/>
        <v>22392.364589583478</v>
      </c>
      <c r="BC68" s="1">
        <f t="shared" si="28"/>
        <v>25744.23407717708</v>
      </c>
      <c r="BD68" s="1">
        <f t="shared" si="6"/>
        <v>48668.902895289633</v>
      </c>
      <c r="BE68" s="2">
        <f t="shared" si="129"/>
        <v>0</v>
      </c>
      <c r="BF68" s="2">
        <f t="shared" si="130"/>
        <v>0</v>
      </c>
      <c r="BG68" s="2">
        <f t="shared" si="131"/>
        <v>0</v>
      </c>
      <c r="BH68" s="2">
        <f t="shared" si="7"/>
        <v>0</v>
      </c>
      <c r="BI68" s="2">
        <f t="shared" si="29"/>
        <v>0</v>
      </c>
      <c r="BJ68" s="2">
        <f t="shared" si="8"/>
        <v>0</v>
      </c>
      <c r="BK68" s="2">
        <f t="shared" si="9"/>
        <v>0</v>
      </c>
      <c r="BL68" s="2">
        <f t="shared" si="10"/>
        <v>0</v>
      </c>
      <c r="BM68" s="2">
        <f t="shared" si="11"/>
        <v>0</v>
      </c>
      <c r="BN68" s="2">
        <f t="shared" si="12"/>
        <v>0</v>
      </c>
      <c r="BO68" s="2">
        <f t="shared" si="30"/>
        <v>0</v>
      </c>
      <c r="BP68" s="2">
        <f t="shared" si="31"/>
        <v>0</v>
      </c>
      <c r="BQ68" s="2">
        <f t="shared" si="32"/>
        <v>0</v>
      </c>
      <c r="BR68" s="17">
        <f t="shared" si="128"/>
        <v>0.81309151134335356</v>
      </c>
      <c r="BS68" s="12"/>
      <c r="BT68" s="12"/>
      <c r="BU68" s="12"/>
      <c r="BV68" s="12"/>
      <c r="BW68" s="12"/>
      <c r="BX68" s="12"/>
      <c r="BY68" s="19"/>
      <c r="BZ68" s="19"/>
      <c r="CA68" s="19"/>
      <c r="CB68" s="12"/>
      <c r="CC68" s="12"/>
      <c r="CD68" s="12"/>
      <c r="CE68" s="12"/>
      <c r="CF68" s="12"/>
      <c r="CG68" s="12"/>
      <c r="CH68" s="12"/>
      <c r="CI68" s="12"/>
      <c r="CJ68" s="12"/>
      <c r="CK68" s="17"/>
      <c r="CL68" s="17"/>
      <c r="CM68" s="17"/>
    </row>
    <row r="69" spans="1:91">
      <c r="A69" s="2">
        <f t="shared" si="78"/>
        <v>2023</v>
      </c>
      <c r="B69" s="5">
        <f t="shared" si="79"/>
        <v>1119.657423486442</v>
      </c>
      <c r="C69" s="5">
        <f t="shared" si="80"/>
        <v>2739.4084659561881</v>
      </c>
      <c r="D69" s="5">
        <f t="shared" si="81"/>
        <v>3720.813068602688</v>
      </c>
      <c r="E69" s="15">
        <f t="shared" si="82"/>
        <v>2.1087973192578662E-3</v>
      </c>
      <c r="F69" s="15">
        <f t="shared" si="83"/>
        <v>4.154472125355844E-3</v>
      </c>
      <c r="G69" s="15">
        <f t="shared" si="84"/>
        <v>8.4812070604568749E-3</v>
      </c>
      <c r="H69" s="5">
        <f t="shared" si="85"/>
        <v>51471.694377746826</v>
      </c>
      <c r="I69" s="5">
        <f t="shared" si="86"/>
        <v>12939.97080546309</v>
      </c>
      <c r="J69" s="5">
        <f t="shared" si="87"/>
        <v>5123.4613613868132</v>
      </c>
      <c r="K69" s="5">
        <f t="shared" si="88"/>
        <v>45970.931195607889</v>
      </c>
      <c r="L69" s="5">
        <f t="shared" si="89"/>
        <v>4723.6368603929259</v>
      </c>
      <c r="M69" s="5">
        <f t="shared" si="90"/>
        <v>1376.9735987599279</v>
      </c>
      <c r="N69" s="15">
        <f t="shared" si="91"/>
        <v>2.3315727536592057E-2</v>
      </c>
      <c r="O69" s="15">
        <f t="shared" si="92"/>
        <v>2.9497571094105224E-2</v>
      </c>
      <c r="P69" s="15">
        <f t="shared" si="93"/>
        <v>2.7201068161109232E-2</v>
      </c>
      <c r="Q69" s="5">
        <f t="shared" si="94"/>
        <v>6292.5685877149399</v>
      </c>
      <c r="R69" s="5">
        <f t="shared" si="95"/>
        <v>6613.2117002877103</v>
      </c>
      <c r="S69" s="5">
        <f t="shared" si="96"/>
        <v>2964.6451242324192</v>
      </c>
      <c r="T69" s="5">
        <f t="shared" si="97"/>
        <v>122.25299096498088</v>
      </c>
      <c r="U69" s="5">
        <f t="shared" si="98"/>
        <v>511.06851782816204</v>
      </c>
      <c r="V69" s="5">
        <f t="shared" si="99"/>
        <v>578.64106218807365</v>
      </c>
      <c r="W69" s="15">
        <f t="shared" si="100"/>
        <v>-1.0734613539272964E-2</v>
      </c>
      <c r="X69" s="15">
        <f t="shared" si="101"/>
        <v>-1.217998157191269E-2</v>
      </c>
      <c r="Y69" s="15">
        <f t="shared" si="102"/>
        <v>-9.7425357312937999E-3</v>
      </c>
      <c r="Z69" s="5">
        <f t="shared" si="124"/>
        <v>13620.702820851038</v>
      </c>
      <c r="AA69" s="5">
        <f t="shared" si="125"/>
        <v>18693.403662469995</v>
      </c>
      <c r="AB69" s="5">
        <f t="shared" si="126"/>
        <v>7701.0602889445727</v>
      </c>
      <c r="AC69" s="16">
        <f t="shared" si="106"/>
        <v>2.19588148541136</v>
      </c>
      <c r="AD69" s="16">
        <f t="shared" si="107"/>
        <v>2.8865536569611066</v>
      </c>
      <c r="AE69" s="16">
        <f t="shared" si="108"/>
        <v>2.6647054202526999</v>
      </c>
      <c r="AF69" s="15">
        <f t="shared" si="109"/>
        <v>-4.0504037456468023E-3</v>
      </c>
      <c r="AG69" s="15">
        <f t="shared" si="110"/>
        <v>2.9673830763510267E-4</v>
      </c>
      <c r="AH69" s="15">
        <f t="shared" si="111"/>
        <v>9.7937136394747881E-3</v>
      </c>
      <c r="AI69" s="1">
        <f t="shared" si="69"/>
        <v>80586.793089277227</v>
      </c>
      <c r="AJ69" s="1">
        <f t="shared" si="70"/>
        <v>18891.034082774546</v>
      </c>
      <c r="AK69" s="1">
        <f t="shared" si="71"/>
        <v>7297.6726459909023</v>
      </c>
      <c r="AL69" s="14">
        <f t="shared" si="112"/>
        <v>19.545534847668499</v>
      </c>
      <c r="AM69" s="14">
        <f t="shared" si="113"/>
        <v>3.2103820265548264</v>
      </c>
      <c r="AN69" s="14">
        <f t="shared" si="114"/>
        <v>1.2034174598363268</v>
      </c>
      <c r="AO69" s="11">
        <f t="shared" si="115"/>
        <v>1.8095467155185369E-2</v>
      </c>
      <c r="AP69" s="11">
        <f t="shared" si="116"/>
        <v>2.2795515998805142E-2</v>
      </c>
      <c r="AQ69" s="11">
        <f t="shared" si="117"/>
        <v>2.067840921887059E-2</v>
      </c>
      <c r="AR69" s="1">
        <f t="shared" si="121"/>
        <v>51471.694377746826</v>
      </c>
      <c r="AS69" s="1">
        <f t="shared" si="122"/>
        <v>12939.97080546309</v>
      </c>
      <c r="AT69" s="1">
        <f t="shared" si="123"/>
        <v>5123.4613613868132</v>
      </c>
      <c r="AU69" s="1">
        <f t="shared" si="75"/>
        <v>10294.338875549365</v>
      </c>
      <c r="AV69" s="1">
        <f t="shared" si="76"/>
        <v>2587.994161092618</v>
      </c>
      <c r="AW69" s="1">
        <f t="shared" si="77"/>
        <v>1024.6922722773627</v>
      </c>
      <c r="AX69" s="1">
        <f t="shared" si="25"/>
        <v>36776.744956486313</v>
      </c>
      <c r="AY69" s="1">
        <f t="shared" si="4"/>
        <v>3778.9094883143407</v>
      </c>
      <c r="AZ69" s="1">
        <f t="shared" si="5"/>
        <v>1101.5788790079421</v>
      </c>
      <c r="BA69" s="1">
        <f t="shared" si="26"/>
        <v>11770.534136091006</v>
      </c>
      <c r="BB69" s="1">
        <f t="shared" si="27"/>
        <v>22565.030081275458</v>
      </c>
      <c r="BC69" s="1">
        <f t="shared" si="28"/>
        <v>26062.434298930406</v>
      </c>
      <c r="BD69" s="1">
        <f t="shared" si="6"/>
        <v>47678.737762844125</v>
      </c>
      <c r="BE69" s="2">
        <f t="shared" si="129"/>
        <v>0</v>
      </c>
      <c r="BF69" s="2">
        <f t="shared" si="130"/>
        <v>0</v>
      </c>
      <c r="BG69" s="2">
        <f t="shared" si="131"/>
        <v>0</v>
      </c>
      <c r="BH69" s="2">
        <f t="shared" si="7"/>
        <v>0</v>
      </c>
      <c r="BI69" s="2">
        <f t="shared" si="29"/>
        <v>0</v>
      </c>
      <c r="BJ69" s="2">
        <f t="shared" si="8"/>
        <v>0</v>
      </c>
      <c r="BK69" s="2">
        <f t="shared" si="9"/>
        <v>0</v>
      </c>
      <c r="BL69" s="2">
        <f t="shared" si="10"/>
        <v>0</v>
      </c>
      <c r="BM69" s="2">
        <f t="shared" si="11"/>
        <v>0</v>
      </c>
      <c r="BN69" s="2">
        <f t="shared" si="12"/>
        <v>0</v>
      </c>
      <c r="BO69" s="2">
        <f t="shared" si="30"/>
        <v>0</v>
      </c>
      <c r="BP69" s="2">
        <f t="shared" si="31"/>
        <v>0</v>
      </c>
      <c r="BQ69" s="2">
        <f t="shared" si="32"/>
        <v>0</v>
      </c>
      <c r="BR69" s="17">
        <f t="shared" si="128"/>
        <v>0.7894092343139355</v>
      </c>
      <c r="BS69" s="12"/>
      <c r="BT69" s="12"/>
      <c r="BU69" s="12"/>
      <c r="BV69" s="12"/>
      <c r="BW69" s="12"/>
      <c r="BX69" s="12"/>
      <c r="BY69" s="19"/>
      <c r="BZ69" s="19"/>
      <c r="CA69" s="19"/>
      <c r="CB69" s="12"/>
      <c r="CC69" s="12"/>
      <c r="CD69" s="12"/>
      <c r="CE69" s="12"/>
      <c r="CF69" s="12"/>
      <c r="CG69" s="12"/>
      <c r="CH69" s="12"/>
      <c r="CI69" s="12"/>
      <c r="CJ69" s="12"/>
      <c r="CK69" s="17"/>
      <c r="CL69" s="17"/>
      <c r="CM69" s="17"/>
    </row>
    <row r="70" spans="1:91">
      <c r="A70" s="2">
        <f t="shared" si="78"/>
        <v>2024</v>
      </c>
      <c r="B70" s="5">
        <f t="shared" si="79"/>
        <v>1121.9004975309206</v>
      </c>
      <c r="C70" s="5">
        <f t="shared" si="80"/>
        <v>2750.2202222623778</v>
      </c>
      <c r="D70" s="5">
        <f t="shared" si="81"/>
        <v>3750.7922053673574</v>
      </c>
      <c r="E70" s="15">
        <f t="shared" si="82"/>
        <v>2.0033574532949726E-3</v>
      </c>
      <c r="F70" s="15">
        <f t="shared" si="83"/>
        <v>3.946748519088052E-3</v>
      </c>
      <c r="G70" s="15">
        <f t="shared" si="84"/>
        <v>8.0571467074340309E-3</v>
      </c>
      <c r="H70" s="5">
        <f t="shared" si="85"/>
        <v>52765.730523982616</v>
      </c>
      <c r="I70" s="5">
        <f t="shared" si="86"/>
        <v>13370.549541116046</v>
      </c>
      <c r="J70" s="5">
        <f t="shared" si="87"/>
        <v>5303.8804039459374</v>
      </c>
      <c r="K70" s="5">
        <f t="shared" si="88"/>
        <v>47032.451309282311</v>
      </c>
      <c r="L70" s="5">
        <f t="shared" si="89"/>
        <v>4861.6286917260777</v>
      </c>
      <c r="M70" s="5">
        <f t="shared" si="90"/>
        <v>1414.0693788251244</v>
      </c>
      <c r="N70" s="15">
        <f t="shared" si="91"/>
        <v>2.3091116191612748E-2</v>
      </c>
      <c r="O70" s="15">
        <f t="shared" si="92"/>
        <v>2.9213048210838366E-2</v>
      </c>
      <c r="P70" s="15">
        <f t="shared" si="93"/>
        <v>2.6940080840042402E-2</v>
      </c>
      <c r="Q70" s="5">
        <f t="shared" si="94"/>
        <v>6381.5218714505081</v>
      </c>
      <c r="R70" s="5">
        <f t="shared" si="95"/>
        <v>6750.0378711633402</v>
      </c>
      <c r="S70" s="5">
        <f t="shared" si="96"/>
        <v>3039.1427296604256</v>
      </c>
      <c r="T70" s="5">
        <f t="shared" si="97"/>
        <v>120.94065235295159</v>
      </c>
      <c r="U70" s="5">
        <f t="shared" si="98"/>
        <v>504.84371269903028</v>
      </c>
      <c r="V70" s="5">
        <f t="shared" si="99"/>
        <v>573.00363096411252</v>
      </c>
      <c r="W70" s="15">
        <f t="shared" si="100"/>
        <v>-1.0734613539272964E-2</v>
      </c>
      <c r="X70" s="15">
        <f t="shared" si="101"/>
        <v>-1.217998157191269E-2</v>
      </c>
      <c r="Y70" s="15">
        <f t="shared" si="102"/>
        <v>-9.7425357312937999E-3</v>
      </c>
      <c r="Z70" s="5">
        <f t="shared" si="124"/>
        <v>13761.7674524214</v>
      </c>
      <c r="AA70" s="5">
        <f t="shared" si="125"/>
        <v>19095.054971129808</v>
      </c>
      <c r="AB70" s="5">
        <f t="shared" si="126"/>
        <v>7977.2753481414093</v>
      </c>
      <c r="AC70" s="16">
        <f t="shared" si="106"/>
        <v>2.1869872788178535</v>
      </c>
      <c r="AD70" s="16">
        <f t="shared" si="107"/>
        <v>2.8874102080081712</v>
      </c>
      <c r="AE70" s="16">
        <f t="shared" si="108"/>
        <v>2.6908027820722111</v>
      </c>
      <c r="AF70" s="15">
        <f t="shared" si="109"/>
        <v>-4.0504037456468023E-3</v>
      </c>
      <c r="AG70" s="15">
        <f t="shared" si="110"/>
        <v>2.9673830763510267E-4</v>
      </c>
      <c r="AH70" s="15">
        <f t="shared" si="111"/>
        <v>9.7937136394747881E-3</v>
      </c>
      <c r="AI70" s="1">
        <f t="shared" si="69"/>
        <v>82822.452655898873</v>
      </c>
      <c r="AJ70" s="1">
        <f t="shared" si="70"/>
        <v>19589.924835589711</v>
      </c>
      <c r="AK70" s="1">
        <f t="shared" si="71"/>
        <v>7592.5976536691751</v>
      </c>
      <c r="AL70" s="14">
        <f t="shared" si="112"/>
        <v>19.895683575696349</v>
      </c>
      <c r="AM70" s="14">
        <f t="shared" si="113"/>
        <v>3.2828325182549478</v>
      </c>
      <c r="AN70" s="14">
        <f t="shared" si="114"/>
        <v>1.2280533709449999</v>
      </c>
      <c r="AO70" s="11">
        <f t="shared" si="115"/>
        <v>1.7914512483633516E-2</v>
      </c>
      <c r="AP70" s="11">
        <f t="shared" si="116"/>
        <v>2.2567560838817089E-2</v>
      </c>
      <c r="AQ70" s="11">
        <f t="shared" si="117"/>
        <v>2.0471625126681884E-2</v>
      </c>
      <c r="AR70" s="1">
        <f t="shared" si="121"/>
        <v>52765.730523982616</v>
      </c>
      <c r="AS70" s="1">
        <f t="shared" si="122"/>
        <v>13370.549541116046</v>
      </c>
      <c r="AT70" s="1">
        <f t="shared" si="123"/>
        <v>5303.8804039459374</v>
      </c>
      <c r="AU70" s="1">
        <f t="shared" si="75"/>
        <v>10553.146104796524</v>
      </c>
      <c r="AV70" s="1">
        <f t="shared" si="76"/>
        <v>2674.1099082232095</v>
      </c>
      <c r="AW70" s="1">
        <f t="shared" si="77"/>
        <v>1060.7760807891875</v>
      </c>
      <c r="AX70" s="1">
        <f t="shared" si="25"/>
        <v>37625.961047425844</v>
      </c>
      <c r="AY70" s="1">
        <f t="shared" ref="AY70:AY133" si="132">(AS70-AV70)/C70*1000</f>
        <v>3889.3029533808626</v>
      </c>
      <c r="AZ70" s="1">
        <f t="shared" ref="AZ70:AZ133" si="133">(AT70-AW70)/D70*1000</f>
        <v>1131.2555030600995</v>
      </c>
      <c r="BA70" s="1">
        <f t="shared" si="26"/>
        <v>11819.726085701823</v>
      </c>
      <c r="BB70" s="1">
        <f t="shared" si="27"/>
        <v>22733.279739751659</v>
      </c>
      <c r="BC70" s="1">
        <f t="shared" si="28"/>
        <v>26372.132660422616</v>
      </c>
      <c r="BD70" s="1">
        <f t="shared" ref="BD70:BD133" si="134">SUM(BA70:BC70)*BR70</f>
        <v>46694.045555928096</v>
      </c>
      <c r="BE70" s="2">
        <f t="shared" si="129"/>
        <v>0</v>
      </c>
      <c r="BF70" s="2">
        <f t="shared" si="130"/>
        <v>0</v>
      </c>
      <c r="BG70" s="2">
        <f t="shared" si="131"/>
        <v>0</v>
      </c>
      <c r="BH70" s="2">
        <f t="shared" ref="BH70:BH133" si="135">(BE70*Z70+BF70*AA70+BG70*AB70)/(Z70+AA70+AB70)</f>
        <v>0</v>
      </c>
      <c r="BI70" s="2">
        <f t="shared" si="29"/>
        <v>0</v>
      </c>
      <c r="BJ70" s="2">
        <f t="shared" ref="BJ70:BJ133" si="136">BJ$5*BF70^2</f>
        <v>0</v>
      </c>
      <c r="BK70" s="2">
        <f t="shared" ref="BK70:BK133" si="137">BK$5*BG70^2</f>
        <v>0</v>
      </c>
      <c r="BL70" s="2">
        <f t="shared" ref="BL70:BL133" si="138">BI70*AR70</f>
        <v>0</v>
      </c>
      <c r="BM70" s="2">
        <f t="shared" ref="BM70:BM133" si="139">BJ70*AS70</f>
        <v>0</v>
      </c>
      <c r="BN70" s="2">
        <f t="shared" ref="BN70:BN133" si="140">BK70*AT70</f>
        <v>0</v>
      </c>
      <c r="BO70" s="2">
        <f t="shared" si="30"/>
        <v>0</v>
      </c>
      <c r="BP70" s="2">
        <f t="shared" si="31"/>
        <v>0</v>
      </c>
      <c r="BQ70" s="2">
        <f t="shared" si="32"/>
        <v>0</v>
      </c>
      <c r="BR70" s="17">
        <f t="shared" si="128"/>
        <v>0.76641673234362673</v>
      </c>
      <c r="BS70" s="12"/>
      <c r="BT70" s="12"/>
      <c r="BU70" s="12"/>
      <c r="BV70" s="12"/>
      <c r="BW70" s="12"/>
      <c r="BX70" s="12"/>
      <c r="BY70" s="19"/>
      <c r="BZ70" s="19"/>
      <c r="CA70" s="19"/>
      <c r="CB70" s="12"/>
      <c r="CC70" s="12"/>
      <c r="CD70" s="12"/>
      <c r="CE70" s="12"/>
      <c r="CF70" s="12"/>
      <c r="CG70" s="12"/>
      <c r="CH70" s="12"/>
      <c r="CI70" s="12"/>
      <c r="CJ70" s="12"/>
      <c r="CK70" s="17"/>
      <c r="CL70" s="17"/>
      <c r="CM70" s="17"/>
    </row>
    <row r="71" spans="1:91">
      <c r="A71" s="2">
        <f t="shared" si="78"/>
        <v>2025</v>
      </c>
      <c r="B71" s="5">
        <f t="shared" si="79"/>
        <v>1124.0356868683255</v>
      </c>
      <c r="C71" s="5">
        <f t="shared" si="80"/>
        <v>2760.5319284722891</v>
      </c>
      <c r="D71" s="5">
        <f t="shared" si="81"/>
        <v>3779.5018542817152</v>
      </c>
      <c r="E71" s="15">
        <f t="shared" si="82"/>
        <v>1.9031895806302238E-3</v>
      </c>
      <c r="F71" s="15">
        <f t="shared" si="83"/>
        <v>3.749411093133649E-3</v>
      </c>
      <c r="G71" s="15">
        <f t="shared" si="84"/>
        <v>7.6542893720623287E-3</v>
      </c>
      <c r="H71" s="5">
        <f t="shared" si="85"/>
        <v>54075.051274156598</v>
      </c>
      <c r="I71" s="5">
        <f t="shared" si="86"/>
        <v>13808.9252928024</v>
      </c>
      <c r="J71" s="5">
        <f t="shared" si="87"/>
        <v>5487.0557307802783</v>
      </c>
      <c r="K71" s="5">
        <f t="shared" si="88"/>
        <v>48107.948800820581</v>
      </c>
      <c r="L71" s="5">
        <f t="shared" si="89"/>
        <v>5002.2697257642021</v>
      </c>
      <c r="M71" s="5">
        <f t="shared" si="90"/>
        <v>1451.7933691616299</v>
      </c>
      <c r="N71" s="15">
        <f t="shared" si="91"/>
        <v>2.2867136659874943E-2</v>
      </c>
      <c r="O71" s="15">
        <f t="shared" si="92"/>
        <v>2.8928789703228208E-2</v>
      </c>
      <c r="P71" s="15">
        <f t="shared" si="93"/>
        <v>2.6677609247043099E-2</v>
      </c>
      <c r="Q71" s="5">
        <f t="shared" si="94"/>
        <v>6469.6689788451458</v>
      </c>
      <c r="R71" s="5">
        <f t="shared" si="95"/>
        <v>6886.4382094717375</v>
      </c>
      <c r="S71" s="5">
        <f t="shared" si="96"/>
        <v>3113.4713226119707</v>
      </c>
      <c r="T71" s="5">
        <f t="shared" si="97"/>
        <v>119.64240118875509</v>
      </c>
      <c r="U71" s="5">
        <f t="shared" si="98"/>
        <v>498.69472558166012</v>
      </c>
      <c r="V71" s="5">
        <f t="shared" si="99"/>
        <v>567.42112261528359</v>
      </c>
      <c r="W71" s="15">
        <f t="shared" si="100"/>
        <v>-1.0734613539272964E-2</v>
      </c>
      <c r="X71" s="15">
        <f t="shared" si="101"/>
        <v>-1.217998157191269E-2</v>
      </c>
      <c r="Y71" s="15">
        <f t="shared" si="102"/>
        <v>-9.7425357312937999E-3</v>
      </c>
      <c r="Z71" s="5">
        <f t="shared" si="124"/>
        <v>13899.778473594846</v>
      </c>
      <c r="AA71" s="5">
        <f t="shared" si="125"/>
        <v>19495.911721312346</v>
      </c>
      <c r="AB71" s="5">
        <f t="shared" si="126"/>
        <v>8257.8240942808461</v>
      </c>
      <c r="AC71" s="16">
        <f t="shared" si="106"/>
        <v>2.178129097352048</v>
      </c>
      <c r="AD71" s="16">
        <f t="shared" si="107"/>
        <v>2.8882670132267436</v>
      </c>
      <c r="AE71" s="16">
        <f t="shared" si="108"/>
        <v>2.7171557339801287</v>
      </c>
      <c r="AF71" s="15">
        <f t="shared" si="109"/>
        <v>-4.0504037456468023E-3</v>
      </c>
      <c r="AG71" s="15">
        <f t="shared" si="110"/>
        <v>2.9673830763510267E-4</v>
      </c>
      <c r="AH71" s="15">
        <f t="shared" si="111"/>
        <v>9.7937136394747881E-3</v>
      </c>
      <c r="AI71" s="1">
        <f t="shared" si="69"/>
        <v>85093.353495105519</v>
      </c>
      <c r="AJ71" s="1">
        <f t="shared" si="70"/>
        <v>20305.042260253951</v>
      </c>
      <c r="AK71" s="1">
        <f t="shared" si="71"/>
        <v>7894.1139690914451</v>
      </c>
      <c r="AL71" s="14">
        <f t="shared" si="112"/>
        <v>20.248540832765713</v>
      </c>
      <c r="AM71" s="14">
        <f t="shared" si="113"/>
        <v>3.3561771856085199</v>
      </c>
      <c r="AN71" s="14">
        <f t="shared" si="114"/>
        <v>1.2529422167080884</v>
      </c>
      <c r="AO71" s="11">
        <f t="shared" si="115"/>
        <v>1.7735367358797181E-2</v>
      </c>
      <c r="AP71" s="11">
        <f t="shared" si="116"/>
        <v>2.2341885230428918E-2</v>
      </c>
      <c r="AQ71" s="11">
        <f t="shared" si="117"/>
        <v>2.0266908875415064E-2</v>
      </c>
      <c r="AR71" s="1">
        <f t="shared" si="121"/>
        <v>54075.051274156598</v>
      </c>
      <c r="AS71" s="1">
        <f t="shared" si="122"/>
        <v>13808.9252928024</v>
      </c>
      <c r="AT71" s="1">
        <f t="shared" si="123"/>
        <v>5487.0557307802783</v>
      </c>
      <c r="AU71" s="1">
        <f t="shared" si="75"/>
        <v>10815.010254831321</v>
      </c>
      <c r="AV71" s="1">
        <f t="shared" si="76"/>
        <v>2761.7850585604801</v>
      </c>
      <c r="AW71" s="1">
        <f t="shared" si="77"/>
        <v>1097.4111461560558</v>
      </c>
      <c r="AX71" s="1">
        <f t="shared" ref="AX71:AX134" si="141">(AR71-AU71)/B71*1000</f>
        <v>38486.359040656469</v>
      </c>
      <c r="AY71" s="1">
        <f t="shared" si="132"/>
        <v>4001.8157806113609</v>
      </c>
      <c r="AZ71" s="1">
        <f t="shared" si="133"/>
        <v>1161.4346953293038</v>
      </c>
      <c r="BA71" s="1">
        <f t="shared" ref="BA71:BA134" si="142">LN(AX71)*B71</f>
        <v>11867.635265138011</v>
      </c>
      <c r="BB71" s="1">
        <f t="shared" ref="BB71:BB134" si="143">LN(AY71)*C71</f>
        <v>22897.241693583816</v>
      </c>
      <c r="BC71" s="1">
        <f t="shared" ref="BC71:BC134" si="144">LN(AZ71)*D71</f>
        <v>26673.49919381642</v>
      </c>
      <c r="BD71" s="1">
        <f t="shared" si="134"/>
        <v>45715.921836239766</v>
      </c>
      <c r="BE71" s="2">
        <f>BF2</f>
        <v>0</v>
      </c>
      <c r="BF71" s="2">
        <f>BG2</f>
        <v>0</v>
      </c>
      <c r="BG71" s="2">
        <f>BH2</f>
        <v>0</v>
      </c>
      <c r="BH71" s="2">
        <f t="shared" si="135"/>
        <v>0</v>
      </c>
      <c r="BI71" s="2">
        <f t="shared" ref="BI71:BI134" si="145">BI$5*BE71^2</f>
        <v>0</v>
      </c>
      <c r="BJ71" s="2">
        <f t="shared" si="136"/>
        <v>0</v>
      </c>
      <c r="BK71" s="2">
        <f t="shared" si="137"/>
        <v>0</v>
      </c>
      <c r="BL71" s="2">
        <f t="shared" si="138"/>
        <v>0</v>
      </c>
      <c r="BM71" s="2">
        <f t="shared" si="139"/>
        <v>0</v>
      </c>
      <c r="BN71" s="2">
        <f t="shared" si="140"/>
        <v>0</v>
      </c>
      <c r="BO71" s="2">
        <f t="shared" ref="BO71:BO134" si="146">2*BI$5*BE71*AR71/Z71*1000</f>
        <v>0</v>
      </c>
      <c r="BP71" s="2">
        <f t="shared" ref="BP71:BP134" si="147">2*BJ$5*BF71*AS71/AA71*1000</f>
        <v>0</v>
      </c>
      <c r="BQ71" s="2">
        <f t="shared" ref="BQ71:BQ134" si="148">2*BK$5*BG71*AT71/AB71*1000</f>
        <v>0</v>
      </c>
      <c r="BR71" s="17">
        <f t="shared" si="128"/>
        <v>0.74409391489672494</v>
      </c>
      <c r="BS71" s="12"/>
      <c r="BT71" s="12"/>
      <c r="BU71" s="12"/>
      <c r="BV71" s="12"/>
      <c r="BW71" s="12"/>
      <c r="BX71" s="12"/>
      <c r="BY71" s="19"/>
      <c r="BZ71" s="19"/>
      <c r="CA71" s="19"/>
      <c r="CB71" s="12"/>
      <c r="CC71" s="12"/>
      <c r="CD71" s="12"/>
      <c r="CE71" s="12"/>
      <c r="CF71" s="12"/>
      <c r="CG71" s="12"/>
      <c r="CH71" s="12"/>
      <c r="CI71" s="12"/>
      <c r="CJ71" s="12"/>
      <c r="CK71" s="17"/>
      <c r="CL71" s="17"/>
      <c r="CM71" s="17"/>
    </row>
    <row r="72" spans="1:91">
      <c r="A72" s="2">
        <f t="shared" si="78"/>
        <v>2026</v>
      </c>
      <c r="B72" s="5">
        <f t="shared" si="79"/>
        <v>1126.0679772254546</v>
      </c>
      <c r="C72" s="5">
        <f t="shared" si="80"/>
        <v>2770.3647790560749</v>
      </c>
      <c r="D72" s="5">
        <f t="shared" si="81"/>
        <v>3806.9847851128879</v>
      </c>
      <c r="E72" s="15">
        <f t="shared" si="82"/>
        <v>1.8080301015987125E-3</v>
      </c>
      <c r="F72" s="15">
        <f t="shared" si="83"/>
        <v>3.5619405384769666E-3</v>
      </c>
      <c r="G72" s="15">
        <f t="shared" si="84"/>
        <v>7.2715749034592122E-3</v>
      </c>
      <c r="H72" s="5">
        <f t="shared" si="85"/>
        <v>55399.509385549318</v>
      </c>
      <c r="I72" s="5">
        <f t="shared" si="86"/>
        <v>14255.079632958075</v>
      </c>
      <c r="J72" s="5">
        <f t="shared" si="87"/>
        <v>5672.9458176216367</v>
      </c>
      <c r="K72" s="5">
        <f t="shared" si="88"/>
        <v>49197.304697403328</v>
      </c>
      <c r="L72" s="5">
        <f t="shared" si="89"/>
        <v>5145.5605199453548</v>
      </c>
      <c r="M72" s="5">
        <f t="shared" si="90"/>
        <v>1490.1414473221798</v>
      </c>
      <c r="N72" s="15">
        <f t="shared" si="91"/>
        <v>2.2643989688543309E-2</v>
      </c>
      <c r="O72" s="15">
        <f t="shared" si="92"/>
        <v>2.8645155506735964E-2</v>
      </c>
      <c r="P72" s="15">
        <f t="shared" si="93"/>
        <v>2.6414281105785031E-2</v>
      </c>
      <c r="Q72" s="5">
        <f t="shared" si="94"/>
        <v>6556.979910011738</v>
      </c>
      <c r="R72" s="5">
        <f t="shared" si="95"/>
        <v>7022.3463524537192</v>
      </c>
      <c r="S72" s="5">
        <f t="shared" si="96"/>
        <v>3187.588555950344</v>
      </c>
      <c r="T72" s="5">
        <f t="shared" si="97"/>
        <v>118.35808624908314</v>
      </c>
      <c r="U72" s="5">
        <f t="shared" si="98"/>
        <v>492.62063301406545</v>
      </c>
      <c r="V72" s="5">
        <f t="shared" si="99"/>
        <v>561.89300205351333</v>
      </c>
      <c r="W72" s="15">
        <f t="shared" si="100"/>
        <v>-1.0734613539272964E-2</v>
      </c>
      <c r="X72" s="15">
        <f t="shared" si="101"/>
        <v>-1.217998157191269E-2</v>
      </c>
      <c r="Y72" s="15">
        <f t="shared" si="102"/>
        <v>-9.7425357312937999E-3</v>
      </c>
      <c r="Z72" s="5">
        <f t="shared" si="124"/>
        <v>14034.696877841126</v>
      </c>
      <c r="AA72" s="5">
        <f t="shared" si="125"/>
        <v>19895.774406092489</v>
      </c>
      <c r="AB72" s="5">
        <f t="shared" si="126"/>
        <v>8542.6391828269916</v>
      </c>
      <c r="AC72" s="16">
        <f t="shared" si="106"/>
        <v>2.169306795097631</v>
      </c>
      <c r="AD72" s="16">
        <f t="shared" si="107"/>
        <v>2.8891240726922467</v>
      </c>
      <c r="AE72" s="16">
        <f t="shared" si="108"/>
        <v>2.7437667791525868</v>
      </c>
      <c r="AF72" s="15">
        <f t="shared" si="109"/>
        <v>-4.0504037456468023E-3</v>
      </c>
      <c r="AG72" s="15">
        <f t="shared" si="110"/>
        <v>2.9673830763510267E-4</v>
      </c>
      <c r="AH72" s="15">
        <f t="shared" si="111"/>
        <v>9.7937136394747881E-3</v>
      </c>
      <c r="AI72" s="1">
        <f t="shared" si="69"/>
        <v>87399.028400426279</v>
      </c>
      <c r="AJ72" s="1">
        <f t="shared" si="70"/>
        <v>21036.323092789036</v>
      </c>
      <c r="AK72" s="1">
        <f t="shared" si="71"/>
        <v>8202.1137183383562</v>
      </c>
      <c r="AL72" s="14">
        <f t="shared" si="112"/>
        <v>20.60406498981293</v>
      </c>
      <c r="AM72" s="14">
        <f t="shared" si="113"/>
        <v>3.4304106778474308</v>
      </c>
      <c r="AN72" s="14">
        <f t="shared" si="114"/>
        <v>1.2780815497829499</v>
      </c>
      <c r="AO72" s="11">
        <f t="shared" si="115"/>
        <v>1.755801368520921E-2</v>
      </c>
      <c r="AP72" s="11">
        <f t="shared" si="116"/>
        <v>2.2118466378124629E-2</v>
      </c>
      <c r="AQ72" s="11">
        <f t="shared" si="117"/>
        <v>2.0064239786660911E-2</v>
      </c>
      <c r="AR72" s="1">
        <f t="shared" si="121"/>
        <v>55399.509385549318</v>
      </c>
      <c r="AS72" s="1">
        <f t="shared" si="122"/>
        <v>14255.079632958075</v>
      </c>
      <c r="AT72" s="1">
        <f t="shared" si="123"/>
        <v>5672.9458176216367</v>
      </c>
      <c r="AU72" s="1">
        <f t="shared" si="75"/>
        <v>11079.901877109864</v>
      </c>
      <c r="AV72" s="1">
        <f t="shared" si="76"/>
        <v>2851.0159265916154</v>
      </c>
      <c r="AW72" s="1">
        <f t="shared" si="77"/>
        <v>1134.5891635243274</v>
      </c>
      <c r="AX72" s="1">
        <f t="shared" si="141"/>
        <v>39357.843757922659</v>
      </c>
      <c r="AY72" s="1">
        <f t="shared" si="132"/>
        <v>4116.4484159562835</v>
      </c>
      <c r="AZ72" s="1">
        <f t="shared" si="133"/>
        <v>1192.113157857744</v>
      </c>
      <c r="BA72" s="1">
        <f t="shared" si="142"/>
        <v>11914.306568219727</v>
      </c>
      <c r="BB72" s="1">
        <f t="shared" si="143"/>
        <v>23057.042482098313</v>
      </c>
      <c r="BC72" s="1">
        <f t="shared" si="144"/>
        <v>26966.711147020364</v>
      </c>
      <c r="BD72" s="1">
        <f t="shared" si="134"/>
        <v>44745.372517812182</v>
      </c>
      <c r="BE72" s="2">
        <f t="shared" ref="BE72:BG75" si="149">BE71</f>
        <v>0</v>
      </c>
      <c r="BF72" s="2">
        <f t="shared" si="149"/>
        <v>0</v>
      </c>
      <c r="BG72" s="2">
        <f t="shared" si="149"/>
        <v>0</v>
      </c>
      <c r="BH72" s="2">
        <f t="shared" si="135"/>
        <v>0</v>
      </c>
      <c r="BI72" s="2">
        <f t="shared" si="145"/>
        <v>0</v>
      </c>
      <c r="BJ72" s="2">
        <f t="shared" si="136"/>
        <v>0</v>
      </c>
      <c r="BK72" s="2">
        <f t="shared" si="137"/>
        <v>0</v>
      </c>
      <c r="BL72" s="2">
        <f t="shared" si="138"/>
        <v>0</v>
      </c>
      <c r="BM72" s="2">
        <f t="shared" si="139"/>
        <v>0</v>
      </c>
      <c r="BN72" s="2">
        <f t="shared" si="140"/>
        <v>0</v>
      </c>
      <c r="BO72" s="2">
        <f t="shared" si="146"/>
        <v>0</v>
      </c>
      <c r="BP72" s="2">
        <f t="shared" si="147"/>
        <v>0</v>
      </c>
      <c r="BQ72" s="2">
        <f t="shared" si="148"/>
        <v>0</v>
      </c>
      <c r="BR72" s="17">
        <f t="shared" si="128"/>
        <v>0.7224212765987621</v>
      </c>
      <c r="BS72" s="12"/>
      <c r="BT72" s="12"/>
      <c r="BU72" s="12"/>
      <c r="BV72" s="12"/>
      <c r="BW72" s="12"/>
      <c r="BX72" s="12"/>
      <c r="BY72" s="19"/>
      <c r="BZ72" s="19"/>
      <c r="CA72" s="19"/>
      <c r="CB72" s="12"/>
      <c r="CC72" s="12"/>
      <c r="CD72" s="12"/>
      <c r="CE72" s="12"/>
      <c r="CF72" s="12"/>
      <c r="CG72" s="12"/>
      <c r="CH72" s="12"/>
      <c r="CI72" s="12"/>
      <c r="CJ72" s="12"/>
      <c r="CK72" s="17"/>
      <c r="CL72" s="17"/>
      <c r="CM72" s="17"/>
    </row>
    <row r="73" spans="1:91">
      <c r="A73" s="2">
        <f t="shared" si="78"/>
        <v>2027</v>
      </c>
      <c r="B73" s="5">
        <f t="shared" si="79"/>
        <v>1128.0021437847611</v>
      </c>
      <c r="C73" s="5">
        <f t="shared" si="80"/>
        <v>2779.7392599383193</v>
      </c>
      <c r="D73" s="5">
        <f t="shared" si="81"/>
        <v>3833.283421383102</v>
      </c>
      <c r="E73" s="15">
        <f t="shared" si="82"/>
        <v>1.7176285965187768E-3</v>
      </c>
      <c r="F73" s="15">
        <f t="shared" si="83"/>
        <v>3.3838435115531181E-3</v>
      </c>
      <c r="G73" s="15">
        <f t="shared" si="84"/>
        <v>6.9079961582862509E-3</v>
      </c>
      <c r="H73" s="5">
        <f t="shared" si="85"/>
        <v>56738.958220335357</v>
      </c>
      <c r="I73" s="5">
        <f t="shared" si="86"/>
        <v>14708.99378257277</v>
      </c>
      <c r="J73" s="5">
        <f t="shared" si="87"/>
        <v>5861.5104589055099</v>
      </c>
      <c r="K73" s="5">
        <f t="shared" si="88"/>
        <v>50300.399279349207</v>
      </c>
      <c r="L73" s="5">
        <f t="shared" si="89"/>
        <v>5291.5012550130887</v>
      </c>
      <c r="M73" s="5">
        <f t="shared" si="90"/>
        <v>1529.1095947167389</v>
      </c>
      <c r="N73" s="15">
        <f t="shared" si="91"/>
        <v>2.2421849910897684E-2</v>
      </c>
      <c r="O73" s="15">
        <f t="shared" si="92"/>
        <v>2.8362456238156142E-2</v>
      </c>
      <c r="P73" s="15">
        <f t="shared" si="93"/>
        <v>2.6150636548353035E-2</v>
      </c>
      <c r="Q73" s="5">
        <f t="shared" si="94"/>
        <v>6643.426057735559</v>
      </c>
      <c r="R73" s="5">
        <f t="shared" si="95"/>
        <v>7157.698244072898</v>
      </c>
      <c r="S73" s="5">
        <f t="shared" si="96"/>
        <v>3261.4542605466449</v>
      </c>
      <c r="T73" s="5">
        <f t="shared" si="97"/>
        <v>117.0875579339513</v>
      </c>
      <c r="U73" s="5">
        <f t="shared" si="98"/>
        <v>486.62052278201014</v>
      </c>
      <c r="V73" s="5">
        <f t="shared" si="99"/>
        <v>556.41873940384301</v>
      </c>
      <c r="W73" s="15">
        <f t="shared" si="100"/>
        <v>-1.0734613539272964E-2</v>
      </c>
      <c r="X73" s="15">
        <f t="shared" si="101"/>
        <v>-1.217998157191269E-2</v>
      </c>
      <c r="Y73" s="15">
        <f t="shared" si="102"/>
        <v>-9.7425357312937999E-3</v>
      </c>
      <c r="Z73" s="5">
        <f t="shared" si="124"/>
        <v>14166.487721838093</v>
      </c>
      <c r="AA73" s="5">
        <f t="shared" si="125"/>
        <v>20294.450248007852</v>
      </c>
      <c r="AB73" s="5">
        <f t="shared" si="126"/>
        <v>8831.6554008541243</v>
      </c>
      <c r="AC73" s="16">
        <f t="shared" si="106"/>
        <v>2.1605202267293104</v>
      </c>
      <c r="AD73" s="16">
        <f t="shared" si="107"/>
        <v>2.8899813864801254</v>
      </c>
      <c r="AE73" s="16">
        <f t="shared" si="108"/>
        <v>2.7706384452811115</v>
      </c>
      <c r="AF73" s="15">
        <f t="shared" si="109"/>
        <v>-4.0504037456468023E-3</v>
      </c>
      <c r="AG73" s="15">
        <f t="shared" si="110"/>
        <v>2.9673830763510267E-4</v>
      </c>
      <c r="AH73" s="15">
        <f t="shared" si="111"/>
        <v>9.7937136394747881E-3</v>
      </c>
      <c r="AI73" s="1">
        <f t="shared" si="69"/>
        <v>89739.027437493511</v>
      </c>
      <c r="AJ73" s="1">
        <f t="shared" si="70"/>
        <v>21783.706710101749</v>
      </c>
      <c r="AK73" s="1">
        <f t="shared" si="71"/>
        <v>8516.491510028849</v>
      </c>
      <c r="AL73" s="14">
        <f t="shared" si="112"/>
        <v>20.962213780324387</v>
      </c>
      <c r="AM73" s="14">
        <f t="shared" si="113"/>
        <v>3.5055273468561481</v>
      </c>
      <c r="AN73" s="14">
        <f t="shared" si="114"/>
        <v>1.3034688471178848</v>
      </c>
      <c r="AO73" s="11">
        <f t="shared" si="115"/>
        <v>1.7382433548357116E-2</v>
      </c>
      <c r="AP73" s="11">
        <f t="shared" si="116"/>
        <v>2.1897281714343381E-2</v>
      </c>
      <c r="AQ73" s="11">
        <f t="shared" si="117"/>
        <v>1.9863597388794303E-2</v>
      </c>
      <c r="AR73" s="1">
        <f t="shared" si="121"/>
        <v>56738.958220335357</v>
      </c>
      <c r="AS73" s="1">
        <f t="shared" si="122"/>
        <v>14708.99378257277</v>
      </c>
      <c r="AT73" s="1">
        <f t="shared" si="123"/>
        <v>5861.5104589055099</v>
      </c>
      <c r="AU73" s="1">
        <f t="shared" si="75"/>
        <v>11347.791644067072</v>
      </c>
      <c r="AV73" s="1">
        <f t="shared" si="76"/>
        <v>2941.798756514554</v>
      </c>
      <c r="AW73" s="1">
        <f t="shared" si="77"/>
        <v>1172.302091781102</v>
      </c>
      <c r="AX73" s="1">
        <f t="shared" si="141"/>
        <v>40240.319423479363</v>
      </c>
      <c r="AY73" s="1">
        <f t="shared" si="132"/>
        <v>4233.2010040104706</v>
      </c>
      <c r="AZ73" s="1">
        <f t="shared" si="133"/>
        <v>1223.2876757733914</v>
      </c>
      <c r="BA73" s="1">
        <f t="shared" si="142"/>
        <v>11959.783439512468</v>
      </c>
      <c r="BB73" s="1">
        <f t="shared" si="143"/>
        <v>23212.806788206079</v>
      </c>
      <c r="BC73" s="1">
        <f t="shared" si="144"/>
        <v>27251.951590579247</v>
      </c>
      <c r="BD73" s="1">
        <f t="shared" si="134"/>
        <v>43783.31766161893</v>
      </c>
      <c r="BE73" s="2">
        <f t="shared" si="149"/>
        <v>0</v>
      </c>
      <c r="BF73" s="2">
        <f t="shared" si="149"/>
        <v>0</v>
      </c>
      <c r="BG73" s="2">
        <f t="shared" si="149"/>
        <v>0</v>
      </c>
      <c r="BH73" s="2">
        <f t="shared" si="135"/>
        <v>0</v>
      </c>
      <c r="BI73" s="2">
        <f t="shared" si="145"/>
        <v>0</v>
      </c>
      <c r="BJ73" s="2">
        <f t="shared" si="136"/>
        <v>0</v>
      </c>
      <c r="BK73" s="2">
        <f t="shared" si="137"/>
        <v>0</v>
      </c>
      <c r="BL73" s="2">
        <f t="shared" si="138"/>
        <v>0</v>
      </c>
      <c r="BM73" s="2">
        <f t="shared" si="139"/>
        <v>0</v>
      </c>
      <c r="BN73" s="2">
        <f t="shared" si="140"/>
        <v>0</v>
      </c>
      <c r="BO73" s="2">
        <f t="shared" si="146"/>
        <v>0</v>
      </c>
      <c r="BP73" s="2">
        <f t="shared" si="147"/>
        <v>0</v>
      </c>
      <c r="BQ73" s="2">
        <f t="shared" si="148"/>
        <v>0</v>
      </c>
      <c r="BR73" s="17">
        <f t="shared" si="128"/>
        <v>0.70137988019297293</v>
      </c>
      <c r="BS73" s="12"/>
      <c r="BT73" s="12"/>
      <c r="BU73" s="12"/>
      <c r="BV73" s="12"/>
      <c r="BW73" s="12"/>
      <c r="BX73" s="12"/>
      <c r="BY73" s="19"/>
      <c r="BZ73" s="19"/>
      <c r="CA73" s="19"/>
      <c r="CB73" s="12"/>
      <c r="CC73" s="12"/>
      <c r="CD73" s="12"/>
      <c r="CE73" s="12"/>
      <c r="CF73" s="12"/>
      <c r="CG73" s="12"/>
      <c r="CH73" s="12"/>
      <c r="CI73" s="12"/>
      <c r="CJ73" s="12"/>
      <c r="CK73" s="17"/>
      <c r="CL73" s="17"/>
      <c r="CM73" s="17"/>
    </row>
    <row r="74" spans="1:91">
      <c r="A74" s="2">
        <f t="shared" si="78"/>
        <v>2028</v>
      </c>
      <c r="B74" s="5">
        <f t="shared" si="79"/>
        <v>1129.8427580869054</v>
      </c>
      <c r="C74" s="5">
        <f t="shared" si="80"/>
        <v>2788.6751524639435</v>
      </c>
      <c r="D74" s="5">
        <f t="shared" si="81"/>
        <v>3858.4397131742121</v>
      </c>
      <c r="E74" s="15">
        <f t="shared" si="82"/>
        <v>1.6317471666928379E-3</v>
      </c>
      <c r="F74" s="15">
        <f t="shared" si="83"/>
        <v>3.2146513359754621E-3</v>
      </c>
      <c r="G74" s="15">
        <f t="shared" si="84"/>
        <v>6.5625963503719376E-3</v>
      </c>
      <c r="H74" s="5">
        <f t="shared" si="85"/>
        <v>58093.251460790132</v>
      </c>
      <c r="I74" s="5">
        <f t="shared" si="86"/>
        <v>15170.648513110649</v>
      </c>
      <c r="J74" s="5">
        <f t="shared" si="87"/>
        <v>6052.7107190851721</v>
      </c>
      <c r="K74" s="5">
        <f t="shared" si="88"/>
        <v>51417.111845860687</v>
      </c>
      <c r="L74" s="5">
        <f t="shared" si="89"/>
        <v>5440.0916864434967</v>
      </c>
      <c r="M74" s="5">
        <f t="shared" si="90"/>
        <v>1568.6938682542755</v>
      </c>
      <c r="N74" s="15">
        <f t="shared" si="91"/>
        <v>2.220086883027883E-2</v>
      </c>
      <c r="O74" s="15">
        <f t="shared" si="92"/>
        <v>2.808095930991894E-2</v>
      </c>
      <c r="P74" s="15">
        <f t="shared" si="93"/>
        <v>2.5887139596994846E-2</v>
      </c>
      <c r="Q74" s="5">
        <f t="shared" si="94"/>
        <v>6728.980137476382</v>
      </c>
      <c r="R74" s="5">
        <f t="shared" si="95"/>
        <v>7292.4320367060245</v>
      </c>
      <c r="S74" s="5">
        <f t="shared" si="96"/>
        <v>3335.0303504988492</v>
      </c>
      <c r="T74" s="5">
        <f t="shared" si="97"/>
        <v>115.8306682492731</v>
      </c>
      <c r="U74" s="5">
        <f t="shared" si="98"/>
        <v>480.69349378201076</v>
      </c>
      <c r="V74" s="5">
        <f t="shared" si="99"/>
        <v>550.9978099536396</v>
      </c>
      <c r="W74" s="15">
        <f t="shared" si="100"/>
        <v>-1.0734613539272964E-2</v>
      </c>
      <c r="X74" s="15">
        <f t="shared" si="101"/>
        <v>-1.217998157191269E-2</v>
      </c>
      <c r="Y74" s="15">
        <f t="shared" si="102"/>
        <v>-9.7425357312937999E-3</v>
      </c>
      <c r="Z74" s="5">
        <f t="shared" si="124"/>
        <v>14295.119889144762</v>
      </c>
      <c r="AA74" s="5">
        <f t="shared" si="125"/>
        <v>20691.752909709259</v>
      </c>
      <c r="AB74" s="5">
        <f t="shared" si="126"/>
        <v>9124.8095997960081</v>
      </c>
      <c r="AC74" s="16">
        <f t="shared" si="106"/>
        <v>2.1517692475104204</v>
      </c>
      <c r="AD74" s="16">
        <f t="shared" si="107"/>
        <v>2.8908389546658464</v>
      </c>
      <c r="AE74" s="16">
        <f t="shared" si="108"/>
        <v>2.7977732848127141</v>
      </c>
      <c r="AF74" s="15">
        <f t="shared" si="109"/>
        <v>-4.0504037456468023E-3</v>
      </c>
      <c r="AG74" s="15">
        <f t="shared" si="110"/>
        <v>2.9673830763510267E-4</v>
      </c>
      <c r="AH74" s="15">
        <f t="shared" si="111"/>
        <v>9.7937136394747881E-3</v>
      </c>
      <c r="AI74" s="1">
        <f t="shared" si="69"/>
        <v>92112.916337811228</v>
      </c>
      <c r="AJ74" s="1">
        <f t="shared" si="70"/>
        <v>22547.134795606129</v>
      </c>
      <c r="AK74" s="1">
        <f t="shared" si="71"/>
        <v>8837.1444508070672</v>
      </c>
      <c r="AL74" s="14">
        <f t="shared" si="112"/>
        <v>21.322944325506704</v>
      </c>
      <c r="AM74" s="14">
        <f t="shared" si="113"/>
        <v>3.5815212515288772</v>
      </c>
      <c r="AN74" s="14">
        <f t="shared" si="114"/>
        <v>1.3291015117019904</v>
      </c>
      <c r="AO74" s="11">
        <f t="shared" si="115"/>
        <v>1.7208609212873545E-2</v>
      </c>
      <c r="AP74" s="11">
        <f t="shared" si="116"/>
        <v>2.1678308897199947E-2</v>
      </c>
      <c r="AQ74" s="11">
        <f t="shared" si="117"/>
        <v>1.9664961414906361E-2</v>
      </c>
      <c r="AR74" s="1">
        <f t="shared" si="121"/>
        <v>58093.251460790132</v>
      </c>
      <c r="AS74" s="1">
        <f t="shared" si="122"/>
        <v>15170.648513110649</v>
      </c>
      <c r="AT74" s="1">
        <f t="shared" si="123"/>
        <v>6052.7107190851721</v>
      </c>
      <c r="AU74" s="1">
        <f t="shared" si="75"/>
        <v>11618.650292158027</v>
      </c>
      <c r="AV74" s="1">
        <f t="shared" si="76"/>
        <v>3034.12970262213</v>
      </c>
      <c r="AW74" s="1">
        <f t="shared" si="77"/>
        <v>1210.5421438170345</v>
      </c>
      <c r="AX74" s="1">
        <f t="shared" si="141"/>
        <v>41133.689476688553</v>
      </c>
      <c r="AY74" s="1">
        <f t="shared" si="132"/>
        <v>4352.0733491547971</v>
      </c>
      <c r="AZ74" s="1">
        <f t="shared" si="133"/>
        <v>1254.9550946034205</v>
      </c>
      <c r="BA74" s="1">
        <f t="shared" si="142"/>
        <v>12004.107889096993</v>
      </c>
      <c r="BB74" s="1">
        <f t="shared" si="143"/>
        <v>23364.657209907833</v>
      </c>
      <c r="BC74" s="1">
        <f t="shared" si="144"/>
        <v>27529.408148801052</v>
      </c>
      <c r="BD74" s="1">
        <f t="shared" si="134"/>
        <v>42830.59535621645</v>
      </c>
      <c r="BE74" s="2">
        <f t="shared" si="149"/>
        <v>0</v>
      </c>
      <c r="BF74" s="2">
        <f t="shared" si="149"/>
        <v>0</v>
      </c>
      <c r="BG74" s="2">
        <f t="shared" si="149"/>
        <v>0</v>
      </c>
      <c r="BH74" s="2">
        <f t="shared" si="135"/>
        <v>0</v>
      </c>
      <c r="BI74" s="2">
        <f t="shared" si="145"/>
        <v>0</v>
      </c>
      <c r="BJ74" s="2">
        <f t="shared" si="136"/>
        <v>0</v>
      </c>
      <c r="BK74" s="2">
        <f t="shared" si="137"/>
        <v>0</v>
      </c>
      <c r="BL74" s="2">
        <f t="shared" si="138"/>
        <v>0</v>
      </c>
      <c r="BM74" s="2">
        <f t="shared" si="139"/>
        <v>0</v>
      </c>
      <c r="BN74" s="2">
        <f t="shared" si="140"/>
        <v>0</v>
      </c>
      <c r="BO74" s="2">
        <f t="shared" si="146"/>
        <v>0</v>
      </c>
      <c r="BP74" s="2">
        <f t="shared" si="147"/>
        <v>0</v>
      </c>
      <c r="BQ74" s="2">
        <f t="shared" si="148"/>
        <v>0</v>
      </c>
      <c r="BR74" s="17">
        <f t="shared" si="128"/>
        <v>0.68095133999317758</v>
      </c>
      <c r="BS74" s="12"/>
      <c r="BT74" s="12"/>
      <c r="BU74" s="12"/>
      <c r="BV74" s="12"/>
      <c r="BW74" s="12"/>
      <c r="BX74" s="12"/>
      <c r="BY74" s="19"/>
      <c r="BZ74" s="19"/>
      <c r="CA74" s="19"/>
      <c r="CB74" s="12"/>
      <c r="CC74" s="12"/>
      <c r="CD74" s="12"/>
      <c r="CE74" s="12"/>
      <c r="CF74" s="12"/>
      <c r="CG74" s="12"/>
      <c r="CH74" s="12"/>
      <c r="CI74" s="12"/>
      <c r="CJ74" s="12"/>
      <c r="CK74" s="17"/>
      <c r="CL74" s="17"/>
      <c r="CM74" s="17"/>
    </row>
    <row r="75" spans="1:91">
      <c r="A75" s="2">
        <f t="shared" si="78"/>
        <v>2029</v>
      </c>
      <c r="B75" s="5">
        <f t="shared" si="79"/>
        <v>1131.5941949202563</v>
      </c>
      <c r="C75" s="5">
        <f t="shared" si="80"/>
        <v>2797.1915398531901</v>
      </c>
      <c r="D75" s="5">
        <f t="shared" si="81"/>
        <v>3882.4950264350286</v>
      </c>
      <c r="E75" s="15">
        <f t="shared" si="82"/>
        <v>1.5501598083581959E-3</v>
      </c>
      <c r="F75" s="15">
        <f t="shared" si="83"/>
        <v>3.053918769176689E-3</v>
      </c>
      <c r="G75" s="15">
        <f t="shared" si="84"/>
        <v>6.2344665328533406E-3</v>
      </c>
      <c r="H75" s="5">
        <f t="shared" si="85"/>
        <v>59462.242843775348</v>
      </c>
      <c r="I75" s="5">
        <f t="shared" si="86"/>
        <v>15640.024050613376</v>
      </c>
      <c r="J75" s="5">
        <f t="shared" si="87"/>
        <v>6246.5088794219155</v>
      </c>
      <c r="K75" s="5">
        <f t="shared" si="88"/>
        <v>52547.32050650513</v>
      </c>
      <c r="L75" s="5">
        <f t="shared" si="89"/>
        <v>5591.3311004201869</v>
      </c>
      <c r="M75" s="5">
        <f t="shared" si="90"/>
        <v>1608.8903751043729</v>
      </c>
      <c r="N75" s="15">
        <f t="shared" si="91"/>
        <v>2.1981177473223479E-2</v>
      </c>
      <c r="O75" s="15">
        <f t="shared" si="92"/>
        <v>2.7800894303596557E-2</v>
      </c>
      <c r="P75" s="15">
        <f t="shared" si="93"/>
        <v>2.5624188162876038E-2</v>
      </c>
      <c r="Q75" s="5">
        <f t="shared" si="94"/>
        <v>6813.6161224979132</v>
      </c>
      <c r="R75" s="5">
        <f t="shared" si="95"/>
        <v>7426.4879982180864</v>
      </c>
      <c r="S75" s="5">
        <f t="shared" si="96"/>
        <v>3408.2807290862906</v>
      </c>
      <c r="T75" s="5">
        <f t="shared" si="97"/>
        <v>114.58727078962141</v>
      </c>
      <c r="U75" s="5">
        <f t="shared" si="98"/>
        <v>474.83865588600753</v>
      </c>
      <c r="V75" s="5">
        <f t="shared" si="99"/>
        <v>545.62969410230164</v>
      </c>
      <c r="W75" s="15">
        <f t="shared" si="100"/>
        <v>-1.0734613539272964E-2</v>
      </c>
      <c r="X75" s="15">
        <f t="shared" si="101"/>
        <v>-1.217998157191269E-2</v>
      </c>
      <c r="Y75" s="15">
        <f t="shared" si="102"/>
        <v>-9.7425357312937999E-3</v>
      </c>
      <c r="Z75" s="5">
        <f t="shared" si="124"/>
        <v>14420.565870277025</v>
      </c>
      <c r="AA75" s="5">
        <f t="shared" si="125"/>
        <v>21087.502219403665</v>
      </c>
      <c r="AB75" s="5">
        <f t="shared" si="126"/>
        <v>9422.0406192029095</v>
      </c>
      <c r="AC75" s="16">
        <f t="shared" si="106"/>
        <v>2.1430537132905365</v>
      </c>
      <c r="AD75" s="16">
        <f t="shared" si="107"/>
        <v>2.8916967773248996</v>
      </c>
      <c r="AE75" s="16">
        <f t="shared" si="108"/>
        <v>2.8251738751923425</v>
      </c>
      <c r="AF75" s="15">
        <f t="shared" si="109"/>
        <v>-4.0504037456468023E-3</v>
      </c>
      <c r="AG75" s="15">
        <f t="shared" si="110"/>
        <v>2.9673830763510267E-4</v>
      </c>
      <c r="AH75" s="15">
        <f t="shared" si="111"/>
        <v>9.7937136394747881E-3</v>
      </c>
      <c r="AI75" s="1">
        <f t="shared" si="69"/>
        <v>94520.274996188135</v>
      </c>
      <c r="AJ75" s="1">
        <f t="shared" si="70"/>
        <v>23326.551018667647</v>
      </c>
      <c r="AK75" s="1">
        <f t="shared" si="71"/>
        <v>9163.9721495433951</v>
      </c>
      <c r="AL75" s="14">
        <f t="shared" si="112"/>
        <v>21.686213159510551</v>
      </c>
      <c r="AM75" s="14">
        <f t="shared" si="113"/>
        <v>3.6583861623012814</v>
      </c>
      <c r="AN75" s="14">
        <f t="shared" si="114"/>
        <v>1.3549768743466626</v>
      </c>
      <c r="AO75" s="11">
        <f t="shared" si="115"/>
        <v>1.7036523120744808E-2</v>
      </c>
      <c r="AP75" s="11">
        <f t="shared" si="116"/>
        <v>2.1461525808227949E-2</v>
      </c>
      <c r="AQ75" s="11">
        <f t="shared" si="117"/>
        <v>1.9468311800757296E-2</v>
      </c>
      <c r="AR75" s="1">
        <f t="shared" si="121"/>
        <v>59462.242843775348</v>
      </c>
      <c r="AS75" s="1">
        <f t="shared" si="122"/>
        <v>15640.024050613376</v>
      </c>
      <c r="AT75" s="1">
        <f t="shared" si="123"/>
        <v>6246.5088794219155</v>
      </c>
      <c r="AU75" s="1">
        <f t="shared" si="75"/>
        <v>11892.44856875507</v>
      </c>
      <c r="AV75" s="1">
        <f t="shared" si="76"/>
        <v>3128.0048101226753</v>
      </c>
      <c r="AW75" s="1">
        <f t="shared" si="77"/>
        <v>1249.3017758843832</v>
      </c>
      <c r="AX75" s="1">
        <f t="shared" si="141"/>
        <v>42037.856405204104</v>
      </c>
      <c r="AY75" s="1">
        <f t="shared" si="132"/>
        <v>4473.0648803361501</v>
      </c>
      <c r="AZ75" s="1">
        <f t="shared" si="133"/>
        <v>1287.1123000834982</v>
      </c>
      <c r="BA75" s="1">
        <f t="shared" si="142"/>
        <v>12047.320511301816</v>
      </c>
      <c r="BB75" s="1">
        <f t="shared" si="143"/>
        <v>23512.714066935081</v>
      </c>
      <c r="BC75" s="1">
        <f t="shared" si="144"/>
        <v>27799.271848490527</v>
      </c>
      <c r="BD75" s="1">
        <f t="shared" si="134"/>
        <v>41887.965643027557</v>
      </c>
      <c r="BE75" s="2">
        <f t="shared" si="149"/>
        <v>0</v>
      </c>
      <c r="BF75" s="2">
        <f t="shared" si="149"/>
        <v>0</v>
      </c>
      <c r="BG75" s="2">
        <f t="shared" si="149"/>
        <v>0</v>
      </c>
      <c r="BH75" s="2">
        <f t="shared" si="135"/>
        <v>0</v>
      </c>
      <c r="BI75" s="2">
        <f t="shared" si="145"/>
        <v>0</v>
      </c>
      <c r="BJ75" s="2">
        <f t="shared" si="136"/>
        <v>0</v>
      </c>
      <c r="BK75" s="2">
        <f t="shared" si="137"/>
        <v>0</v>
      </c>
      <c r="BL75" s="2">
        <f t="shared" si="138"/>
        <v>0</v>
      </c>
      <c r="BM75" s="2">
        <f t="shared" si="139"/>
        <v>0</v>
      </c>
      <c r="BN75" s="2">
        <f t="shared" si="140"/>
        <v>0</v>
      </c>
      <c r="BO75" s="2">
        <f t="shared" si="146"/>
        <v>0</v>
      </c>
      <c r="BP75" s="2">
        <f t="shared" si="147"/>
        <v>0</v>
      </c>
      <c r="BQ75" s="2">
        <f t="shared" si="148"/>
        <v>0</v>
      </c>
      <c r="BR75" s="17">
        <f t="shared" si="128"/>
        <v>0.66111780581861901</v>
      </c>
      <c r="BS75" s="12"/>
      <c r="BT75" s="12"/>
      <c r="BU75" s="12"/>
      <c r="BV75" s="12"/>
      <c r="BW75" s="12"/>
      <c r="BX75" s="12"/>
      <c r="BY75" s="19"/>
      <c r="BZ75" s="19"/>
      <c r="CA75" s="19"/>
      <c r="CB75" s="12"/>
      <c r="CC75" s="12"/>
      <c r="CD75" s="12"/>
      <c r="CE75" s="12"/>
      <c r="CF75" s="12"/>
      <c r="CG75" s="12"/>
      <c r="CH75" s="12"/>
      <c r="CI75" s="12"/>
      <c r="CJ75" s="12"/>
      <c r="CK75" s="17"/>
      <c r="CL75" s="17"/>
      <c r="CM75" s="17"/>
    </row>
    <row r="76" spans="1:91">
      <c r="A76" s="2">
        <f t="shared" si="78"/>
        <v>2030</v>
      </c>
      <c r="B76" s="5">
        <f t="shared" si="79"/>
        <v>1133.2606391685763</v>
      </c>
      <c r="C76" s="5">
        <f t="shared" si="80"/>
        <v>2805.3068158105034</v>
      </c>
      <c r="D76" s="5">
        <f t="shared" si="81"/>
        <v>3905.4900474759938</v>
      </c>
      <c r="E76" s="15">
        <f t="shared" si="82"/>
        <v>1.472651817940286E-3</v>
      </c>
      <c r="F76" s="15">
        <f t="shared" si="83"/>
        <v>2.9012228307178545E-3</v>
      </c>
      <c r="G76" s="15">
        <f t="shared" si="84"/>
        <v>5.9227432062106729E-3</v>
      </c>
      <c r="H76" s="5">
        <f t="shared" si="85"/>
        <v>60845.785914232569</v>
      </c>
      <c r="I76" s="5">
        <f t="shared" si="86"/>
        <v>16117.099982516238</v>
      </c>
      <c r="J76" s="5">
        <f t="shared" si="87"/>
        <v>6442.8683813332655</v>
      </c>
      <c r="K76" s="5">
        <f t="shared" si="88"/>
        <v>53690.90199662494</v>
      </c>
      <c r="L76" s="5">
        <f t="shared" si="89"/>
        <v>5745.218274051681</v>
      </c>
      <c r="M76" s="5">
        <f t="shared" si="90"/>
        <v>1649.6952502790543</v>
      </c>
      <c r="N76" s="15">
        <f t="shared" si="91"/>
        <v>2.1762888746691411E-2</v>
      </c>
      <c r="O76" s="15">
        <f t="shared" si="92"/>
        <v>2.7522457688103907E-2</v>
      </c>
      <c r="P76" s="15">
        <f t="shared" si="93"/>
        <v>2.5362122743778803E-2</v>
      </c>
      <c r="Q76" s="5">
        <f t="shared" si="94"/>
        <v>6897.3091838330101</v>
      </c>
      <c r="R76" s="5">
        <f t="shared" si="95"/>
        <v>7559.8084244225793</v>
      </c>
      <c r="S76" s="5">
        <f t="shared" si="96"/>
        <v>3481.1711961255551</v>
      </c>
      <c r="T76" s="5">
        <f t="shared" si="97"/>
        <v>113.35722072117481</v>
      </c>
      <c r="U76" s="5">
        <f t="shared" si="98"/>
        <v>469.05512980768418</v>
      </c>
      <c r="V76" s="5">
        <f t="shared" si="99"/>
        <v>540.31387731145503</v>
      </c>
      <c r="W76" s="15">
        <f t="shared" si="100"/>
        <v>-1.0734613539272964E-2</v>
      </c>
      <c r="X76" s="15">
        <f t="shared" si="101"/>
        <v>-1.217998157191269E-2</v>
      </c>
      <c r="Y76" s="15">
        <f t="shared" si="102"/>
        <v>-9.7425357312937999E-3</v>
      </c>
      <c r="Z76" s="5">
        <f t="shared" si="124"/>
        <v>14542.801558187923</v>
      </c>
      <c r="AA76" s="5">
        <f t="shared" si="125"/>
        <v>21481.52391137528</v>
      </c>
      <c r="AB76" s="5">
        <f t="shared" si="126"/>
        <v>9723.2892034769866</v>
      </c>
      <c r="AC76" s="16">
        <f t="shared" si="106"/>
        <v>2.1343734805031023</v>
      </c>
      <c r="AD76" s="16">
        <f t="shared" si="107"/>
        <v>2.892554854532797</v>
      </c>
      <c r="AE76" s="16">
        <f t="shared" si="108"/>
        <v>2.8528428191077015</v>
      </c>
      <c r="AF76" s="15">
        <f t="shared" si="109"/>
        <v>-4.0504037456468023E-3</v>
      </c>
      <c r="AG76" s="15">
        <f t="shared" si="110"/>
        <v>2.9673830763510267E-4</v>
      </c>
      <c r="AH76" s="15">
        <f t="shared" si="111"/>
        <v>9.7937136394747881E-3</v>
      </c>
      <c r="AI76" s="1">
        <f t="shared" si="69"/>
        <v>96960.696065324388</v>
      </c>
      <c r="AJ76" s="1">
        <f t="shared" si="70"/>
        <v>24121.900726923559</v>
      </c>
      <c r="AK76" s="1">
        <f t="shared" si="71"/>
        <v>9496.8767104734397</v>
      </c>
      <c r="AL76" s="14">
        <f t="shared" si="112"/>
        <v>22.051976254685016</v>
      </c>
      <c r="AM76" s="14">
        <f t="shared" si="113"/>
        <v>3.736115565849587</v>
      </c>
      <c r="AN76" s="14">
        <f t="shared" si="114"/>
        <v>1.3810921954965329</v>
      </c>
      <c r="AO76" s="11">
        <f t="shared" si="115"/>
        <v>1.686615788953736E-2</v>
      </c>
      <c r="AP76" s="11">
        <f t="shared" si="116"/>
        <v>2.1246910550145669E-2</v>
      </c>
      <c r="AQ76" s="11">
        <f t="shared" si="117"/>
        <v>1.9273628682749722E-2</v>
      </c>
      <c r="AR76" s="1">
        <f t="shared" si="121"/>
        <v>60845.785914232569</v>
      </c>
      <c r="AS76" s="1">
        <f t="shared" si="122"/>
        <v>16117.099982516238</v>
      </c>
      <c r="AT76" s="1">
        <f t="shared" si="123"/>
        <v>6442.8683813332655</v>
      </c>
      <c r="AU76" s="1">
        <f t="shared" si="75"/>
        <v>12169.157182846515</v>
      </c>
      <c r="AV76" s="1">
        <f t="shared" si="76"/>
        <v>3223.4199965032476</v>
      </c>
      <c r="AW76" s="1">
        <f t="shared" si="77"/>
        <v>1288.5736762666531</v>
      </c>
      <c r="AX76" s="1">
        <f t="shared" si="141"/>
        <v>42952.721597299947</v>
      </c>
      <c r="AY76" s="1">
        <f t="shared" si="132"/>
        <v>4596.1746192413448</v>
      </c>
      <c r="AZ76" s="1">
        <f t="shared" si="133"/>
        <v>1319.7562002232435</v>
      </c>
      <c r="BA76" s="1">
        <f t="shared" si="142"/>
        <v>12089.460506823547</v>
      </c>
      <c r="BB76" s="1">
        <f t="shared" si="143"/>
        <v>23657.095239211521</v>
      </c>
      <c r="BC76" s="1">
        <f t="shared" si="144"/>
        <v>28061.736078474099</v>
      </c>
      <c r="BD76" s="1">
        <f t="shared" si="134"/>
        <v>40956.114450537498</v>
      </c>
      <c r="BE76" s="2">
        <f t="shared" ref="BE76:BE139" si="150">BE75</f>
        <v>0</v>
      </c>
      <c r="BF76" s="2">
        <f t="shared" ref="BF76:BF139" si="151">BF75</f>
        <v>0</v>
      </c>
      <c r="BG76" s="2">
        <f t="shared" ref="BG76:BG139" si="152">BG75</f>
        <v>0</v>
      </c>
      <c r="BH76" s="2">
        <f t="shared" si="135"/>
        <v>0</v>
      </c>
      <c r="BI76" s="2">
        <f t="shared" si="145"/>
        <v>0</v>
      </c>
      <c r="BJ76" s="2">
        <f t="shared" si="136"/>
        <v>0</v>
      </c>
      <c r="BK76" s="2">
        <f t="shared" si="137"/>
        <v>0</v>
      </c>
      <c r="BL76" s="2">
        <f t="shared" si="138"/>
        <v>0</v>
      </c>
      <c r="BM76" s="2">
        <f t="shared" si="139"/>
        <v>0</v>
      </c>
      <c r="BN76" s="2">
        <f t="shared" si="140"/>
        <v>0</v>
      </c>
      <c r="BO76" s="2">
        <f t="shared" si="146"/>
        <v>0</v>
      </c>
      <c r="BP76" s="2">
        <f t="shared" si="147"/>
        <v>0</v>
      </c>
      <c r="BQ76" s="2">
        <f t="shared" si="148"/>
        <v>0</v>
      </c>
      <c r="BR76" s="17">
        <f t="shared" si="128"/>
        <v>0.64186194739671742</v>
      </c>
      <c r="BS76" s="12"/>
      <c r="BT76" s="12"/>
      <c r="BU76" s="12"/>
      <c r="BV76" s="12"/>
      <c r="BW76" s="12"/>
      <c r="BX76" s="12"/>
      <c r="BY76" s="19"/>
      <c r="BZ76" s="19"/>
      <c r="CA76" s="19"/>
      <c r="CB76" s="12"/>
      <c r="CC76" s="12"/>
      <c r="CD76" s="12"/>
      <c r="CE76" s="12"/>
      <c r="CF76" s="12"/>
      <c r="CG76" s="12"/>
      <c r="CH76" s="12"/>
      <c r="CI76" s="12"/>
      <c r="CJ76" s="12"/>
      <c r="CK76" s="17"/>
      <c r="CL76" s="17"/>
      <c r="CM76" s="17"/>
    </row>
    <row r="77" spans="1:91">
      <c r="A77" s="2">
        <f t="shared" si="78"/>
        <v>2031</v>
      </c>
      <c r="B77" s="5">
        <f t="shared" si="79"/>
        <v>1134.8460925920244</v>
      </c>
      <c r="C77" s="5">
        <f t="shared" si="80"/>
        <v>2813.0386949826416</v>
      </c>
      <c r="D77" s="5">
        <f t="shared" si="81"/>
        <v>3927.4647013893245</v>
      </c>
      <c r="E77" s="15">
        <f t="shared" si="82"/>
        <v>1.3990192270432716E-3</v>
      </c>
      <c r="F77" s="15">
        <f t="shared" si="83"/>
        <v>2.7561616891819615E-3</v>
      </c>
      <c r="G77" s="15">
        <f t="shared" si="84"/>
        <v>5.6266060459001389E-3</v>
      </c>
      <c r="H77" s="5">
        <f t="shared" si="85"/>
        <v>62243.733797287692</v>
      </c>
      <c r="I77" s="5">
        <f t="shared" si="86"/>
        <v>16601.855167594673</v>
      </c>
      <c r="J77" s="5">
        <f t="shared" si="87"/>
        <v>6641.7537672250592</v>
      </c>
      <c r="K77" s="5">
        <f t="shared" si="88"/>
        <v>54847.731514959029</v>
      </c>
      <c r="L77" s="5">
        <f t="shared" si="89"/>
        <v>5901.7514395396965</v>
      </c>
      <c r="M77" s="5">
        <f t="shared" si="90"/>
        <v>1691.1046367585598</v>
      </c>
      <c r="N77" s="15">
        <f t="shared" si="91"/>
        <v>2.1546099531104979E-2</v>
      </c>
      <c r="O77" s="15">
        <f t="shared" si="92"/>
        <v>2.7245816959644342E-2</v>
      </c>
      <c r="P77" s="15">
        <f t="shared" si="93"/>
        <v>2.5101233983974236E-2</v>
      </c>
      <c r="Q77" s="5">
        <f t="shared" si="94"/>
        <v>6980.0356347912111</v>
      </c>
      <c r="R77" s="5">
        <f t="shared" si="95"/>
        <v>7692.3375568596857</v>
      </c>
      <c r="S77" s="5">
        <f t="shared" si="96"/>
        <v>3553.6693572602117</v>
      </c>
      <c r="T77" s="5">
        <f t="shared" si="97"/>
        <v>112.14037476484694</v>
      </c>
      <c r="U77" s="5">
        <f t="shared" si="98"/>
        <v>463.34204697041548</v>
      </c>
      <c r="V77" s="5">
        <f t="shared" si="99"/>
        <v>535.04985005563424</v>
      </c>
      <c r="W77" s="15">
        <f t="shared" si="100"/>
        <v>-1.0734613539272964E-2</v>
      </c>
      <c r="X77" s="15">
        <f t="shared" si="101"/>
        <v>-1.217998157191269E-2</v>
      </c>
      <c r="Y77" s="15">
        <f t="shared" si="102"/>
        <v>-9.7425357312937999E-3</v>
      </c>
      <c r="Z77" s="5">
        <f t="shared" si="124"/>
        <v>14661.806058163203</v>
      </c>
      <c r="AA77" s="5">
        <f t="shared" si="125"/>
        <v>21873.649381618055</v>
      </c>
      <c r="AB77" s="5">
        <f t="shared" si="126"/>
        <v>10028.497913272131</v>
      </c>
      <c r="AC77" s="16">
        <f t="shared" si="106"/>
        <v>2.1257284061630632</v>
      </c>
      <c r="AD77" s="16">
        <f t="shared" si="107"/>
        <v>2.8934131863650729</v>
      </c>
      <c r="AE77" s="16">
        <f t="shared" si="108"/>
        <v>2.8807827447364742</v>
      </c>
      <c r="AF77" s="15">
        <f t="shared" si="109"/>
        <v>-4.0504037456468023E-3</v>
      </c>
      <c r="AG77" s="15">
        <f t="shared" si="110"/>
        <v>2.9673830763510267E-4</v>
      </c>
      <c r="AH77" s="15">
        <f t="shared" si="111"/>
        <v>9.7937136394747881E-3</v>
      </c>
      <c r="AI77" s="1">
        <f t="shared" si="69"/>
        <v>99433.783641638467</v>
      </c>
      <c r="AJ77" s="1">
        <f t="shared" si="70"/>
        <v>24933.130650734449</v>
      </c>
      <c r="AK77" s="1">
        <f t="shared" si="71"/>
        <v>9835.7627156927483</v>
      </c>
      <c r="AL77" s="14">
        <f t="shared" si="112"/>
        <v>22.42018904683998</v>
      </c>
      <c r="AM77" s="14">
        <f t="shared" si="113"/>
        <v>3.8147026699498738</v>
      </c>
      <c r="AN77" s="14">
        <f t="shared" si="114"/>
        <v>1.4074446670676504</v>
      </c>
      <c r="AO77" s="11">
        <f t="shared" si="115"/>
        <v>1.6697496310641987E-2</v>
      </c>
      <c r="AP77" s="11">
        <f t="shared" si="116"/>
        <v>2.1034441444644211E-2</v>
      </c>
      <c r="AQ77" s="11">
        <f t="shared" si="117"/>
        <v>1.9080892395922224E-2</v>
      </c>
      <c r="AR77" s="1">
        <f t="shared" si="121"/>
        <v>62243.733797287692</v>
      </c>
      <c r="AS77" s="1">
        <f t="shared" si="122"/>
        <v>16601.855167594673</v>
      </c>
      <c r="AT77" s="1">
        <f t="shared" si="123"/>
        <v>6641.7537672250592</v>
      </c>
      <c r="AU77" s="1">
        <f t="shared" si="75"/>
        <v>12448.746759457539</v>
      </c>
      <c r="AV77" s="1">
        <f t="shared" si="76"/>
        <v>3320.3710335189348</v>
      </c>
      <c r="AW77" s="1">
        <f t="shared" si="77"/>
        <v>1328.3507534450118</v>
      </c>
      <c r="AX77" s="1">
        <f t="shared" si="141"/>
        <v>43878.185211967226</v>
      </c>
      <c r="AY77" s="1">
        <f t="shared" si="132"/>
        <v>4721.401151631756</v>
      </c>
      <c r="AZ77" s="1">
        <f t="shared" si="133"/>
        <v>1352.8837094068479</v>
      </c>
      <c r="BA77" s="1">
        <f t="shared" si="142"/>
        <v>12130.565707715603</v>
      </c>
      <c r="BB77" s="1">
        <f t="shared" si="143"/>
        <v>23797.916034045062</v>
      </c>
      <c r="BC77" s="1">
        <f t="shared" si="144"/>
        <v>28316.995653042359</v>
      </c>
      <c r="BD77" s="1">
        <f t="shared" si="134"/>
        <v>40035.657506854426</v>
      </c>
      <c r="BE77" s="2">
        <f t="shared" si="150"/>
        <v>0</v>
      </c>
      <c r="BF77" s="2">
        <f t="shared" si="151"/>
        <v>0</v>
      </c>
      <c r="BG77" s="2">
        <f t="shared" si="152"/>
        <v>0</v>
      </c>
      <c r="BH77" s="2">
        <f t="shared" si="135"/>
        <v>0</v>
      </c>
      <c r="BI77" s="2">
        <f t="shared" si="145"/>
        <v>0</v>
      </c>
      <c r="BJ77" s="2">
        <f t="shared" si="136"/>
        <v>0</v>
      </c>
      <c r="BK77" s="2">
        <f t="shared" si="137"/>
        <v>0</v>
      </c>
      <c r="BL77" s="2">
        <f t="shared" si="138"/>
        <v>0</v>
      </c>
      <c r="BM77" s="2">
        <f t="shared" si="139"/>
        <v>0</v>
      </c>
      <c r="BN77" s="2">
        <f t="shared" si="140"/>
        <v>0</v>
      </c>
      <c r="BO77" s="2">
        <f t="shared" si="146"/>
        <v>0</v>
      </c>
      <c r="BP77" s="2">
        <f t="shared" si="147"/>
        <v>0</v>
      </c>
      <c r="BQ77" s="2">
        <f t="shared" si="148"/>
        <v>0</v>
      </c>
      <c r="BR77" s="17">
        <f t="shared" si="128"/>
        <v>0.62316693922011401</v>
      </c>
      <c r="BS77" s="12"/>
      <c r="BT77" s="12"/>
      <c r="BU77" s="12"/>
      <c r="BV77" s="12"/>
      <c r="BW77" s="12"/>
      <c r="BX77" s="12"/>
      <c r="BY77" s="19"/>
      <c r="BZ77" s="19"/>
      <c r="CA77" s="19"/>
      <c r="CB77" s="12"/>
      <c r="CC77" s="12"/>
      <c r="CD77" s="12"/>
      <c r="CE77" s="12"/>
      <c r="CF77" s="12"/>
      <c r="CG77" s="12"/>
      <c r="CH77" s="12"/>
      <c r="CI77" s="12"/>
      <c r="CJ77" s="12"/>
      <c r="CK77" s="17"/>
      <c r="CL77" s="17"/>
      <c r="CM77" s="17"/>
    </row>
    <row r="78" spans="1:91">
      <c r="A78" s="2">
        <f t="shared" si="78"/>
        <v>2032</v>
      </c>
      <c r="B78" s="5">
        <f t="shared" si="79"/>
        <v>1136.3543805201318</v>
      </c>
      <c r="C78" s="5">
        <f t="shared" si="80"/>
        <v>2820.4042249898744</v>
      </c>
      <c r="D78" s="5">
        <f t="shared" si="81"/>
        <v>3948.4580831915264</v>
      </c>
      <c r="E78" s="15">
        <f t="shared" si="82"/>
        <v>1.3290682656911079E-3</v>
      </c>
      <c r="F78" s="15">
        <f t="shared" si="83"/>
        <v>2.6183536047228633E-3</v>
      </c>
      <c r="G78" s="15">
        <f t="shared" si="84"/>
        <v>5.3452757436051315E-3</v>
      </c>
      <c r="H78" s="5">
        <f t="shared" si="85"/>
        <v>63655.938988473281</v>
      </c>
      <c r="I78" s="5">
        <f t="shared" si="86"/>
        <v>17094.267649364738</v>
      </c>
      <c r="J78" s="5">
        <f t="shared" si="87"/>
        <v>6843.1306196005189</v>
      </c>
      <c r="K78" s="5">
        <f t="shared" si="88"/>
        <v>56017.682581851535</v>
      </c>
      <c r="L78" s="5">
        <f t="shared" si="89"/>
        <v>6060.9282520224951</v>
      </c>
      <c r="M78" s="5">
        <f t="shared" si="90"/>
        <v>1733.114667908349</v>
      </c>
      <c r="N78" s="15">
        <f t="shared" si="91"/>
        <v>2.1330892537887669E-2</v>
      </c>
      <c r="O78" s="15">
        <f t="shared" si="92"/>
        <v>2.6971114272344554E-2</v>
      </c>
      <c r="P78" s="15">
        <f t="shared" si="93"/>
        <v>2.4841769241619627E-2</v>
      </c>
      <c r="Q78" s="5">
        <f t="shared" si="94"/>
        <v>7061.7728797176342</v>
      </c>
      <c r="R78" s="5">
        <f t="shared" si="95"/>
        <v>7824.0215057734031</v>
      </c>
      <c r="S78" s="5">
        <f t="shared" si="96"/>
        <v>3625.7445356050334</v>
      </c>
      <c r="T78" s="5">
        <f t="shared" si="97"/>
        <v>110.93659117959707</v>
      </c>
      <c r="U78" s="5">
        <f t="shared" si="98"/>
        <v>457.69854937682351</v>
      </c>
      <c r="V78" s="5">
        <f t="shared" si="99"/>
        <v>529.83710777344379</v>
      </c>
      <c r="W78" s="15">
        <f t="shared" si="100"/>
        <v>-1.0734613539272964E-2</v>
      </c>
      <c r="X78" s="15">
        <f t="shared" si="101"/>
        <v>-1.217998157191269E-2</v>
      </c>
      <c r="Y78" s="15">
        <f t="shared" si="102"/>
        <v>-9.7425357312937999E-3</v>
      </c>
      <c r="Z78" s="5">
        <f t="shared" si="124"/>
        <v>14777.561511164591</v>
      </c>
      <c r="AA78" s="5">
        <f t="shared" si="125"/>
        <v>22263.715458416646</v>
      </c>
      <c r="AB78" s="5">
        <f t="shared" si="126"/>
        <v>10337.611033001005</v>
      </c>
      <c r="AC78" s="16">
        <f t="shared" si="106"/>
        <v>2.1171183478645124</v>
      </c>
      <c r="AD78" s="16">
        <f t="shared" si="107"/>
        <v>2.8942717728972842</v>
      </c>
      <c r="AE78" s="16">
        <f t="shared" si="108"/>
        <v>2.9089963059959634</v>
      </c>
      <c r="AF78" s="15">
        <f t="shared" si="109"/>
        <v>-4.0504037456468023E-3</v>
      </c>
      <c r="AG78" s="15">
        <f t="shared" si="110"/>
        <v>2.9673830763510267E-4</v>
      </c>
      <c r="AH78" s="15">
        <f t="shared" si="111"/>
        <v>9.7937136394747881E-3</v>
      </c>
      <c r="AI78" s="1">
        <f t="shared" si="69"/>
        <v>101939.15203693217</v>
      </c>
      <c r="AJ78" s="1">
        <f t="shared" si="70"/>
        <v>25760.188619179939</v>
      </c>
      <c r="AK78" s="1">
        <f t="shared" si="71"/>
        <v>10180.537197568487</v>
      </c>
      <c r="AL78" s="14">
        <f t="shared" si="112"/>
        <v>22.790806460494551</v>
      </c>
      <c r="AM78" s="14">
        <f t="shared" si="113"/>
        <v>3.8941404084902649</v>
      </c>
      <c r="AN78" s="14">
        <f t="shared" si="114"/>
        <v>1.4340314143107273</v>
      </c>
      <c r="AO78" s="11">
        <f t="shared" si="115"/>
        <v>1.6530521347535566E-2</v>
      </c>
      <c r="AP78" s="11">
        <f t="shared" si="116"/>
        <v>2.0824097030197768E-2</v>
      </c>
      <c r="AQ78" s="11">
        <f t="shared" si="117"/>
        <v>1.8890083471963002E-2</v>
      </c>
      <c r="AR78" s="1">
        <f t="shared" si="121"/>
        <v>63655.938988473281</v>
      </c>
      <c r="AS78" s="1">
        <f t="shared" si="122"/>
        <v>17094.267649364738</v>
      </c>
      <c r="AT78" s="1">
        <f t="shared" si="123"/>
        <v>6843.1306196005189</v>
      </c>
      <c r="AU78" s="1">
        <f t="shared" si="75"/>
        <v>12731.187797694656</v>
      </c>
      <c r="AV78" s="1">
        <f t="shared" si="76"/>
        <v>3418.8535298729475</v>
      </c>
      <c r="AW78" s="1">
        <f t="shared" si="77"/>
        <v>1368.626123920104</v>
      </c>
      <c r="AX78" s="1">
        <f t="shared" si="141"/>
        <v>44814.146065481233</v>
      </c>
      <c r="AY78" s="1">
        <f t="shared" si="132"/>
        <v>4848.7426016179961</v>
      </c>
      <c r="AZ78" s="1">
        <f t="shared" si="133"/>
        <v>1386.4917343266791</v>
      </c>
      <c r="BA78" s="1">
        <f t="shared" si="142"/>
        <v>12170.672604777337</v>
      </c>
      <c r="BB78" s="1">
        <f t="shared" si="143"/>
        <v>23935.28907918169</v>
      </c>
      <c r="BC78" s="1">
        <f t="shared" si="144"/>
        <v>28565.245972479286</v>
      </c>
      <c r="BD78" s="1">
        <f t="shared" si="134"/>
        <v>39127.144204787444</v>
      </c>
      <c r="BE78" s="2">
        <f t="shared" si="150"/>
        <v>0</v>
      </c>
      <c r="BF78" s="2">
        <f t="shared" si="151"/>
        <v>0</v>
      </c>
      <c r="BG78" s="2">
        <f t="shared" si="152"/>
        <v>0</v>
      </c>
      <c r="BH78" s="2">
        <f t="shared" si="135"/>
        <v>0</v>
      </c>
      <c r="BI78" s="2">
        <f t="shared" si="145"/>
        <v>0</v>
      </c>
      <c r="BJ78" s="2">
        <f t="shared" si="136"/>
        <v>0</v>
      </c>
      <c r="BK78" s="2">
        <f t="shared" si="137"/>
        <v>0</v>
      </c>
      <c r="BL78" s="2">
        <f t="shared" si="138"/>
        <v>0</v>
      </c>
      <c r="BM78" s="2">
        <f t="shared" si="139"/>
        <v>0</v>
      </c>
      <c r="BN78" s="2">
        <f t="shared" si="140"/>
        <v>0</v>
      </c>
      <c r="BO78" s="2">
        <f t="shared" si="146"/>
        <v>0</v>
      </c>
      <c r="BP78" s="2">
        <f t="shared" si="147"/>
        <v>0</v>
      </c>
      <c r="BQ78" s="2">
        <f t="shared" si="148"/>
        <v>0</v>
      </c>
      <c r="BR78" s="17">
        <f t="shared" si="128"/>
        <v>0.60501644584477088</v>
      </c>
      <c r="BS78" s="12"/>
      <c r="BT78" s="12"/>
      <c r="BU78" s="12"/>
      <c r="BV78" s="12"/>
      <c r="BW78" s="12"/>
      <c r="BX78" s="12"/>
      <c r="BY78" s="19"/>
      <c r="BZ78" s="19"/>
      <c r="CA78" s="19"/>
      <c r="CB78" s="12"/>
      <c r="CC78" s="12"/>
      <c r="CD78" s="12"/>
      <c r="CE78" s="12"/>
      <c r="CF78" s="12"/>
      <c r="CG78" s="12"/>
      <c r="CH78" s="12"/>
      <c r="CI78" s="12"/>
      <c r="CJ78" s="12"/>
      <c r="CK78" s="17"/>
      <c r="CL78" s="17"/>
      <c r="CM78" s="17"/>
    </row>
    <row r="79" spans="1:91">
      <c r="A79" s="2">
        <f t="shared" si="78"/>
        <v>2033</v>
      </c>
      <c r="B79" s="5">
        <f t="shared" si="79"/>
        <v>1137.7891584385738</v>
      </c>
      <c r="C79" s="5">
        <f t="shared" si="80"/>
        <v>2827.4197997806882</v>
      </c>
      <c r="D79" s="5">
        <f t="shared" si="81"/>
        <v>3968.5084005474155</v>
      </c>
      <c r="E79" s="15">
        <f t="shared" si="82"/>
        <v>1.2626148524065525E-3</v>
      </c>
      <c r="F79" s="15">
        <f t="shared" si="83"/>
        <v>2.4874359244867199E-3</v>
      </c>
      <c r="G79" s="15">
        <f t="shared" si="84"/>
        <v>5.0780119564248745E-3</v>
      </c>
      <c r="H79" s="5">
        <f t="shared" si="85"/>
        <v>65082.253161505068</v>
      </c>
      <c r="I79" s="5">
        <f t="shared" si="86"/>
        <v>17594.314573185256</v>
      </c>
      <c r="J79" s="5">
        <f t="shared" si="87"/>
        <v>7046.9654991251582</v>
      </c>
      <c r="K79" s="5">
        <f t="shared" si="88"/>
        <v>57200.626916519068</v>
      </c>
      <c r="L79" s="5">
        <f t="shared" si="89"/>
        <v>6222.7457608346585</v>
      </c>
      <c r="M79" s="5">
        <f t="shared" si="90"/>
        <v>1775.7214519573904</v>
      </c>
      <c r="N79" s="15">
        <f t="shared" si="91"/>
        <v>2.1117337957332394E-2</v>
      </c>
      <c r="O79" s="15">
        <f t="shared" si="92"/>
        <v>2.6698469621079246E-2</v>
      </c>
      <c r="P79" s="15">
        <f t="shared" si="93"/>
        <v>2.458393829212846E-2</v>
      </c>
      <c r="Q79" s="5">
        <f t="shared" si="94"/>
        <v>7142.4993667180679</v>
      </c>
      <c r="R79" s="5">
        <f t="shared" si="95"/>
        <v>7954.8081781303454</v>
      </c>
      <c r="S79" s="5">
        <f t="shared" si="96"/>
        <v>3697.3676860711607</v>
      </c>
      <c r="T79" s="5">
        <f t="shared" si="97"/>
        <v>109.74572974591977</v>
      </c>
      <c r="U79" s="5">
        <f t="shared" si="98"/>
        <v>452.12378947992261</v>
      </c>
      <c r="V79" s="5">
        <f t="shared" si="99"/>
        <v>524.67515081919566</v>
      </c>
      <c r="W79" s="15">
        <f t="shared" si="100"/>
        <v>-1.0734613539272964E-2</v>
      </c>
      <c r="X79" s="15">
        <f t="shared" si="101"/>
        <v>-1.217998157191269E-2</v>
      </c>
      <c r="Y79" s="15">
        <f t="shared" si="102"/>
        <v>-9.7425357312937999E-3</v>
      </c>
      <c r="Z79" s="5">
        <f t="shared" si="124"/>
        <v>14890.052929683929</v>
      </c>
      <c r="AA79" s="5">
        <f t="shared" si="125"/>
        <v>22651.564187562959</v>
      </c>
      <c r="AB79" s="5">
        <f t="shared" si="126"/>
        <v>10650.574475684905</v>
      </c>
      <c r="AC79" s="16">
        <f t="shared" si="106"/>
        <v>2.1085431637783443</v>
      </c>
      <c r="AD79" s="16">
        <f t="shared" si="107"/>
        <v>2.8951306142050099</v>
      </c>
      <c r="AE79" s="16">
        <f t="shared" si="108"/>
        <v>2.9374861827951779</v>
      </c>
      <c r="AF79" s="15">
        <f t="shared" si="109"/>
        <v>-4.0504037456468023E-3</v>
      </c>
      <c r="AG79" s="15">
        <f t="shared" si="110"/>
        <v>2.9673830763510267E-4</v>
      </c>
      <c r="AH79" s="15">
        <f t="shared" si="111"/>
        <v>9.7937136394747881E-3</v>
      </c>
      <c r="AI79" s="1">
        <f t="shared" si="69"/>
        <v>104476.4246309336</v>
      </c>
      <c r="AJ79" s="1">
        <f t="shared" si="70"/>
        <v>26603.023287134893</v>
      </c>
      <c r="AK79" s="1">
        <f t="shared" si="71"/>
        <v>10531.109601731743</v>
      </c>
      <c r="AL79" s="14">
        <f t="shared" si="112"/>
        <v>23.163782934090079</v>
      </c>
      <c r="AM79" s="14">
        <f t="shared" si="113"/>
        <v>3.9744214466287238</v>
      </c>
      <c r="AN79" s="14">
        <f t="shared" si="114"/>
        <v>1.4608494976972968</v>
      </c>
      <c r="AO79" s="11">
        <f t="shared" si="115"/>
        <v>1.6365216134060209E-2</v>
      </c>
      <c r="AP79" s="11">
        <f t="shared" si="116"/>
        <v>2.0615856059895788E-2</v>
      </c>
      <c r="AQ79" s="11">
        <f t="shared" si="117"/>
        <v>1.8701182637243373E-2</v>
      </c>
      <c r="AR79" s="1">
        <f t="shared" si="121"/>
        <v>65082.253161505068</v>
      </c>
      <c r="AS79" s="1">
        <f t="shared" si="122"/>
        <v>17594.314573185256</v>
      </c>
      <c r="AT79" s="1">
        <f t="shared" si="123"/>
        <v>7046.9654991251582</v>
      </c>
      <c r="AU79" s="1">
        <f t="shared" si="75"/>
        <v>13016.450632301014</v>
      </c>
      <c r="AV79" s="1">
        <f t="shared" si="76"/>
        <v>3518.8629146370513</v>
      </c>
      <c r="AW79" s="1">
        <f t="shared" si="77"/>
        <v>1409.3930998250316</v>
      </c>
      <c r="AX79" s="1">
        <f t="shared" si="141"/>
        <v>45760.501533215254</v>
      </c>
      <c r="AY79" s="1">
        <f t="shared" si="132"/>
        <v>4978.1966086677267</v>
      </c>
      <c r="AZ79" s="1">
        <f t="shared" si="133"/>
        <v>1420.5771615659123</v>
      </c>
      <c r="BA79" s="1">
        <f t="shared" si="142"/>
        <v>12209.816376923298</v>
      </c>
      <c r="BB79" s="1">
        <f t="shared" si="143"/>
        <v>24069.324239067886</v>
      </c>
      <c r="BC79" s="1">
        <f t="shared" si="144"/>
        <v>28806.682273967235</v>
      </c>
      <c r="BD79" s="1">
        <f t="shared" si="134"/>
        <v>38231.061397829973</v>
      </c>
      <c r="BE79" s="2">
        <f t="shared" si="150"/>
        <v>0</v>
      </c>
      <c r="BF79" s="2">
        <f t="shared" si="151"/>
        <v>0</v>
      </c>
      <c r="BG79" s="2">
        <f t="shared" si="152"/>
        <v>0</v>
      </c>
      <c r="BH79" s="2">
        <f t="shared" si="135"/>
        <v>0</v>
      </c>
      <c r="BI79" s="2">
        <f t="shared" si="145"/>
        <v>0</v>
      </c>
      <c r="BJ79" s="2">
        <f t="shared" si="136"/>
        <v>0</v>
      </c>
      <c r="BK79" s="2">
        <f t="shared" si="137"/>
        <v>0</v>
      </c>
      <c r="BL79" s="2">
        <f t="shared" si="138"/>
        <v>0</v>
      </c>
      <c r="BM79" s="2">
        <f t="shared" si="139"/>
        <v>0</v>
      </c>
      <c r="BN79" s="2">
        <f t="shared" si="140"/>
        <v>0</v>
      </c>
      <c r="BO79" s="2">
        <f t="shared" si="146"/>
        <v>0</v>
      </c>
      <c r="BP79" s="2">
        <f t="shared" si="147"/>
        <v>0</v>
      </c>
      <c r="BQ79" s="2">
        <f t="shared" si="148"/>
        <v>0</v>
      </c>
      <c r="BR79" s="17">
        <f t="shared" si="128"/>
        <v>0.58739460761628237</v>
      </c>
      <c r="BS79" s="12"/>
      <c r="BT79" s="12"/>
      <c r="BU79" s="12"/>
      <c r="BV79" s="12"/>
      <c r="BW79" s="12"/>
      <c r="BX79" s="12"/>
      <c r="BY79" s="19"/>
      <c r="BZ79" s="19"/>
      <c r="CA79" s="19"/>
      <c r="CB79" s="12"/>
      <c r="CC79" s="12"/>
      <c r="CD79" s="12"/>
      <c r="CE79" s="12"/>
      <c r="CF79" s="12"/>
      <c r="CG79" s="12"/>
      <c r="CH79" s="12"/>
      <c r="CI79" s="12"/>
      <c r="CJ79" s="12"/>
      <c r="CK79" s="17"/>
      <c r="CL79" s="17"/>
      <c r="CM79" s="17"/>
    </row>
    <row r="80" spans="1:91">
      <c r="A80" s="2">
        <f t="shared" si="78"/>
        <v>2034</v>
      </c>
      <c r="B80" s="5">
        <f t="shared" si="79"/>
        <v>1139.1539184544079</v>
      </c>
      <c r="C80" s="5">
        <f t="shared" si="80"/>
        <v>2834.1011740850886</v>
      </c>
      <c r="D80" s="5">
        <f t="shared" si="81"/>
        <v>3987.6529269992102</v>
      </c>
      <c r="E80" s="15">
        <f t="shared" si="82"/>
        <v>1.1994841097862248E-3</v>
      </c>
      <c r="F80" s="15">
        <f t="shared" si="83"/>
        <v>2.3630641282623836E-3</v>
      </c>
      <c r="G80" s="15">
        <f t="shared" si="84"/>
        <v>4.8241113586036301E-3</v>
      </c>
      <c r="H80" s="5">
        <f t="shared" si="85"/>
        <v>66522.526993000531</v>
      </c>
      <c r="I80" s="5">
        <f t="shared" si="86"/>
        <v>18101.972107245776</v>
      </c>
      <c r="J80" s="5">
        <f t="shared" si="87"/>
        <v>7253.2258822286294</v>
      </c>
      <c r="K80" s="5">
        <f t="shared" si="88"/>
        <v>58396.434331944889</v>
      </c>
      <c r="L80" s="5">
        <f t="shared" si="89"/>
        <v>6387.2003839416566</v>
      </c>
      <c r="M80" s="5">
        <f t="shared" si="90"/>
        <v>1818.9210583296247</v>
      </c>
      <c r="N80" s="15">
        <f t="shared" si="91"/>
        <v>2.0905494920030021E-2</v>
      </c>
      <c r="O80" s="15">
        <f t="shared" si="92"/>
        <v>2.6427983630965546E-2</v>
      </c>
      <c r="P80" s="15">
        <f t="shared" si="93"/>
        <v>2.4327918280547367E-2</v>
      </c>
      <c r="Q80" s="5">
        <f t="shared" si="94"/>
        <v>7222.1945440735826</v>
      </c>
      <c r="R80" s="5">
        <f t="shared" si="95"/>
        <v>8084.6472104944414</v>
      </c>
      <c r="S80" s="5">
        <f t="shared" si="96"/>
        <v>3768.5113126198976</v>
      </c>
      <c r="T80" s="5">
        <f t="shared" si="97"/>
        <v>108.56765174951184</v>
      </c>
      <c r="U80" s="5">
        <f t="shared" si="98"/>
        <v>446.61693005583379</v>
      </c>
      <c r="V80" s="5">
        <f t="shared" si="99"/>
        <v>519.56348441501768</v>
      </c>
      <c r="W80" s="15">
        <f t="shared" si="100"/>
        <v>-1.0734613539272964E-2</v>
      </c>
      <c r="X80" s="15">
        <f t="shared" si="101"/>
        <v>-1.217998157191269E-2</v>
      </c>
      <c r="Y80" s="15">
        <f t="shared" si="102"/>
        <v>-9.7425357312937999E-3</v>
      </c>
      <c r="Z80" s="5">
        <f t="shared" si="124"/>
        <v>14999.268045208268</v>
      </c>
      <c r="AA80" s="5">
        <f t="shared" si="125"/>
        <v>23037.042631783701</v>
      </c>
      <c r="AB80" s="5">
        <f t="shared" si="126"/>
        <v>10967.335686203767</v>
      </c>
      <c r="AC80" s="16">
        <f t="shared" si="106"/>
        <v>2.1000027126499186</v>
      </c>
      <c r="AD80" s="16">
        <f t="shared" si="107"/>
        <v>2.8959897103638519</v>
      </c>
      <c r="AE80" s="16">
        <f t="shared" si="108"/>
        <v>2.966255081289388</v>
      </c>
      <c r="AF80" s="15">
        <f t="shared" si="109"/>
        <v>-4.0504037456468023E-3</v>
      </c>
      <c r="AG80" s="15">
        <f t="shared" si="110"/>
        <v>2.9673830763510267E-4</v>
      </c>
      <c r="AH80" s="15">
        <f t="shared" si="111"/>
        <v>9.7937136394747881E-3</v>
      </c>
      <c r="AI80" s="1">
        <f t="shared" si="69"/>
        <v>107045.23280014125</v>
      </c>
      <c r="AJ80" s="1">
        <f t="shared" si="70"/>
        <v>27461.583873058455</v>
      </c>
      <c r="AK80" s="1">
        <f t="shared" si="71"/>
        <v>10887.391741383602</v>
      </c>
      <c r="AL80" s="14">
        <f t="shared" si="112"/>
        <v>23.539072445146928</v>
      </c>
      <c r="AM80" s="14">
        <f t="shared" si="113"/>
        <v>4.0555381860891337</v>
      </c>
      <c r="AN80" s="14">
        <f t="shared" si="114"/>
        <v>1.4878959148266395</v>
      </c>
      <c r="AO80" s="11">
        <f t="shared" si="115"/>
        <v>1.6201563972719608E-2</v>
      </c>
      <c r="AP80" s="11">
        <f t="shared" si="116"/>
        <v>2.0409697499296831E-2</v>
      </c>
      <c r="AQ80" s="11">
        <f t="shared" si="117"/>
        <v>1.851417081087094E-2</v>
      </c>
      <c r="AR80" s="1">
        <f t="shared" si="121"/>
        <v>66522.526993000531</v>
      </c>
      <c r="AS80" s="1">
        <f t="shared" si="122"/>
        <v>18101.972107245776</v>
      </c>
      <c r="AT80" s="1">
        <f t="shared" si="123"/>
        <v>7253.2258822286294</v>
      </c>
      <c r="AU80" s="1">
        <f t="shared" si="75"/>
        <v>13304.505398600108</v>
      </c>
      <c r="AV80" s="1">
        <f t="shared" si="76"/>
        <v>3620.3944214491553</v>
      </c>
      <c r="AW80" s="1">
        <f t="shared" si="77"/>
        <v>1450.6451764457261</v>
      </c>
      <c r="AX80" s="1">
        <f t="shared" si="141"/>
        <v>46717.147465555914</v>
      </c>
      <c r="AY80" s="1">
        <f t="shared" si="132"/>
        <v>5109.7603071533249</v>
      </c>
      <c r="AZ80" s="1">
        <f t="shared" si="133"/>
        <v>1455.1368466636998</v>
      </c>
      <c r="BA80" s="1">
        <f t="shared" si="142"/>
        <v>12248.030922156415</v>
      </c>
      <c r="BB80" s="1">
        <f t="shared" si="143"/>
        <v>24200.12855187511</v>
      </c>
      <c r="BC80" s="1">
        <f t="shared" si="144"/>
        <v>29041.498966338248</v>
      </c>
      <c r="BD80" s="1">
        <f t="shared" si="134"/>
        <v>37347.837109228509</v>
      </c>
      <c r="BE80" s="2">
        <f t="shared" si="150"/>
        <v>0</v>
      </c>
      <c r="BF80" s="2">
        <f t="shared" si="151"/>
        <v>0</v>
      </c>
      <c r="BG80" s="2">
        <f t="shared" si="152"/>
        <v>0</v>
      </c>
      <c r="BH80" s="2">
        <f t="shared" si="135"/>
        <v>0</v>
      </c>
      <c r="BI80" s="2">
        <f t="shared" si="145"/>
        <v>0</v>
      </c>
      <c r="BJ80" s="2">
        <f t="shared" si="136"/>
        <v>0</v>
      </c>
      <c r="BK80" s="2">
        <f t="shared" si="137"/>
        <v>0</v>
      </c>
      <c r="BL80" s="2">
        <f t="shared" si="138"/>
        <v>0</v>
      </c>
      <c r="BM80" s="2">
        <f t="shared" si="139"/>
        <v>0</v>
      </c>
      <c r="BN80" s="2">
        <f t="shared" si="140"/>
        <v>0</v>
      </c>
      <c r="BO80" s="2">
        <f t="shared" si="146"/>
        <v>0</v>
      </c>
      <c r="BP80" s="2">
        <f t="shared" si="147"/>
        <v>0</v>
      </c>
      <c r="BQ80" s="2">
        <f t="shared" si="148"/>
        <v>0</v>
      </c>
      <c r="BR80" s="17">
        <f t="shared" si="128"/>
        <v>0.57028602681192464</v>
      </c>
      <c r="BS80" s="12"/>
      <c r="BT80" s="12"/>
      <c r="BU80" s="12"/>
      <c r="BV80" s="12"/>
      <c r="BW80" s="12"/>
      <c r="BX80" s="12"/>
      <c r="BY80" s="19"/>
      <c r="BZ80" s="19"/>
      <c r="CA80" s="19"/>
      <c r="CB80" s="12"/>
      <c r="CC80" s="12"/>
      <c r="CD80" s="12"/>
      <c r="CE80" s="12"/>
      <c r="CF80" s="12"/>
      <c r="CG80" s="12"/>
      <c r="CH80" s="12"/>
      <c r="CI80" s="12"/>
      <c r="CJ80" s="12"/>
      <c r="CK80" s="17"/>
      <c r="CL80" s="17"/>
      <c r="CM80" s="17"/>
    </row>
    <row r="81" spans="1:91">
      <c r="A81" s="2">
        <f t="shared" si="78"/>
        <v>2035</v>
      </c>
      <c r="B81" s="5">
        <f t="shared" si="79"/>
        <v>1140.4519956270053</v>
      </c>
      <c r="C81" s="5">
        <f t="shared" si="80"/>
        <v>2840.4634787644177</v>
      </c>
      <c r="D81" s="5">
        <f t="shared" si="81"/>
        <v>4005.9279646895507</v>
      </c>
      <c r="E81" s="15">
        <f t="shared" si="82"/>
        <v>1.1395099042969135E-3</v>
      </c>
      <c r="F81" s="15">
        <f t="shared" si="83"/>
        <v>2.2449109218492642E-3</v>
      </c>
      <c r="G81" s="15">
        <f t="shared" si="84"/>
        <v>4.5829057906734486E-3</v>
      </c>
      <c r="H81" s="5">
        <f t="shared" si="85"/>
        <v>67976.610003492809</v>
      </c>
      <c r="I81" s="5">
        <f t="shared" si="86"/>
        <v>18617.215367573874</v>
      </c>
      <c r="J81" s="5">
        <f t="shared" si="87"/>
        <v>7461.8800987396917</v>
      </c>
      <c r="K81" s="5">
        <f t="shared" si="88"/>
        <v>59604.972646060545</v>
      </c>
      <c r="L81" s="5">
        <f t="shared" si="89"/>
        <v>6554.2878853250513</v>
      </c>
      <c r="M81" s="5">
        <f t="shared" si="90"/>
        <v>1862.7095056408407</v>
      </c>
      <c r="N81" s="15">
        <f t="shared" si="91"/>
        <v>2.0695412792601786E-2</v>
      </c>
      <c r="O81" s="15">
        <f t="shared" si="92"/>
        <v>2.6159740001813203E-2</v>
      </c>
      <c r="P81" s="15">
        <f t="shared" si="93"/>
        <v>2.4073858021869565E-2</v>
      </c>
      <c r="Q81" s="5">
        <f t="shared" si="94"/>
        <v>7300.8388200779345</v>
      </c>
      <c r="R81" s="5">
        <f t="shared" si="95"/>
        <v>8213.4899065522168</v>
      </c>
      <c r="S81" s="5">
        <f t="shared" si="96"/>
        <v>3839.1493886262842</v>
      </c>
      <c r="T81" s="5">
        <f t="shared" si="97"/>
        <v>107.40221996511445</v>
      </c>
      <c r="U81" s="5">
        <f t="shared" si="98"/>
        <v>441.17714407804954</v>
      </c>
      <c r="V81" s="5">
        <f t="shared" si="99"/>
        <v>514.50161860342882</v>
      </c>
      <c r="W81" s="15">
        <f t="shared" si="100"/>
        <v>-1.0734613539272964E-2</v>
      </c>
      <c r="X81" s="15">
        <f t="shared" si="101"/>
        <v>-1.217998157191269E-2</v>
      </c>
      <c r="Y81" s="15">
        <f t="shared" si="102"/>
        <v>-9.7425357312937999E-3</v>
      </c>
      <c r="Z81" s="5">
        <f t="shared" si="124"/>
        <v>15105.197166437827</v>
      </c>
      <c r="AA81" s="5">
        <f t="shared" si="125"/>
        <v>23420.002683870607</v>
      </c>
      <c r="AB81" s="5">
        <f t="shared" si="126"/>
        <v>11287.843543851186</v>
      </c>
      <c r="AC81" s="16">
        <f t="shared" si="106"/>
        <v>2.0914968537967327</v>
      </c>
      <c r="AD81" s="16">
        <f t="shared" si="107"/>
        <v>2.896849061449434</v>
      </c>
      <c r="AE81" s="16">
        <f t="shared" si="108"/>
        <v>2.9953057341371734</v>
      </c>
      <c r="AF81" s="15">
        <f t="shared" si="109"/>
        <v>-4.0504037456468023E-3</v>
      </c>
      <c r="AG81" s="15">
        <f t="shared" si="110"/>
        <v>2.9673830763510267E-4</v>
      </c>
      <c r="AH81" s="15">
        <f t="shared" si="111"/>
        <v>9.7937136394747881E-3</v>
      </c>
      <c r="AI81" s="1">
        <f t="shared" si="69"/>
        <v>109645.21491872723</v>
      </c>
      <c r="AJ81" s="1">
        <f t="shared" si="70"/>
        <v>28335.819907201767</v>
      </c>
      <c r="AK81" s="1">
        <f t="shared" si="71"/>
        <v>11249.297743690968</v>
      </c>
      <c r="AL81" s="14">
        <f t="shared" si="112"/>
        <v>23.916628535344675</v>
      </c>
      <c r="AM81" s="14">
        <f t="shared" si="113"/>
        <v>4.1374827705883108</v>
      </c>
      <c r="AN81" s="14">
        <f t="shared" si="114"/>
        <v>1.515167602351378</v>
      </c>
      <c r="AO81" s="11">
        <f t="shared" si="115"/>
        <v>1.6039548332992412E-2</v>
      </c>
      <c r="AP81" s="11">
        <f t="shared" si="116"/>
        <v>2.0205600524303861E-2</v>
      </c>
      <c r="AQ81" s="11">
        <f t="shared" si="117"/>
        <v>1.8329029102762229E-2</v>
      </c>
      <c r="AR81" s="1">
        <f t="shared" si="121"/>
        <v>67976.610003492809</v>
      </c>
      <c r="AS81" s="1">
        <f t="shared" si="122"/>
        <v>18617.215367573874</v>
      </c>
      <c r="AT81" s="1">
        <f t="shared" si="123"/>
        <v>7461.8800987396917</v>
      </c>
      <c r="AU81" s="1">
        <f t="shared" si="75"/>
        <v>13595.322000698563</v>
      </c>
      <c r="AV81" s="1">
        <f t="shared" si="76"/>
        <v>3723.4430735147748</v>
      </c>
      <c r="AW81" s="1">
        <f t="shared" si="77"/>
        <v>1492.3760197479385</v>
      </c>
      <c r="AX81" s="1">
        <f t="shared" si="141"/>
        <v>47683.978116848426</v>
      </c>
      <c r="AY81" s="1">
        <f t="shared" si="132"/>
        <v>5243.4303082600418</v>
      </c>
      <c r="AZ81" s="1">
        <f t="shared" si="133"/>
        <v>1490.1676045126724</v>
      </c>
      <c r="BA81" s="1">
        <f t="shared" si="142"/>
        <v>12285.348889809426</v>
      </c>
      <c r="BB81" s="1">
        <f t="shared" si="143"/>
        <v>24327.806185037134</v>
      </c>
      <c r="BC81" s="1">
        <f t="shared" si="144"/>
        <v>29269.889042367089</v>
      </c>
      <c r="BD81" s="1">
        <f t="shared" si="134"/>
        <v>36477.844139689827</v>
      </c>
      <c r="BE81" s="2">
        <f t="shared" si="150"/>
        <v>0</v>
      </c>
      <c r="BF81" s="2">
        <f t="shared" si="151"/>
        <v>0</v>
      </c>
      <c r="BG81" s="2">
        <f t="shared" si="152"/>
        <v>0</v>
      </c>
      <c r="BH81" s="2">
        <f t="shared" si="135"/>
        <v>0</v>
      </c>
      <c r="BI81" s="2">
        <f t="shared" si="145"/>
        <v>0</v>
      </c>
      <c r="BJ81" s="2">
        <f t="shared" si="136"/>
        <v>0</v>
      </c>
      <c r="BK81" s="2">
        <f t="shared" si="137"/>
        <v>0</v>
      </c>
      <c r="BL81" s="2">
        <f t="shared" si="138"/>
        <v>0</v>
      </c>
      <c r="BM81" s="2">
        <f t="shared" si="139"/>
        <v>0</v>
      </c>
      <c r="BN81" s="2">
        <f t="shared" si="140"/>
        <v>0</v>
      </c>
      <c r="BO81" s="2">
        <f t="shared" si="146"/>
        <v>0</v>
      </c>
      <c r="BP81" s="2">
        <f t="shared" si="147"/>
        <v>0</v>
      </c>
      <c r="BQ81" s="2">
        <f t="shared" si="148"/>
        <v>0</v>
      </c>
      <c r="BR81" s="17">
        <f t="shared" si="128"/>
        <v>0.55367575418633463</v>
      </c>
      <c r="BS81" s="12"/>
      <c r="BT81" s="12"/>
      <c r="BU81" s="12"/>
      <c r="BV81" s="12"/>
      <c r="BW81" s="12"/>
      <c r="BX81" s="12"/>
      <c r="BY81" s="19"/>
      <c r="BZ81" s="19"/>
      <c r="CA81" s="19"/>
      <c r="CB81" s="12"/>
      <c r="CC81" s="12"/>
      <c r="CD81" s="12"/>
      <c r="CE81" s="12"/>
      <c r="CF81" s="12"/>
      <c r="CG81" s="12"/>
      <c r="CH81" s="12"/>
      <c r="CI81" s="12"/>
      <c r="CJ81" s="12"/>
      <c r="CK81" s="17"/>
      <c r="CL81" s="17"/>
      <c r="CM81" s="17"/>
    </row>
    <row r="82" spans="1:91">
      <c r="A82" s="2">
        <f t="shared" si="78"/>
        <v>2036</v>
      </c>
      <c r="B82" s="5">
        <f t="shared" si="79"/>
        <v>1141.6865741541778</v>
      </c>
      <c r="C82" s="5">
        <f t="shared" si="80"/>
        <v>2846.5212368766802</v>
      </c>
      <c r="D82" s="5">
        <f t="shared" si="81"/>
        <v>4023.368815632627</v>
      </c>
      <c r="E82" s="15">
        <f t="shared" si="82"/>
        <v>1.0825344090820677E-3</v>
      </c>
      <c r="F82" s="15">
        <f t="shared" si="83"/>
        <v>2.1326653757568008E-3</v>
      </c>
      <c r="G82" s="15">
        <f t="shared" si="84"/>
        <v>4.3537605011397763E-3</v>
      </c>
      <c r="H82" s="5">
        <f t="shared" si="85"/>
        <v>69444.350414072906</v>
      </c>
      <c r="I82" s="5">
        <f t="shared" si="86"/>
        <v>19140.018347151981</v>
      </c>
      <c r="J82" s="5">
        <f t="shared" si="87"/>
        <v>7672.8972699769674</v>
      </c>
      <c r="K82" s="5">
        <f t="shared" si="88"/>
        <v>60826.107607966725</v>
      </c>
      <c r="L82" s="5">
        <f t="shared" si="89"/>
        <v>6724.0033551104625</v>
      </c>
      <c r="M82" s="5">
        <f t="shared" si="90"/>
        <v>1907.0827511920495</v>
      </c>
      <c r="N82" s="15">
        <f t="shared" si="91"/>
        <v>2.0487132326314272E-2</v>
      </c>
      <c r="O82" s="15">
        <f t="shared" si="92"/>
        <v>2.5893807650012146E-2</v>
      </c>
      <c r="P82" s="15">
        <f t="shared" si="93"/>
        <v>2.3821881735629491E-2</v>
      </c>
      <c r="Q82" s="5">
        <f t="shared" si="94"/>
        <v>7378.4135260423727</v>
      </c>
      <c r="R82" s="5">
        <f t="shared" si="95"/>
        <v>8341.2891790695703</v>
      </c>
      <c r="S82" s="5">
        <f t="shared" si="96"/>
        <v>3909.2572804777769</v>
      </c>
      <c r="T82" s="5">
        <f t="shared" si="97"/>
        <v>106.24929864052896</v>
      </c>
      <c r="U82" s="5">
        <f t="shared" si="98"/>
        <v>435.80361459322984</v>
      </c>
      <c r="V82" s="5">
        <f t="shared" si="99"/>
        <v>509.48906820037644</v>
      </c>
      <c r="W82" s="15">
        <f t="shared" si="100"/>
        <v>-1.0734613539272964E-2</v>
      </c>
      <c r="X82" s="15">
        <f t="shared" si="101"/>
        <v>-1.217998157191269E-2</v>
      </c>
      <c r="Y82" s="15">
        <f t="shared" si="102"/>
        <v>-9.7425357312937999E-3</v>
      </c>
      <c r="Z82" s="5">
        <f t="shared" si="124"/>
        <v>15207.833047442455</v>
      </c>
      <c r="AA82" s="5">
        <f t="shared" si="125"/>
        <v>23800.300892947333</v>
      </c>
      <c r="AB82" s="5">
        <f t="shared" si="126"/>
        <v>11612.048264966767</v>
      </c>
      <c r="AC82" s="16">
        <f t="shared" si="106"/>
        <v>2.083025447106106</v>
      </c>
      <c r="AD82" s="16">
        <f t="shared" si="107"/>
        <v>2.8977086675374029</v>
      </c>
      <c r="AE82" s="16">
        <f t="shared" si="108"/>
        <v>3.0246409007599895</v>
      </c>
      <c r="AF82" s="15">
        <f t="shared" si="109"/>
        <v>-4.0504037456468023E-3</v>
      </c>
      <c r="AG82" s="15">
        <f t="shared" si="110"/>
        <v>2.9673830763510267E-4</v>
      </c>
      <c r="AH82" s="15">
        <f t="shared" si="111"/>
        <v>9.7937136394747881E-3</v>
      </c>
      <c r="AI82" s="1">
        <f t="shared" si="69"/>
        <v>112276.01542755308</v>
      </c>
      <c r="AJ82" s="1">
        <f t="shared" si="70"/>
        <v>29225.680989996366</v>
      </c>
      <c r="AK82" s="1">
        <f t="shared" si="71"/>
        <v>11616.74398906981</v>
      </c>
      <c r="AL82" s="14">
        <f t="shared" si="112"/>
        <v>24.296404335506011</v>
      </c>
      <c r="AM82" s="14">
        <f t="shared" si="113"/>
        <v>4.2202470913866206</v>
      </c>
      <c r="AN82" s="14">
        <f t="shared" si="114"/>
        <v>1.5426614379196482</v>
      </c>
      <c r="AO82" s="11">
        <f t="shared" si="115"/>
        <v>1.5879152849662487E-2</v>
      </c>
      <c r="AP82" s="11">
        <f t="shared" si="116"/>
        <v>2.0003544519060824E-2</v>
      </c>
      <c r="AQ82" s="11">
        <f t="shared" si="117"/>
        <v>1.8145738811734608E-2</v>
      </c>
      <c r="AR82" s="1">
        <f t="shared" si="121"/>
        <v>69444.350414072906</v>
      </c>
      <c r="AS82" s="1">
        <f t="shared" si="122"/>
        <v>19140.018347151981</v>
      </c>
      <c r="AT82" s="1">
        <f t="shared" si="123"/>
        <v>7672.8972699769674</v>
      </c>
      <c r="AU82" s="1">
        <f t="shared" si="75"/>
        <v>13888.870082814581</v>
      </c>
      <c r="AV82" s="1">
        <f t="shared" si="76"/>
        <v>3828.0036694303963</v>
      </c>
      <c r="AW82" s="1">
        <f t="shared" si="77"/>
        <v>1534.5794539953936</v>
      </c>
      <c r="AX82" s="1">
        <f t="shared" si="141"/>
        <v>48660.886086373379</v>
      </c>
      <c r="AY82" s="1">
        <f t="shared" si="132"/>
        <v>5379.20268408837</v>
      </c>
      <c r="AZ82" s="1">
        <f t="shared" si="133"/>
        <v>1525.6662009536394</v>
      </c>
      <c r="BA82" s="1">
        <f t="shared" si="142"/>
        <v>12321.801713755895</v>
      </c>
      <c r="BB82" s="1">
        <f t="shared" si="143"/>
        <v>24452.458407237518</v>
      </c>
      <c r="BC82" s="1">
        <f t="shared" si="144"/>
        <v>29492.043562559844</v>
      </c>
      <c r="BD82" s="1">
        <f t="shared" si="134"/>
        <v>35621.403562264109</v>
      </c>
      <c r="BE82" s="2">
        <f t="shared" si="150"/>
        <v>0</v>
      </c>
      <c r="BF82" s="2">
        <f t="shared" si="151"/>
        <v>0</v>
      </c>
      <c r="BG82" s="2">
        <f t="shared" si="152"/>
        <v>0</v>
      </c>
      <c r="BH82" s="2">
        <f t="shared" si="135"/>
        <v>0</v>
      </c>
      <c r="BI82" s="2">
        <f t="shared" si="145"/>
        <v>0</v>
      </c>
      <c r="BJ82" s="2">
        <f t="shared" si="136"/>
        <v>0</v>
      </c>
      <c r="BK82" s="2">
        <f t="shared" si="137"/>
        <v>0</v>
      </c>
      <c r="BL82" s="2">
        <f t="shared" si="138"/>
        <v>0</v>
      </c>
      <c r="BM82" s="2">
        <f t="shared" si="139"/>
        <v>0</v>
      </c>
      <c r="BN82" s="2">
        <f t="shared" si="140"/>
        <v>0</v>
      </c>
      <c r="BO82" s="2">
        <f t="shared" si="146"/>
        <v>0</v>
      </c>
      <c r="BP82" s="2">
        <f t="shared" si="147"/>
        <v>0</v>
      </c>
      <c r="BQ82" s="2">
        <f t="shared" si="148"/>
        <v>0</v>
      </c>
      <c r="BR82" s="17">
        <f t="shared" si="128"/>
        <v>0.53754927590906276</v>
      </c>
      <c r="BS82" s="12"/>
      <c r="BT82" s="12"/>
      <c r="BU82" s="12"/>
      <c r="BV82" s="12"/>
      <c r="BW82" s="12"/>
      <c r="BX82" s="12"/>
      <c r="BY82" s="19"/>
      <c r="BZ82" s="19"/>
      <c r="CA82" s="19"/>
      <c r="CB82" s="12"/>
      <c r="CC82" s="12"/>
      <c r="CD82" s="12"/>
      <c r="CE82" s="12"/>
      <c r="CF82" s="12"/>
      <c r="CG82" s="12"/>
      <c r="CH82" s="12"/>
      <c r="CI82" s="12"/>
      <c r="CJ82" s="12"/>
      <c r="CK82" s="17"/>
      <c r="CL82" s="17"/>
      <c r="CM82" s="17"/>
    </row>
    <row r="83" spans="1:91">
      <c r="A83" s="2">
        <f t="shared" si="78"/>
        <v>2037</v>
      </c>
      <c r="B83" s="5">
        <f t="shared" si="79"/>
        <v>1142.8606934050413</v>
      </c>
      <c r="C83" s="5">
        <f t="shared" si="80"/>
        <v>2852.2883802957613</v>
      </c>
      <c r="D83" s="5">
        <f t="shared" si="81"/>
        <v>4040.0097606520953</v>
      </c>
      <c r="E83" s="15">
        <f t="shared" si="82"/>
        <v>1.0284076886279642E-3</v>
      </c>
      <c r="F83" s="15">
        <f t="shared" si="83"/>
        <v>2.0260321069689607E-3</v>
      </c>
      <c r="G83" s="15">
        <f t="shared" si="84"/>
        <v>4.1360724760827871E-3</v>
      </c>
      <c r="H83" s="5">
        <f t="shared" si="85"/>
        <v>70925.595017985834</v>
      </c>
      <c r="I83" s="5">
        <f t="shared" si="86"/>
        <v>19670.353849199939</v>
      </c>
      <c r="J83" s="5">
        <f t="shared" si="87"/>
        <v>7886.2472476546764</v>
      </c>
      <c r="K83" s="5">
        <f t="shared" si="88"/>
        <v>62059.702838033554</v>
      </c>
      <c r="L83" s="5">
        <f t="shared" si="89"/>
        <v>6896.3411922465812</v>
      </c>
      <c r="M83" s="5">
        <f t="shared" si="90"/>
        <v>1952.0366818078585</v>
      </c>
      <c r="N83" s="15">
        <f t="shared" si="91"/>
        <v>2.0280686675161474E-2</v>
      </c>
      <c r="O83" s="15">
        <f t="shared" si="92"/>
        <v>2.5630242585339635E-2</v>
      </c>
      <c r="P83" s="15">
        <f t="shared" si="93"/>
        <v>2.3572092290022439E-2</v>
      </c>
      <c r="Q83" s="5">
        <f t="shared" si="94"/>
        <v>7454.9008822248197</v>
      </c>
      <c r="R83" s="5">
        <f t="shared" si="95"/>
        <v>8467.9994960532131</v>
      </c>
      <c r="S83" s="5">
        <f t="shared" si="96"/>
        <v>3978.8116744866825</v>
      </c>
      <c r="T83" s="5">
        <f t="shared" si="97"/>
        <v>105.10875348080408</v>
      </c>
      <c r="U83" s="5">
        <f t="shared" si="98"/>
        <v>430.49553459851137</v>
      </c>
      <c r="V83" s="5">
        <f t="shared" si="99"/>
        <v>504.52535274873071</v>
      </c>
      <c r="W83" s="15">
        <f t="shared" si="100"/>
        <v>-1.0734613539272964E-2</v>
      </c>
      <c r="X83" s="15">
        <f t="shared" si="101"/>
        <v>-1.217998157191269E-2</v>
      </c>
      <c r="Y83" s="15">
        <f t="shared" si="102"/>
        <v>-9.7425357312937999E-3</v>
      </c>
      <c r="Z83" s="5">
        <f t="shared" si="124"/>
        <v>15307.170764987697</v>
      </c>
      <c r="AA83" s="5">
        <f t="shared" si="125"/>
        <v>24177.798303265503</v>
      </c>
      <c r="AB83" s="5">
        <f t="shared" si="126"/>
        <v>11939.901306303589</v>
      </c>
      <c r="AC83" s="16">
        <f t="shared" si="106"/>
        <v>2.0745883530328699</v>
      </c>
      <c r="AD83" s="16">
        <f t="shared" si="107"/>
        <v>2.8985685287034273</v>
      </c>
      <c r="AE83" s="16">
        <f t="shared" si="108"/>
        <v>3.0542633676042761</v>
      </c>
      <c r="AF83" s="15">
        <f t="shared" si="109"/>
        <v>-4.0504037456468023E-3</v>
      </c>
      <c r="AG83" s="15">
        <f t="shared" si="110"/>
        <v>2.9673830763510267E-4</v>
      </c>
      <c r="AH83" s="15">
        <f t="shared" si="111"/>
        <v>9.7937136394747881E-3</v>
      </c>
      <c r="AI83" s="1">
        <f t="shared" si="69"/>
        <v>114937.28396761235</v>
      </c>
      <c r="AJ83" s="1">
        <f t="shared" si="70"/>
        <v>30131.116560427126</v>
      </c>
      <c r="AK83" s="1">
        <f t="shared" si="71"/>
        <v>11989.649044158223</v>
      </c>
      <c r="AL83" s="14">
        <f t="shared" si="112"/>
        <v>24.678352590465305</v>
      </c>
      <c r="AM83" s="14">
        <f t="shared" si="113"/>
        <v>4.30382279295487</v>
      </c>
      <c r="AN83" s="14">
        <f t="shared" si="114"/>
        <v>1.5703742421317985</v>
      </c>
      <c r="AO83" s="11">
        <f t="shared" si="115"/>
        <v>1.5720361321165863E-2</v>
      </c>
      <c r="AP83" s="11">
        <f t="shared" si="116"/>
        <v>1.9803509073870216E-2</v>
      </c>
      <c r="AQ83" s="11">
        <f t="shared" si="117"/>
        <v>1.7964281423617261E-2</v>
      </c>
      <c r="AR83" s="1">
        <f t="shared" si="121"/>
        <v>70925.595017985834</v>
      </c>
      <c r="AS83" s="1">
        <f t="shared" si="122"/>
        <v>19670.353849199939</v>
      </c>
      <c r="AT83" s="1">
        <f t="shared" si="123"/>
        <v>7886.2472476546764</v>
      </c>
      <c r="AU83" s="1">
        <f t="shared" si="75"/>
        <v>14185.119003597167</v>
      </c>
      <c r="AV83" s="1">
        <f t="shared" si="76"/>
        <v>3934.0707698399879</v>
      </c>
      <c r="AW83" s="1">
        <f t="shared" si="77"/>
        <v>1577.2494495309354</v>
      </c>
      <c r="AX83" s="1">
        <f t="shared" si="141"/>
        <v>49647.762270426843</v>
      </c>
      <c r="AY83" s="1">
        <f t="shared" si="132"/>
        <v>5517.0729537972647</v>
      </c>
      <c r="AZ83" s="1">
        <f t="shared" si="133"/>
        <v>1561.6293454462866</v>
      </c>
      <c r="BA83" s="1">
        <f t="shared" si="142"/>
        <v>12357.419646326185</v>
      </c>
      <c r="BB83" s="1">
        <f t="shared" si="143"/>
        <v>24574.183574960585</v>
      </c>
      <c r="BC83" s="1">
        <f t="shared" si="144"/>
        <v>29708.151204672628</v>
      </c>
      <c r="BD83" s="1">
        <f t="shared" si="134"/>
        <v>34778.78809556528</v>
      </c>
      <c r="BE83" s="2">
        <f t="shared" si="150"/>
        <v>0</v>
      </c>
      <c r="BF83" s="2">
        <f t="shared" si="151"/>
        <v>0</v>
      </c>
      <c r="BG83" s="2">
        <f t="shared" si="152"/>
        <v>0</v>
      </c>
      <c r="BH83" s="2">
        <f t="shared" si="135"/>
        <v>0</v>
      </c>
      <c r="BI83" s="2">
        <f t="shared" si="145"/>
        <v>0</v>
      </c>
      <c r="BJ83" s="2">
        <f t="shared" si="136"/>
        <v>0</v>
      </c>
      <c r="BK83" s="2">
        <f t="shared" si="137"/>
        <v>0</v>
      </c>
      <c r="BL83" s="2">
        <f t="shared" si="138"/>
        <v>0</v>
      </c>
      <c r="BM83" s="2">
        <f t="shared" si="139"/>
        <v>0</v>
      </c>
      <c r="BN83" s="2">
        <f t="shared" si="140"/>
        <v>0</v>
      </c>
      <c r="BO83" s="2">
        <f t="shared" si="146"/>
        <v>0</v>
      </c>
      <c r="BP83" s="2">
        <f t="shared" si="147"/>
        <v>0</v>
      </c>
      <c r="BQ83" s="2">
        <f t="shared" si="148"/>
        <v>0</v>
      </c>
      <c r="BR83" s="17">
        <f t="shared" si="128"/>
        <v>0.52189250088258521</v>
      </c>
      <c r="BS83" s="12"/>
      <c r="BT83" s="12"/>
      <c r="BU83" s="12"/>
      <c r="BV83" s="12"/>
      <c r="BW83" s="12"/>
      <c r="BX83" s="12"/>
      <c r="BY83" s="19"/>
      <c r="BZ83" s="19"/>
      <c r="CA83" s="19"/>
      <c r="CB83" s="12"/>
      <c r="CC83" s="12"/>
      <c r="CD83" s="12"/>
      <c r="CE83" s="12"/>
      <c r="CF83" s="12"/>
      <c r="CG83" s="12"/>
      <c r="CH83" s="12"/>
      <c r="CI83" s="12"/>
      <c r="CJ83" s="12"/>
      <c r="CK83" s="17"/>
      <c r="CL83" s="17"/>
      <c r="CM83" s="17"/>
    </row>
    <row r="84" spans="1:91">
      <c r="A84" s="2">
        <f t="shared" si="78"/>
        <v>2038</v>
      </c>
      <c r="B84" s="5">
        <f t="shared" si="79"/>
        <v>1143.9772537929632</v>
      </c>
      <c r="C84" s="5">
        <f t="shared" si="80"/>
        <v>2857.7782667407346</v>
      </c>
      <c r="D84" s="5">
        <f t="shared" si="81"/>
        <v>4055.8840451675278</v>
      </c>
      <c r="E84" s="15">
        <f t="shared" si="82"/>
        <v>9.7698730419656585E-4</v>
      </c>
      <c r="F84" s="15">
        <f t="shared" si="83"/>
        <v>1.9247305016205126E-3</v>
      </c>
      <c r="G84" s="15">
        <f t="shared" si="84"/>
        <v>3.9292688522786475E-3</v>
      </c>
      <c r="H84" s="5">
        <f t="shared" si="85"/>
        <v>72420.189066499486</v>
      </c>
      <c r="I84" s="5">
        <f t="shared" si="86"/>
        <v>20208.193424649933</v>
      </c>
      <c r="J84" s="5">
        <f t="shared" si="87"/>
        <v>8101.9005539067102</v>
      </c>
      <c r="K84" s="5">
        <f t="shared" si="88"/>
        <v>63305.619780798617</v>
      </c>
      <c r="L84" s="5">
        <f t="shared" si="89"/>
        <v>7071.2950895582117</v>
      </c>
      <c r="M84" s="5">
        <f t="shared" si="90"/>
        <v>1997.5671058840792</v>
      </c>
      <c r="N84" s="15">
        <f t="shared" si="91"/>
        <v>2.0076102298084209E-2</v>
      </c>
      <c r="O84" s="15">
        <f t="shared" si="92"/>
        <v>2.5369089555535185E-2</v>
      </c>
      <c r="P84" s="15">
        <f t="shared" si="93"/>
        <v>2.3324574020839206E-2</v>
      </c>
      <c r="Q84" s="5">
        <f t="shared" si="94"/>
        <v>7530.2839664523863</v>
      </c>
      <c r="R84" s="5">
        <f t="shared" si="95"/>
        <v>8593.5768308855531</v>
      </c>
      <c r="S84" s="5">
        <f t="shared" si="96"/>
        <v>4047.7905071557107</v>
      </c>
      <c r="T84" s="5">
        <f t="shared" si="97"/>
        <v>103.98045163259295</v>
      </c>
      <c r="U84" s="5">
        <f t="shared" si="98"/>
        <v>425.25210692031078</v>
      </c>
      <c r="V84" s="5">
        <f t="shared" si="99"/>
        <v>499.60999647223258</v>
      </c>
      <c r="W84" s="15">
        <f t="shared" si="100"/>
        <v>-1.0734613539272964E-2</v>
      </c>
      <c r="X84" s="15">
        <f t="shared" si="101"/>
        <v>-1.217998157191269E-2</v>
      </c>
      <c r="Y84" s="15">
        <f t="shared" si="102"/>
        <v>-9.7425357312937999E-3</v>
      </c>
      <c r="Z84" s="5">
        <f t="shared" si="124"/>
        <v>15403.207604307972</v>
      </c>
      <c r="AA84" s="5">
        <f t="shared" si="125"/>
        <v>24552.360304898702</v>
      </c>
      <c r="AB84" s="5">
        <f t="shared" si="126"/>
        <v>12271.355269689348</v>
      </c>
      <c r="AC84" s="16">
        <f t="shared" si="106"/>
        <v>2.0661854325970705</v>
      </c>
      <c r="AD84" s="16">
        <f t="shared" si="107"/>
        <v>2.8994286450231992</v>
      </c>
      <c r="AE84" s="16">
        <f t="shared" si="108"/>
        <v>3.0841759484061302</v>
      </c>
      <c r="AF84" s="15">
        <f t="shared" si="109"/>
        <v>-4.0504037456468023E-3</v>
      </c>
      <c r="AG84" s="15">
        <f t="shared" si="110"/>
        <v>2.9673830763510267E-4</v>
      </c>
      <c r="AH84" s="15">
        <f t="shared" si="111"/>
        <v>9.7937136394747881E-3</v>
      </c>
      <c r="AI84" s="1">
        <f t="shared" si="69"/>
        <v>117628.67457444829</v>
      </c>
      <c r="AJ84" s="1">
        <f t="shared" si="70"/>
        <v>31052.075674224405</v>
      </c>
      <c r="AK84" s="1">
        <f t="shared" si="71"/>
        <v>12367.933589273336</v>
      </c>
      <c r="AL84" s="14">
        <f t="shared" si="112"/>
        <v>25.06242568380322</v>
      </c>
      <c r="AM84" s="14">
        <f t="shared" si="113"/>
        <v>4.388201278750155</v>
      </c>
      <c r="AN84" s="14">
        <f t="shared" si="114"/>
        <v>1.5983027805095935</v>
      </c>
      <c r="AO84" s="11">
        <f t="shared" si="115"/>
        <v>1.5563157707954205E-2</v>
      </c>
      <c r="AP84" s="11">
        <f t="shared" si="116"/>
        <v>1.9605473983131512E-2</v>
      </c>
      <c r="AQ84" s="11">
        <f t="shared" si="117"/>
        <v>1.7784638609381089E-2</v>
      </c>
      <c r="AR84" s="1">
        <f t="shared" si="121"/>
        <v>72420.189066499486</v>
      </c>
      <c r="AS84" s="1">
        <f t="shared" si="122"/>
        <v>20208.193424649933</v>
      </c>
      <c r="AT84" s="1">
        <f t="shared" si="123"/>
        <v>8101.9005539067102</v>
      </c>
      <c r="AU84" s="1">
        <f t="shared" si="75"/>
        <v>14484.037813299898</v>
      </c>
      <c r="AV84" s="1">
        <f t="shared" si="76"/>
        <v>4041.638684929987</v>
      </c>
      <c r="AW84" s="1">
        <f t="shared" si="77"/>
        <v>1620.3801107813422</v>
      </c>
      <c r="AX84" s="1">
        <f t="shared" si="141"/>
        <v>50644.495824638885</v>
      </c>
      <c r="AY84" s="1">
        <f t="shared" si="132"/>
        <v>5657.0360716465693</v>
      </c>
      <c r="AZ84" s="1">
        <f t="shared" si="133"/>
        <v>1598.0536847072633</v>
      </c>
      <c r="BA84" s="1">
        <f t="shared" si="142"/>
        <v>12392.231792694442</v>
      </c>
      <c r="BB84" s="1">
        <f t="shared" si="143"/>
        <v>24693.07713188378</v>
      </c>
      <c r="BC84" s="1">
        <f t="shared" si="144"/>
        <v>29918.397873490147</v>
      </c>
      <c r="BD84" s="1">
        <f t="shared" si="134"/>
        <v>33950.225348783853</v>
      </c>
      <c r="BE84" s="2">
        <f t="shared" si="150"/>
        <v>0</v>
      </c>
      <c r="BF84" s="2">
        <f t="shared" si="151"/>
        <v>0</v>
      </c>
      <c r="BG84" s="2">
        <f t="shared" si="152"/>
        <v>0</v>
      </c>
      <c r="BH84" s="2">
        <f t="shared" si="135"/>
        <v>0</v>
      </c>
      <c r="BI84" s="2">
        <f t="shared" si="145"/>
        <v>0</v>
      </c>
      <c r="BJ84" s="2">
        <f t="shared" si="136"/>
        <v>0</v>
      </c>
      <c r="BK84" s="2">
        <f t="shared" si="137"/>
        <v>0</v>
      </c>
      <c r="BL84" s="2">
        <f t="shared" si="138"/>
        <v>0</v>
      </c>
      <c r="BM84" s="2">
        <f t="shared" si="139"/>
        <v>0</v>
      </c>
      <c r="BN84" s="2">
        <f t="shared" si="140"/>
        <v>0</v>
      </c>
      <c r="BO84" s="2">
        <f t="shared" si="146"/>
        <v>0</v>
      </c>
      <c r="BP84" s="2">
        <f t="shared" si="147"/>
        <v>0</v>
      </c>
      <c r="BQ84" s="2">
        <f t="shared" si="148"/>
        <v>0</v>
      </c>
      <c r="BR84" s="17">
        <f t="shared" si="128"/>
        <v>0.50669174842969433</v>
      </c>
      <c r="BS84" s="12"/>
      <c r="BT84" s="12"/>
      <c r="BU84" s="12"/>
      <c r="BV84" s="12"/>
      <c r="BW84" s="12"/>
      <c r="BX84" s="12"/>
      <c r="BY84" s="19"/>
      <c r="BZ84" s="19"/>
      <c r="CA84" s="19"/>
      <c r="CB84" s="12"/>
      <c r="CC84" s="12"/>
      <c r="CD84" s="12"/>
      <c r="CE84" s="12"/>
      <c r="CF84" s="12"/>
      <c r="CG84" s="12"/>
      <c r="CH84" s="12"/>
      <c r="CI84" s="12"/>
      <c r="CJ84" s="12"/>
      <c r="CK84" s="17"/>
      <c r="CL84" s="17"/>
      <c r="CM84" s="17"/>
    </row>
    <row r="85" spans="1:91">
      <c r="A85" s="2">
        <f t="shared" si="78"/>
        <v>2039</v>
      </c>
      <c r="B85" s="5">
        <f t="shared" si="79"/>
        <v>1145.0390224835462</v>
      </c>
      <c r="C85" s="5">
        <f t="shared" si="80"/>
        <v>2863.003697087755</v>
      </c>
      <c r="D85" s="5">
        <f t="shared" si="81"/>
        <v>4071.0238710723024</v>
      </c>
      <c r="E85" s="15">
        <f t="shared" si="82"/>
        <v>9.2813793898673753E-4</v>
      </c>
      <c r="F85" s="15">
        <f t="shared" si="83"/>
        <v>1.8284939765394869E-3</v>
      </c>
      <c r="G85" s="15">
        <f t="shared" si="84"/>
        <v>3.732805409664715E-3</v>
      </c>
      <c r="H85" s="5">
        <f t="shared" si="85"/>
        <v>73927.976168375259</v>
      </c>
      <c r="I85" s="5">
        <f t="shared" si="86"/>
        <v>20753.507313817539</v>
      </c>
      <c r="J85" s="5">
        <f t="shared" si="87"/>
        <v>8319.828322683974</v>
      </c>
      <c r="K85" s="5">
        <f t="shared" si="88"/>
        <v>64563.717669663587</v>
      </c>
      <c r="L85" s="5">
        <f t="shared" si="89"/>
        <v>7248.8580210105874</v>
      </c>
      <c r="M85" s="5">
        <f t="shared" si="90"/>
        <v>2043.6697465231375</v>
      </c>
      <c r="N85" s="15">
        <f t="shared" si="91"/>
        <v>1.9873399758524535E-2</v>
      </c>
      <c r="O85" s="15">
        <f t="shared" si="92"/>
        <v>2.5110383487541466E-2</v>
      </c>
      <c r="P85" s="15">
        <f t="shared" si="93"/>
        <v>2.3079395181897722E-2</v>
      </c>
      <c r="Q85" s="5">
        <f t="shared" si="94"/>
        <v>7604.5466852195441</v>
      </c>
      <c r="R85" s="5">
        <f t="shared" si="95"/>
        <v>8717.9786162013115</v>
      </c>
      <c r="S85" s="5">
        <f t="shared" si="96"/>
        <v>4116.1728988033174</v>
      </c>
      <c r="T85" s="5">
        <f t="shared" si="97"/>
        <v>102.864261668678</v>
      </c>
      <c r="U85" s="5">
        <f t="shared" si="98"/>
        <v>420.07254409460432</v>
      </c>
      <c r="V85" s="5">
        <f t="shared" si="99"/>
        <v>494.7425282298903</v>
      </c>
      <c r="W85" s="15">
        <f t="shared" si="100"/>
        <v>-1.0734613539272964E-2</v>
      </c>
      <c r="X85" s="15">
        <f t="shared" si="101"/>
        <v>-1.217998157191269E-2</v>
      </c>
      <c r="Y85" s="15">
        <f t="shared" si="102"/>
        <v>-9.7425357312937999E-3</v>
      </c>
      <c r="Z85" s="5">
        <f t="shared" si="124"/>
        <v>15495.94295264866</v>
      </c>
      <c r="AA85" s="5">
        <f t="shared" si="125"/>
        <v>24923.856495688698</v>
      </c>
      <c r="AB85" s="5">
        <f t="shared" si="126"/>
        <v>12606.363808452932</v>
      </c>
      <c r="AC85" s="16">
        <f t="shared" si="106"/>
        <v>2.0578165473816785</v>
      </c>
      <c r="AD85" s="16">
        <f t="shared" si="107"/>
        <v>2.9002890165724322</v>
      </c>
      <c r="AE85" s="16">
        <f t="shared" si="108"/>
        <v>3.1143814844585753</v>
      </c>
      <c r="AF85" s="15">
        <f t="shared" si="109"/>
        <v>-4.0504037456468023E-3</v>
      </c>
      <c r="AG85" s="15">
        <f t="shared" si="110"/>
        <v>2.9673830763510267E-4</v>
      </c>
      <c r="AH85" s="15">
        <f t="shared" si="111"/>
        <v>9.7937136394747881E-3</v>
      </c>
      <c r="AI85" s="1">
        <f t="shared" si="69"/>
        <v>120349.84493030337</v>
      </c>
      <c r="AJ85" s="1">
        <f t="shared" si="70"/>
        <v>31988.506791731954</v>
      </c>
      <c r="AK85" s="1">
        <f t="shared" si="71"/>
        <v>12751.520341127345</v>
      </c>
      <c r="AL85" s="14">
        <f t="shared" si="112"/>
        <v>25.448575662429519</v>
      </c>
      <c r="AM85" s="14">
        <f t="shared" si="113"/>
        <v>4.473373717093402</v>
      </c>
      <c r="AN85" s="14">
        <f t="shared" si="114"/>
        <v>1.6264437654759281</v>
      </c>
      <c r="AO85" s="11">
        <f t="shared" si="115"/>
        <v>1.5407526130874663E-2</v>
      </c>
      <c r="AP85" s="11">
        <f t="shared" si="116"/>
        <v>1.9409419243300197E-2</v>
      </c>
      <c r="AQ85" s="11">
        <f t="shared" si="117"/>
        <v>1.7606792223287277E-2</v>
      </c>
      <c r="AR85" s="1">
        <f t="shared" si="121"/>
        <v>73927.976168375259</v>
      </c>
      <c r="AS85" s="1">
        <f t="shared" si="122"/>
        <v>20753.507313817539</v>
      </c>
      <c r="AT85" s="1">
        <f t="shared" si="123"/>
        <v>8319.828322683974</v>
      </c>
      <c r="AU85" s="1">
        <f t="shared" si="75"/>
        <v>14785.595233675052</v>
      </c>
      <c r="AV85" s="1">
        <f t="shared" si="76"/>
        <v>4150.7014627635081</v>
      </c>
      <c r="AW85" s="1">
        <f t="shared" si="77"/>
        <v>1663.965664536795</v>
      </c>
      <c r="AX85" s="1">
        <f t="shared" si="141"/>
        <v>51650.974135730874</v>
      </c>
      <c r="AY85" s="1">
        <f t="shared" si="132"/>
        <v>5799.0864168084699</v>
      </c>
      <c r="AZ85" s="1">
        <f t="shared" si="133"/>
        <v>1634.9357972185098</v>
      </c>
      <c r="BA85" s="1">
        <f t="shared" si="142"/>
        <v>12426.266145530908</v>
      </c>
      <c r="BB85" s="1">
        <f t="shared" si="143"/>
        <v>24809.231619542948</v>
      </c>
      <c r="BC85" s="1">
        <f t="shared" si="144"/>
        <v>30122.966365696717</v>
      </c>
      <c r="BD85" s="1">
        <f t="shared" si="134"/>
        <v>33135.900933940771</v>
      </c>
      <c r="BE85" s="2">
        <f t="shared" si="150"/>
        <v>0</v>
      </c>
      <c r="BF85" s="2">
        <f t="shared" si="151"/>
        <v>0</v>
      </c>
      <c r="BG85" s="2">
        <f t="shared" si="152"/>
        <v>0</v>
      </c>
      <c r="BH85" s="2">
        <f t="shared" si="135"/>
        <v>0</v>
      </c>
      <c r="BI85" s="2">
        <f t="shared" si="145"/>
        <v>0</v>
      </c>
      <c r="BJ85" s="2">
        <f t="shared" si="136"/>
        <v>0</v>
      </c>
      <c r="BK85" s="2">
        <f t="shared" si="137"/>
        <v>0</v>
      </c>
      <c r="BL85" s="2">
        <f t="shared" si="138"/>
        <v>0</v>
      </c>
      <c r="BM85" s="2">
        <f t="shared" si="139"/>
        <v>0</v>
      </c>
      <c r="BN85" s="2">
        <f t="shared" si="140"/>
        <v>0</v>
      </c>
      <c r="BO85" s="2">
        <f t="shared" si="146"/>
        <v>0</v>
      </c>
      <c r="BP85" s="2">
        <f t="shared" si="147"/>
        <v>0</v>
      </c>
      <c r="BQ85" s="2">
        <f t="shared" si="148"/>
        <v>0</v>
      </c>
      <c r="BR85" s="17">
        <f t="shared" si="128"/>
        <v>0.49193373633950904</v>
      </c>
      <c r="BS85" s="12"/>
      <c r="BT85" s="12"/>
      <c r="BU85" s="12"/>
      <c r="BV85" s="12"/>
      <c r="BW85" s="12"/>
      <c r="BX85" s="12"/>
      <c r="BY85" s="19"/>
      <c r="BZ85" s="19"/>
      <c r="CA85" s="19"/>
      <c r="CB85" s="12"/>
      <c r="CC85" s="12"/>
      <c r="CD85" s="12"/>
      <c r="CE85" s="12"/>
      <c r="CF85" s="12"/>
      <c r="CG85" s="12"/>
      <c r="CH85" s="12"/>
      <c r="CI85" s="12"/>
      <c r="CJ85" s="12"/>
      <c r="CK85" s="17"/>
      <c r="CL85" s="17"/>
      <c r="CM85" s="17"/>
    </row>
    <row r="86" spans="1:91">
      <c r="A86" s="2">
        <f t="shared" si="78"/>
        <v>2040</v>
      </c>
      <c r="B86" s="5">
        <f t="shared" si="79"/>
        <v>1146.0486389340142</v>
      </c>
      <c r="C86" s="5">
        <f t="shared" si="80"/>
        <v>2867.9769328519437</v>
      </c>
      <c r="D86" s="5">
        <f t="shared" si="81"/>
        <v>4085.4603940046745</v>
      </c>
      <c r="E86" s="15">
        <f t="shared" si="82"/>
        <v>8.8173104203740065E-4</v>
      </c>
      <c r="F86" s="15">
        <f t="shared" si="83"/>
        <v>1.7370692777125124E-3</v>
      </c>
      <c r="G86" s="15">
        <f t="shared" si="84"/>
        <v>3.5461651391814793E-3</v>
      </c>
      <c r="H86" s="5">
        <f t="shared" si="85"/>
        <v>75448.798202273974</v>
      </c>
      <c r="I86" s="5">
        <f t="shared" si="86"/>
        <v>21306.26439225268</v>
      </c>
      <c r="J86" s="5">
        <f t="shared" si="87"/>
        <v>8540.0022427370241</v>
      </c>
      <c r="K86" s="5">
        <f t="shared" si="88"/>
        <v>65833.853502458616</v>
      </c>
      <c r="L86" s="5">
        <f t="shared" si="89"/>
        <v>7429.0222310350064</v>
      </c>
      <c r="M86" s="5">
        <f t="shared" si="90"/>
        <v>2090.3402356486663</v>
      </c>
      <c r="N86" s="15">
        <f t="shared" si="91"/>
        <v>1.9672594432891932E-2</v>
      </c>
      <c r="O86" s="15">
        <f t="shared" si="92"/>
        <v>2.4854150750672543E-2</v>
      </c>
      <c r="P86" s="15">
        <f t="shared" si="93"/>
        <v>2.2836610076030439E-2</v>
      </c>
      <c r="Q86" s="5">
        <f t="shared" si="94"/>
        <v>7677.6737470563703</v>
      </c>
      <c r="R86" s="5">
        <f t="shared" si="95"/>
        <v>8841.1637012757183</v>
      </c>
      <c r="S86" s="5">
        <f t="shared" si="96"/>
        <v>4183.9390905280907</v>
      </c>
      <c r="T86" s="5">
        <f t="shared" si="97"/>
        <v>101.76005357266209</v>
      </c>
      <c r="U86" s="5">
        <f t="shared" si="98"/>
        <v>414.95606824866559</v>
      </c>
      <c r="V86" s="5">
        <f t="shared" si="99"/>
        <v>489.92248147081995</v>
      </c>
      <c r="W86" s="15">
        <f t="shared" si="100"/>
        <v>-1.0734613539272964E-2</v>
      </c>
      <c r="X86" s="15">
        <f t="shared" si="101"/>
        <v>-1.217998157191269E-2</v>
      </c>
      <c r="Y86" s="15">
        <f t="shared" si="102"/>
        <v>-9.7425357312937999E-3</v>
      </c>
      <c r="Z86" s="5">
        <f t="shared" si="124"/>
        <v>15585.378199944798</v>
      </c>
      <c r="AA86" s="5">
        <f t="shared" si="125"/>
        <v>25292.160553795449</v>
      </c>
      <c r="AB86" s="5">
        <f t="shared" si="126"/>
        <v>12944.881536012483</v>
      </c>
      <c r="AC86" s="16">
        <f t="shared" si="106"/>
        <v>2.0494815595303097</v>
      </c>
      <c r="AD86" s="16">
        <f t="shared" si="107"/>
        <v>2.9011496434268627</v>
      </c>
      <c r="AE86" s="16">
        <f t="shared" si="108"/>
        <v>3.1448828448814452</v>
      </c>
      <c r="AF86" s="15">
        <f t="shared" si="109"/>
        <v>-4.0504037456468023E-3</v>
      </c>
      <c r="AG86" s="15">
        <f t="shared" si="110"/>
        <v>2.9673830763510267E-4</v>
      </c>
      <c r="AH86" s="15">
        <f t="shared" si="111"/>
        <v>9.7937136394747881E-3</v>
      </c>
      <c r="AI86" s="1">
        <f t="shared" si="69"/>
        <v>123100.45567094808</v>
      </c>
      <c r="AJ86" s="1">
        <f t="shared" si="70"/>
        <v>32940.357575322269</v>
      </c>
      <c r="AK86" s="1">
        <f t="shared" si="71"/>
        <v>13140.333971551405</v>
      </c>
      <c r="AL86" s="14">
        <f t="shared" si="112"/>
        <v>25.836754260996816</v>
      </c>
      <c r="AM86" s="14">
        <f t="shared" si="113"/>
        <v>4.5593310471413577</v>
      </c>
      <c r="AN86" s="14">
        <f t="shared" si="114"/>
        <v>1.6547938583431077</v>
      </c>
      <c r="AO86" s="11">
        <f t="shared" si="115"/>
        <v>1.5253450869565916E-2</v>
      </c>
      <c r="AP86" s="11">
        <f t="shared" si="116"/>
        <v>1.9215325050867194E-2</v>
      </c>
      <c r="AQ86" s="11">
        <f t="shared" si="117"/>
        <v>1.7430724301054405E-2</v>
      </c>
      <c r="AR86" s="1">
        <f t="shared" si="121"/>
        <v>75448.798202273974</v>
      </c>
      <c r="AS86" s="1">
        <f t="shared" si="122"/>
        <v>21306.26439225268</v>
      </c>
      <c r="AT86" s="1">
        <f t="shared" si="123"/>
        <v>8540.0022427370241</v>
      </c>
      <c r="AU86" s="1">
        <f t="shared" si="75"/>
        <v>15089.759640454795</v>
      </c>
      <c r="AV86" s="1">
        <f t="shared" si="76"/>
        <v>4261.2528784505366</v>
      </c>
      <c r="AW86" s="1">
        <f t="shared" si="77"/>
        <v>1708.0004485474049</v>
      </c>
      <c r="AX86" s="1">
        <f t="shared" si="141"/>
        <v>52667.082801966884</v>
      </c>
      <c r="AY86" s="1">
        <f t="shared" si="132"/>
        <v>5943.2177848280044</v>
      </c>
      <c r="AZ86" s="1">
        <f t="shared" si="133"/>
        <v>1672.272188518933</v>
      </c>
      <c r="BA86" s="1">
        <f t="shared" si="142"/>
        <v>12459.549619739084</v>
      </c>
      <c r="BB86" s="1">
        <f t="shared" si="143"/>
        <v>24922.736697845285</v>
      </c>
      <c r="BC86" s="1">
        <f t="shared" si="144"/>
        <v>30322.036084977815</v>
      </c>
      <c r="BD86" s="1">
        <f t="shared" si="134"/>
        <v>32335.961442550622</v>
      </c>
      <c r="BE86" s="2">
        <f t="shared" si="150"/>
        <v>0</v>
      </c>
      <c r="BF86" s="2">
        <f t="shared" si="151"/>
        <v>0</v>
      </c>
      <c r="BG86" s="2">
        <f t="shared" si="152"/>
        <v>0</v>
      </c>
      <c r="BH86" s="2">
        <f t="shared" si="135"/>
        <v>0</v>
      </c>
      <c r="BI86" s="2">
        <f t="shared" si="145"/>
        <v>0</v>
      </c>
      <c r="BJ86" s="2">
        <f t="shared" si="136"/>
        <v>0</v>
      </c>
      <c r="BK86" s="2">
        <f t="shared" si="137"/>
        <v>0</v>
      </c>
      <c r="BL86" s="2">
        <f t="shared" si="138"/>
        <v>0</v>
      </c>
      <c r="BM86" s="2">
        <f t="shared" si="139"/>
        <v>0</v>
      </c>
      <c r="BN86" s="2">
        <f t="shared" si="140"/>
        <v>0</v>
      </c>
      <c r="BO86" s="2">
        <f t="shared" si="146"/>
        <v>0</v>
      </c>
      <c r="BP86" s="2">
        <f t="shared" si="147"/>
        <v>0</v>
      </c>
      <c r="BQ86" s="2">
        <f t="shared" si="148"/>
        <v>0</v>
      </c>
      <c r="BR86" s="17">
        <f t="shared" si="128"/>
        <v>0.47760556926165926</v>
      </c>
      <c r="BS86" s="12"/>
      <c r="BT86" s="12"/>
      <c r="BU86" s="12"/>
      <c r="BV86" s="12"/>
      <c r="BW86" s="12"/>
      <c r="BX86" s="12"/>
      <c r="BY86" s="19"/>
      <c r="BZ86" s="19"/>
      <c r="CA86" s="19"/>
      <c r="CB86" s="12"/>
      <c r="CC86" s="12"/>
      <c r="CD86" s="12"/>
      <c r="CE86" s="12"/>
      <c r="CF86" s="12"/>
      <c r="CG86" s="12"/>
      <c r="CH86" s="12"/>
      <c r="CI86" s="12"/>
      <c r="CJ86" s="12"/>
      <c r="CK86" s="17"/>
      <c r="CL86" s="17"/>
      <c r="CM86" s="17"/>
    </row>
    <row r="87" spans="1:91">
      <c r="A87" s="2">
        <f t="shared" si="78"/>
        <v>2041</v>
      </c>
      <c r="B87" s="5">
        <f t="shared" si="79"/>
        <v>1147.0086202616155</v>
      </c>
      <c r="C87" s="5">
        <f t="shared" si="80"/>
        <v>2872.709713740227</v>
      </c>
      <c r="D87" s="5">
        <f t="shared" si="81"/>
        <v>4099.2237253700641</v>
      </c>
      <c r="E87" s="15">
        <f t="shared" si="82"/>
        <v>8.3764448993553053E-4</v>
      </c>
      <c r="F87" s="15">
        <f t="shared" si="83"/>
        <v>1.6502158138268868E-3</v>
      </c>
      <c r="G87" s="15">
        <f t="shared" si="84"/>
        <v>3.3688568822224053E-3</v>
      </c>
      <c r="H87" s="5">
        <f t="shared" si="85"/>
        <v>76982.495241445984</v>
      </c>
      <c r="I87" s="5">
        <f t="shared" si="86"/>
        <v>21866.432120737983</v>
      </c>
      <c r="J87" s="5">
        <f t="shared" si="87"/>
        <v>8762.3945023595079</v>
      </c>
      <c r="K87" s="5">
        <f t="shared" si="88"/>
        <v>67115.882027013387</v>
      </c>
      <c r="L87" s="5">
        <f t="shared" si="89"/>
        <v>7611.7792257778119</v>
      </c>
      <c r="M87" s="5">
        <f t="shared" si="90"/>
        <v>2137.574109002423</v>
      </c>
      <c r="N87" s="15">
        <f t="shared" si="91"/>
        <v>1.9473697138310264E-2</v>
      </c>
      <c r="O87" s="15">
        <f t="shared" si="92"/>
        <v>2.4600410263861061E-2</v>
      </c>
      <c r="P87" s="15">
        <f t="shared" si="93"/>
        <v>2.2596260909219623E-2</v>
      </c>
      <c r="Q87" s="5">
        <f t="shared" si="94"/>
        <v>7749.6506379740867</v>
      </c>
      <c r="R87" s="5">
        <f t="shared" si="95"/>
        <v>8963.0923126977432</v>
      </c>
      <c r="S87" s="5">
        <f t="shared" si="96"/>
        <v>4251.0703844693517</v>
      </c>
      <c r="T87" s="5">
        <f t="shared" si="97"/>
        <v>100.66769872382385</v>
      </c>
      <c r="U87" s="5">
        <f t="shared" si="98"/>
        <v>409.9019109842435</v>
      </c>
      <c r="V87" s="5">
        <f t="shared" si="99"/>
        <v>485.14939418952633</v>
      </c>
      <c r="W87" s="15">
        <f t="shared" si="100"/>
        <v>-1.0734613539272964E-2</v>
      </c>
      <c r="X87" s="15">
        <f t="shared" si="101"/>
        <v>-1.217998157191269E-2</v>
      </c>
      <c r="Y87" s="15">
        <f t="shared" si="102"/>
        <v>-9.7425357312937999E-3</v>
      </c>
      <c r="Z87" s="5">
        <f t="shared" si="124"/>
        <v>15671.516646046046</v>
      </c>
      <c r="AA87" s="5">
        <f t="shared" si="125"/>
        <v>25657.150120205148</v>
      </c>
      <c r="AB87" s="5">
        <f t="shared" si="126"/>
        <v>13286.863936954096</v>
      </c>
      <c r="AC87" s="16">
        <f t="shared" si="106"/>
        <v>2.0411803317449539</v>
      </c>
      <c r="AD87" s="16">
        <f t="shared" si="107"/>
        <v>2.9020105256622495</v>
      </c>
      <c r="AE87" s="16">
        <f t="shared" si="108"/>
        <v>3.1756829268939111</v>
      </c>
      <c r="AF87" s="15">
        <f t="shared" si="109"/>
        <v>-4.0504037456468023E-3</v>
      </c>
      <c r="AG87" s="15">
        <f t="shared" si="110"/>
        <v>2.9673830763510267E-4</v>
      </c>
      <c r="AH87" s="15">
        <f t="shared" si="111"/>
        <v>9.7937136394747881E-3</v>
      </c>
      <c r="AI87" s="1">
        <f t="shared" si="69"/>
        <v>125880.16974430808</v>
      </c>
      <c r="AJ87" s="1">
        <f t="shared" si="70"/>
        <v>33907.574696240576</v>
      </c>
      <c r="AK87" s="1">
        <f t="shared" si="71"/>
        <v>13534.30102294367</v>
      </c>
      <c r="AL87" s="14">
        <f t="shared" si="112"/>
        <v>26.226912926128485</v>
      </c>
      <c r="AM87" s="14">
        <f t="shared" si="113"/>
        <v>4.6460639849458367</v>
      </c>
      <c r="AN87" s="14">
        <f t="shared" si="114"/>
        <v>1.6833496713077658</v>
      </c>
      <c r="AO87" s="11">
        <f t="shared" si="115"/>
        <v>1.5100916360870256E-2</v>
      </c>
      <c r="AP87" s="11">
        <f t="shared" si="116"/>
        <v>1.9023171800358521E-2</v>
      </c>
      <c r="AQ87" s="11">
        <f t="shared" si="117"/>
        <v>1.7256417058043861E-2</v>
      </c>
      <c r="AR87" s="1">
        <f t="shared" si="121"/>
        <v>76982.495241445984</v>
      </c>
      <c r="AS87" s="1">
        <f t="shared" si="122"/>
        <v>21866.432120737983</v>
      </c>
      <c r="AT87" s="1">
        <f t="shared" si="123"/>
        <v>8762.3945023595079</v>
      </c>
      <c r="AU87" s="1">
        <f t="shared" si="75"/>
        <v>15396.499048289197</v>
      </c>
      <c r="AV87" s="1">
        <f t="shared" si="76"/>
        <v>4373.2864241475972</v>
      </c>
      <c r="AW87" s="1">
        <f t="shared" si="77"/>
        <v>1752.4789004719016</v>
      </c>
      <c r="AX87" s="1">
        <f t="shared" si="141"/>
        <v>53692.705621610716</v>
      </c>
      <c r="AY87" s="1">
        <f t="shared" si="132"/>
        <v>6089.4233806222483</v>
      </c>
      <c r="AZ87" s="1">
        <f t="shared" si="133"/>
        <v>1710.0592872019386</v>
      </c>
      <c r="BA87" s="1">
        <f t="shared" si="142"/>
        <v>12492.108087120409</v>
      </c>
      <c r="BB87" s="1">
        <f t="shared" si="143"/>
        <v>25033.679174136843</v>
      </c>
      <c r="BC87" s="1">
        <f t="shared" si="144"/>
        <v>30515.782802794252</v>
      </c>
      <c r="BD87" s="1">
        <f t="shared" si="134"/>
        <v>31550.517285338246</v>
      </c>
      <c r="BE87" s="2">
        <f t="shared" si="150"/>
        <v>0</v>
      </c>
      <c r="BF87" s="2">
        <f t="shared" si="151"/>
        <v>0</v>
      </c>
      <c r="BG87" s="2">
        <f t="shared" si="152"/>
        <v>0</v>
      </c>
      <c r="BH87" s="2">
        <f t="shared" si="135"/>
        <v>0</v>
      </c>
      <c r="BI87" s="2">
        <f t="shared" si="145"/>
        <v>0</v>
      </c>
      <c r="BJ87" s="2">
        <f t="shared" si="136"/>
        <v>0</v>
      </c>
      <c r="BK87" s="2">
        <f t="shared" si="137"/>
        <v>0</v>
      </c>
      <c r="BL87" s="2">
        <f t="shared" si="138"/>
        <v>0</v>
      </c>
      <c r="BM87" s="2">
        <f t="shared" si="139"/>
        <v>0</v>
      </c>
      <c r="BN87" s="2">
        <f t="shared" si="140"/>
        <v>0</v>
      </c>
      <c r="BO87" s="2">
        <f t="shared" si="146"/>
        <v>0</v>
      </c>
      <c r="BP87" s="2">
        <f t="shared" si="147"/>
        <v>0</v>
      </c>
      <c r="BQ87" s="2">
        <f t="shared" si="148"/>
        <v>0</v>
      </c>
      <c r="BR87" s="17">
        <f t="shared" si="128"/>
        <v>0.4636947274385041</v>
      </c>
      <c r="BS87" s="12"/>
      <c r="BT87" s="12"/>
      <c r="BU87" s="12"/>
      <c r="BV87" s="12"/>
      <c r="BW87" s="12"/>
      <c r="BX87" s="12"/>
      <c r="BY87" s="19"/>
      <c r="BZ87" s="19"/>
      <c r="CA87" s="19"/>
      <c r="CB87" s="12"/>
      <c r="CC87" s="12"/>
      <c r="CD87" s="12"/>
      <c r="CE87" s="12"/>
      <c r="CF87" s="12"/>
      <c r="CG87" s="12"/>
      <c r="CH87" s="12"/>
      <c r="CI87" s="12"/>
      <c r="CJ87" s="12"/>
      <c r="CK87" s="17"/>
      <c r="CL87" s="17"/>
      <c r="CM87" s="17"/>
    </row>
    <row r="88" spans="1:91">
      <c r="A88" s="2">
        <f t="shared" si="78"/>
        <v>2042</v>
      </c>
      <c r="B88" s="5">
        <f t="shared" si="79"/>
        <v>1147.9213664397525</v>
      </c>
      <c r="C88" s="5">
        <f t="shared" si="80"/>
        <v>2877.2132751884678</v>
      </c>
      <c r="D88" s="5">
        <f t="shared" si="81"/>
        <v>4112.342938526097</v>
      </c>
      <c r="E88" s="15">
        <f t="shared" si="82"/>
        <v>7.9576226543875397E-4</v>
      </c>
      <c r="F88" s="15">
        <f t="shared" si="83"/>
        <v>1.5677050231355423E-3</v>
      </c>
      <c r="G88" s="15">
        <f t="shared" si="84"/>
        <v>3.2004140381112849E-3</v>
      </c>
      <c r="H88" s="5">
        <f t="shared" si="85"/>
        <v>78528.905490070392</v>
      </c>
      <c r="I88" s="5">
        <f t="shared" si="86"/>
        <v>22433.976499389319</v>
      </c>
      <c r="J88" s="5">
        <f t="shared" si="87"/>
        <v>8986.9777360341614</v>
      </c>
      <c r="K88" s="5">
        <f t="shared" si="88"/>
        <v>68409.655735937456</v>
      </c>
      <c r="L88" s="5">
        <f t="shared" si="89"/>
        <v>7797.1197661458773</v>
      </c>
      <c r="M88" s="5">
        <f t="shared" si="90"/>
        <v>2185.3668019368006</v>
      </c>
      <c r="N88" s="15">
        <f t="shared" si="91"/>
        <v>1.9276714688832408E-2</v>
      </c>
      <c r="O88" s="15">
        <f t="shared" si="92"/>
        <v>2.4349174466384627E-2</v>
      </c>
      <c r="P88" s="15">
        <f t="shared" si="93"/>
        <v>2.2358379404530559E-2</v>
      </c>
      <c r="Q88" s="5">
        <f t="shared" si="94"/>
        <v>7820.463598807265</v>
      </c>
      <c r="R88" s="5">
        <f t="shared" si="95"/>
        <v>9083.726018107247</v>
      </c>
      <c r="S88" s="5">
        <f t="shared" si="96"/>
        <v>4317.5490873021081</v>
      </c>
      <c r="T88" s="5">
        <f t="shared" si="97"/>
        <v>99.587069882135637</v>
      </c>
      <c r="U88" s="5">
        <f t="shared" si="98"/>
        <v>404.90931326216361</v>
      </c>
      <c r="V88" s="5">
        <f t="shared" si="99"/>
        <v>480.42280888161935</v>
      </c>
      <c r="W88" s="15">
        <f t="shared" si="100"/>
        <v>-1.0734613539272964E-2</v>
      </c>
      <c r="X88" s="15">
        <f t="shared" si="101"/>
        <v>-1.217998157191269E-2</v>
      </c>
      <c r="Y88" s="15">
        <f t="shared" si="102"/>
        <v>-9.7425357312937999E-3</v>
      </c>
      <c r="Z88" s="5">
        <f t="shared" si="124"/>
        <v>15754.363413939873</v>
      </c>
      <c r="AA88" s="5">
        <f t="shared" si="125"/>
        <v>26018.706690559698</v>
      </c>
      <c r="AB88" s="5">
        <f t="shared" si="126"/>
        <v>13632.267280873572</v>
      </c>
      <c r="AC88" s="16">
        <f t="shared" si="106"/>
        <v>2.0329127272837137</v>
      </c>
      <c r="AD88" s="16">
        <f t="shared" si="107"/>
        <v>2.9028716633543739</v>
      </c>
      <c r="AE88" s="16">
        <f t="shared" si="108"/>
        <v>3.2067846560896793</v>
      </c>
      <c r="AF88" s="15">
        <f t="shared" si="109"/>
        <v>-4.0504037456468023E-3</v>
      </c>
      <c r="AG88" s="15">
        <f t="shared" si="110"/>
        <v>2.9673830763510267E-4</v>
      </c>
      <c r="AH88" s="15">
        <f t="shared" si="111"/>
        <v>9.7937136394747881E-3</v>
      </c>
      <c r="AI88" s="1">
        <f t="shared" si="69"/>
        <v>128688.65181816647</v>
      </c>
      <c r="AJ88" s="1">
        <f t="shared" si="70"/>
        <v>34890.103650764118</v>
      </c>
      <c r="AK88" s="1">
        <f t="shared" si="71"/>
        <v>13933.349821121205</v>
      </c>
      <c r="AL88" s="14">
        <f t="shared" si="112"/>
        <v>26.619002840444768</v>
      </c>
      <c r="AM88" s="14">
        <f t="shared" si="113"/>
        <v>4.7335630295931095</v>
      </c>
      <c r="AN88" s="14">
        <f t="shared" si="114"/>
        <v>1.7121077694505478</v>
      </c>
      <c r="AO88" s="11">
        <f t="shared" si="115"/>
        <v>1.4949907197261553E-2</v>
      </c>
      <c r="AP88" s="11">
        <f t="shared" si="116"/>
        <v>1.8832940082354935E-2</v>
      </c>
      <c r="AQ88" s="11">
        <f t="shared" si="117"/>
        <v>1.7083852887463422E-2</v>
      </c>
      <c r="AR88" s="1">
        <f t="shared" si="121"/>
        <v>78528.905490070392</v>
      </c>
      <c r="AS88" s="1">
        <f t="shared" si="122"/>
        <v>22433.976499389319</v>
      </c>
      <c r="AT88" s="1">
        <f t="shared" si="123"/>
        <v>8986.9777360341614</v>
      </c>
      <c r="AU88" s="1">
        <f t="shared" si="75"/>
        <v>15705.781098014078</v>
      </c>
      <c r="AV88" s="1">
        <f t="shared" si="76"/>
        <v>4486.7952998778637</v>
      </c>
      <c r="AW88" s="1">
        <f t="shared" si="77"/>
        <v>1797.3955472068324</v>
      </c>
      <c r="AX88" s="1">
        <f t="shared" si="141"/>
        <v>54727.724588749974</v>
      </c>
      <c r="AY88" s="1">
        <f t="shared" si="132"/>
        <v>6237.6958129167015</v>
      </c>
      <c r="AZ88" s="1">
        <f t="shared" si="133"/>
        <v>1748.2934415494403</v>
      </c>
      <c r="BA88" s="1">
        <f t="shared" si="142"/>
        <v>12523.966410829804</v>
      </c>
      <c r="BB88" s="1">
        <f t="shared" si="143"/>
        <v>25142.143039654424</v>
      </c>
      <c r="BC88" s="1">
        <f t="shared" si="144"/>
        <v>30704.378460569398</v>
      </c>
      <c r="BD88" s="1">
        <f t="shared" si="134"/>
        <v>30779.645394906362</v>
      </c>
      <c r="BE88" s="2">
        <f t="shared" si="150"/>
        <v>0</v>
      </c>
      <c r="BF88" s="2">
        <f t="shared" si="151"/>
        <v>0</v>
      </c>
      <c r="BG88" s="2">
        <f t="shared" si="152"/>
        <v>0</v>
      </c>
      <c r="BH88" s="2">
        <f t="shared" si="135"/>
        <v>0</v>
      </c>
      <c r="BI88" s="2">
        <f t="shared" si="145"/>
        <v>0</v>
      </c>
      <c r="BJ88" s="2">
        <f t="shared" si="136"/>
        <v>0</v>
      </c>
      <c r="BK88" s="2">
        <f t="shared" si="137"/>
        <v>0</v>
      </c>
      <c r="BL88" s="2">
        <f t="shared" si="138"/>
        <v>0</v>
      </c>
      <c r="BM88" s="2">
        <f t="shared" si="139"/>
        <v>0</v>
      </c>
      <c r="BN88" s="2">
        <f t="shared" si="140"/>
        <v>0</v>
      </c>
      <c r="BO88" s="2">
        <f t="shared" si="146"/>
        <v>0</v>
      </c>
      <c r="BP88" s="2">
        <f t="shared" si="147"/>
        <v>0</v>
      </c>
      <c r="BQ88" s="2">
        <f t="shared" si="148"/>
        <v>0</v>
      </c>
      <c r="BR88" s="17">
        <f t="shared" si="128"/>
        <v>0.45018905576553797</v>
      </c>
      <c r="BS88" s="12"/>
      <c r="BT88" s="12"/>
      <c r="BU88" s="12"/>
      <c r="BV88" s="12"/>
      <c r="BW88" s="12"/>
      <c r="BX88" s="12"/>
      <c r="BY88" s="19"/>
      <c r="BZ88" s="19"/>
      <c r="CA88" s="19"/>
      <c r="CB88" s="12"/>
      <c r="CC88" s="12"/>
      <c r="CD88" s="12"/>
      <c r="CE88" s="12"/>
      <c r="CF88" s="12"/>
      <c r="CG88" s="12"/>
      <c r="CH88" s="12"/>
      <c r="CI88" s="12"/>
      <c r="CJ88" s="12"/>
      <c r="CK88" s="17"/>
      <c r="CL88" s="17"/>
      <c r="CM88" s="17"/>
    </row>
    <row r="89" spans="1:91">
      <c r="A89" s="2">
        <f t="shared" si="78"/>
        <v>2043</v>
      </c>
      <c r="B89" s="5">
        <f t="shared" si="79"/>
        <v>1148.7891653215011</v>
      </c>
      <c r="C89" s="5">
        <f t="shared" si="80"/>
        <v>2881.4983658074057</v>
      </c>
      <c r="D89" s="5">
        <f t="shared" si="81"/>
        <v>4124.8460785925845</v>
      </c>
      <c r="E89" s="15">
        <f t="shared" si="82"/>
        <v>7.5597415216681623E-4</v>
      </c>
      <c r="F89" s="15">
        <f t="shared" si="83"/>
        <v>1.489319771978765E-3</v>
      </c>
      <c r="G89" s="15">
        <f t="shared" si="84"/>
        <v>3.0403933362057206E-3</v>
      </c>
      <c r="H89" s="5">
        <f t="shared" si="85"/>
        <v>80087.865230623298</v>
      </c>
      <c r="I89" s="5">
        <f t="shared" si="86"/>
        <v>23008.862025801747</v>
      </c>
      <c r="J89" s="5">
        <f t="shared" si="87"/>
        <v>9213.7249730951971</v>
      </c>
      <c r="K89" s="5">
        <f t="shared" si="88"/>
        <v>69715.024869867964</v>
      </c>
      <c r="L89" s="5">
        <f t="shared" si="89"/>
        <v>7985.0338625316499</v>
      </c>
      <c r="M89" s="5">
        <f t="shared" si="90"/>
        <v>2233.7136459256585</v>
      </c>
      <c r="N89" s="15">
        <f t="shared" si="91"/>
        <v>1.9081650388203419E-2</v>
      </c>
      <c r="O89" s="15">
        <f t="shared" si="92"/>
        <v>2.4100450169006304E-2</v>
      </c>
      <c r="P89" s="15">
        <f t="shared" si="93"/>
        <v>2.2122988207750716E-2</v>
      </c>
      <c r="Q89" s="5">
        <f t="shared" si="94"/>
        <v>7890.0996042836477</v>
      </c>
      <c r="R89" s="5">
        <f t="shared" si="95"/>
        <v>9203.0276927809209</v>
      </c>
      <c r="S89" s="5">
        <f t="shared" si="96"/>
        <v>4383.3584568899569</v>
      </c>
      <c r="T89" s="5">
        <f t="shared" si="97"/>
        <v>98.518041173442342</v>
      </c>
      <c r="U89" s="5">
        <f t="shared" si="98"/>
        <v>399.97752528833462</v>
      </c>
      <c r="V89" s="5">
        <f t="shared" si="99"/>
        <v>475.74227249996164</v>
      </c>
      <c r="W89" s="15">
        <f t="shared" si="100"/>
        <v>-1.0734613539272964E-2</v>
      </c>
      <c r="X89" s="15">
        <f t="shared" si="101"/>
        <v>-1.217998157191269E-2</v>
      </c>
      <c r="Y89" s="15">
        <f t="shared" si="102"/>
        <v>-9.7425357312937999E-3</v>
      </c>
      <c r="Z89" s="5">
        <f t="shared" si="124"/>
        <v>15833.925368464537</v>
      </c>
      <c r="AA89" s="5">
        <f t="shared" si="125"/>
        <v>26376.715515685104</v>
      </c>
      <c r="AB89" s="5">
        <f t="shared" si="126"/>
        <v>13981.048539200758</v>
      </c>
      <c r="AC89" s="16">
        <f t="shared" si="106"/>
        <v>2.0246786099585505</v>
      </c>
      <c r="AD89" s="16">
        <f t="shared" si="107"/>
        <v>2.9037330565790396</v>
      </c>
      <c r="AE89" s="16">
        <f t="shared" si="108"/>
        <v>3.2381909867148835</v>
      </c>
      <c r="AF89" s="15">
        <f t="shared" si="109"/>
        <v>-4.0504037456468023E-3</v>
      </c>
      <c r="AG89" s="15">
        <f t="shared" si="110"/>
        <v>2.9673830763510267E-4</v>
      </c>
      <c r="AH89" s="15">
        <f t="shared" si="111"/>
        <v>9.7937136394747881E-3</v>
      </c>
      <c r="AI89" s="1">
        <f t="shared" si="69"/>
        <v>131525.5677343639</v>
      </c>
      <c r="AJ89" s="1">
        <f t="shared" si="70"/>
        <v>35887.888585565568</v>
      </c>
      <c r="AK89" s="1">
        <f t="shared" si="71"/>
        <v>14337.410386215915</v>
      </c>
      <c r="AL89" s="14">
        <f t="shared" si="112"/>
        <v>27.012974946371578</v>
      </c>
      <c r="AM89" s="14">
        <f t="shared" si="113"/>
        <v>4.8218184694163639</v>
      </c>
      <c r="AN89" s="14">
        <f t="shared" si="114"/>
        <v>1.7410646727387162</v>
      </c>
      <c r="AO89" s="11">
        <f t="shared" si="115"/>
        <v>1.4800408125288936E-2</v>
      </c>
      <c r="AP89" s="11">
        <f t="shared" si="116"/>
        <v>1.8644610681531386E-2</v>
      </c>
      <c r="AQ89" s="11">
        <f t="shared" si="117"/>
        <v>1.6913014358588788E-2</v>
      </c>
      <c r="AR89" s="1">
        <f t="shared" si="121"/>
        <v>80087.865230623298</v>
      </c>
      <c r="AS89" s="1">
        <f t="shared" si="122"/>
        <v>23008.862025801747</v>
      </c>
      <c r="AT89" s="1">
        <f t="shared" si="123"/>
        <v>9213.7249730951971</v>
      </c>
      <c r="AU89" s="1">
        <f t="shared" si="75"/>
        <v>16017.57304612466</v>
      </c>
      <c r="AV89" s="1">
        <f t="shared" si="76"/>
        <v>4601.77240516035</v>
      </c>
      <c r="AW89" s="1">
        <f t="shared" si="77"/>
        <v>1842.7449946190395</v>
      </c>
      <c r="AX89" s="1">
        <f t="shared" si="141"/>
        <v>55772.019895894366</v>
      </c>
      <c r="AY89" s="1">
        <f t="shared" si="132"/>
        <v>6388.0270900253199</v>
      </c>
      <c r="AZ89" s="1">
        <f t="shared" si="133"/>
        <v>1786.9709167405267</v>
      </c>
      <c r="BA89" s="1">
        <f t="shared" si="142"/>
        <v>12555.148479504094</v>
      </c>
      <c r="BB89" s="1">
        <f t="shared" si="143"/>
        <v>25248.209512304413</v>
      </c>
      <c r="BC89" s="1">
        <f t="shared" si="144"/>
        <v>30887.991009321511</v>
      </c>
      <c r="BD89" s="1">
        <f t="shared" si="134"/>
        <v>30023.391792310438</v>
      </c>
      <c r="BE89" s="2">
        <f t="shared" si="150"/>
        <v>0</v>
      </c>
      <c r="BF89" s="2">
        <f t="shared" si="151"/>
        <v>0</v>
      </c>
      <c r="BG89" s="2">
        <f t="shared" si="152"/>
        <v>0</v>
      </c>
      <c r="BH89" s="2">
        <f t="shared" si="135"/>
        <v>0</v>
      </c>
      <c r="BI89" s="2">
        <f t="shared" si="145"/>
        <v>0</v>
      </c>
      <c r="BJ89" s="2">
        <f t="shared" si="136"/>
        <v>0</v>
      </c>
      <c r="BK89" s="2">
        <f t="shared" si="137"/>
        <v>0</v>
      </c>
      <c r="BL89" s="2">
        <f t="shared" si="138"/>
        <v>0</v>
      </c>
      <c r="BM89" s="2">
        <f t="shared" si="139"/>
        <v>0</v>
      </c>
      <c r="BN89" s="2">
        <f t="shared" si="140"/>
        <v>0</v>
      </c>
      <c r="BO89" s="2">
        <f t="shared" si="146"/>
        <v>0</v>
      </c>
      <c r="BP89" s="2">
        <f t="shared" si="147"/>
        <v>0</v>
      </c>
      <c r="BQ89" s="2">
        <f t="shared" si="148"/>
        <v>0</v>
      </c>
      <c r="BR89" s="17">
        <f t="shared" si="128"/>
        <v>0.43707675317042521</v>
      </c>
      <c r="BS89" s="12"/>
      <c r="BT89" s="12"/>
      <c r="BU89" s="12"/>
      <c r="BV89" s="12"/>
      <c r="BW89" s="12"/>
      <c r="BX89" s="12"/>
      <c r="BY89" s="19"/>
      <c r="BZ89" s="19"/>
      <c r="CA89" s="19"/>
      <c r="CB89" s="12"/>
      <c r="CC89" s="12"/>
      <c r="CD89" s="12"/>
      <c r="CE89" s="12"/>
      <c r="CF89" s="12"/>
      <c r="CG89" s="12"/>
      <c r="CH89" s="12"/>
      <c r="CI89" s="12"/>
      <c r="CJ89" s="12"/>
      <c r="CK89" s="17"/>
      <c r="CL89" s="17"/>
      <c r="CM89" s="17"/>
    </row>
    <row r="90" spans="1:91">
      <c r="A90" s="2">
        <f t="shared" si="78"/>
        <v>2044</v>
      </c>
      <c r="B90" s="5">
        <f t="shared" si="79"/>
        <v>1149.6141974910097</v>
      </c>
      <c r="C90" s="5">
        <f t="shared" si="80"/>
        <v>2885.5752646720712</v>
      </c>
      <c r="D90" s="5">
        <f t="shared" si="81"/>
        <v>4136.7601753962999</v>
      </c>
      <c r="E90" s="15">
        <f t="shared" si="82"/>
        <v>7.1817544455847536E-4</v>
      </c>
      <c r="F90" s="15">
        <f t="shared" si="83"/>
        <v>1.4148537833798267E-3</v>
      </c>
      <c r="G90" s="15">
        <f t="shared" si="84"/>
        <v>2.8883736693954346E-3</v>
      </c>
      <c r="H90" s="5">
        <f t="shared" si="85"/>
        <v>81659.208781676964</v>
      </c>
      <c r="I90" s="5">
        <f t="shared" si="86"/>
        <v>23591.051657174979</v>
      </c>
      <c r="J90" s="5">
        <f t="shared" si="87"/>
        <v>9442.6095884951192</v>
      </c>
      <c r="K90" s="5">
        <f t="shared" si="88"/>
        <v>71031.837428500061</v>
      </c>
      <c r="L90" s="5">
        <f t="shared" si="89"/>
        <v>8175.5107711099554</v>
      </c>
      <c r="M90" s="5">
        <f t="shared" si="90"/>
        <v>2282.6098657243338</v>
      </c>
      <c r="N90" s="15">
        <f t="shared" si="91"/>
        <v>1.8888504466434641E-2</v>
      </c>
      <c r="O90" s="15">
        <f t="shared" si="92"/>
        <v>2.3854239300359792E-2</v>
      </c>
      <c r="P90" s="15">
        <f t="shared" si="93"/>
        <v>2.1890102112176679E-2</v>
      </c>
      <c r="Q90" s="5">
        <f t="shared" si="94"/>
        <v>7958.5463436641703</v>
      </c>
      <c r="R90" s="5">
        <f t="shared" si="95"/>
        <v>9320.9614888591532</v>
      </c>
      <c r="S90" s="5">
        <f t="shared" si="96"/>
        <v>4448.4826520072074</v>
      </c>
      <c r="T90" s="5">
        <f t="shared" si="97"/>
        <v>97.460488074799258</v>
      </c>
      <c r="U90" s="5">
        <f t="shared" si="98"/>
        <v>395.10580640114347</v>
      </c>
      <c r="V90" s="5">
        <f t="shared" si="99"/>
        <v>471.10733641124386</v>
      </c>
      <c r="W90" s="15">
        <f t="shared" si="100"/>
        <v>-1.0734613539272964E-2</v>
      </c>
      <c r="X90" s="15">
        <f t="shared" si="101"/>
        <v>-1.217998157191269E-2</v>
      </c>
      <c r="Y90" s="15">
        <f t="shared" si="102"/>
        <v>-9.7425357312937999E-3</v>
      </c>
      <c r="Z90" s="5">
        <f t="shared" si="124"/>
        <v>15910.211040040869</v>
      </c>
      <c r="AA90" s="5">
        <f t="shared" si="125"/>
        <v>26731.065510212149</v>
      </c>
      <c r="AB90" s="5">
        <f t="shared" si="126"/>
        <v>14333.165305182749</v>
      </c>
      <c r="AC90" s="16">
        <f t="shared" si="106"/>
        <v>2.0164778441330435</v>
      </c>
      <c r="AD90" s="16">
        <f t="shared" si="107"/>
        <v>2.9045947054120731</v>
      </c>
      <c r="AE90" s="16">
        <f t="shared" si="108"/>
        <v>3.2699049019486974</v>
      </c>
      <c r="AF90" s="15">
        <f t="shared" si="109"/>
        <v>-4.0504037456468023E-3</v>
      </c>
      <c r="AG90" s="15">
        <f t="shared" si="110"/>
        <v>2.9673830763510267E-4</v>
      </c>
      <c r="AH90" s="15">
        <f t="shared" si="111"/>
        <v>9.7937136394747881E-3</v>
      </c>
      <c r="AI90" s="1">
        <f t="shared" si="69"/>
        <v>134390.58400705218</v>
      </c>
      <c r="AJ90" s="1">
        <f t="shared" si="70"/>
        <v>36900.872132169359</v>
      </c>
      <c r="AK90" s="1">
        <f t="shared" si="71"/>
        <v>14746.414342213364</v>
      </c>
      <c r="AL90" s="14">
        <f t="shared" si="112"/>
        <v>27.408779969717241</v>
      </c>
      <c r="AM90" s="14">
        <f t="shared" si="113"/>
        <v>4.9108203882742574</v>
      </c>
      <c r="AN90" s="14">
        <f t="shared" si="114"/>
        <v>1.7702168580298854</v>
      </c>
      <c r="AO90" s="11">
        <f t="shared" si="115"/>
        <v>1.4652404044036046E-2</v>
      </c>
      <c r="AP90" s="11">
        <f t="shared" si="116"/>
        <v>1.8458164574716072E-2</v>
      </c>
      <c r="AQ90" s="11">
        <f t="shared" si="117"/>
        <v>1.6743884215002898E-2</v>
      </c>
      <c r="AR90" s="1">
        <f t="shared" si="121"/>
        <v>81659.208781676964</v>
      </c>
      <c r="AS90" s="1">
        <f t="shared" si="122"/>
        <v>23591.051657174979</v>
      </c>
      <c r="AT90" s="1">
        <f t="shared" si="123"/>
        <v>9442.6095884951192</v>
      </c>
      <c r="AU90" s="1">
        <f t="shared" si="75"/>
        <v>16331.841756335394</v>
      </c>
      <c r="AV90" s="1">
        <f t="shared" si="76"/>
        <v>4718.2103314349961</v>
      </c>
      <c r="AW90" s="1">
        <f t="shared" si="77"/>
        <v>1888.521917699024</v>
      </c>
      <c r="AX90" s="1">
        <f t="shared" si="141"/>
        <v>56825.469942800046</v>
      </c>
      <c r="AY90" s="1">
        <f t="shared" si="132"/>
        <v>6540.4086168879649</v>
      </c>
      <c r="AZ90" s="1">
        <f t="shared" si="133"/>
        <v>1826.0878925794668</v>
      </c>
      <c r="BA90" s="1">
        <f t="shared" si="142"/>
        <v>12585.677240962141</v>
      </c>
      <c r="BB90" s="1">
        <f t="shared" si="143"/>
        <v>25351.957084815251</v>
      </c>
      <c r="BC90" s="1">
        <f t="shared" si="144"/>
        <v>31066.784283054341</v>
      </c>
      <c r="BD90" s="1">
        <f t="shared" si="134"/>
        <v>29281.774019379653</v>
      </c>
      <c r="BE90" s="2">
        <f t="shared" si="150"/>
        <v>0</v>
      </c>
      <c r="BF90" s="2">
        <f t="shared" si="151"/>
        <v>0</v>
      </c>
      <c r="BG90" s="2">
        <f t="shared" si="152"/>
        <v>0</v>
      </c>
      <c r="BH90" s="2">
        <f t="shared" si="135"/>
        <v>0</v>
      </c>
      <c r="BI90" s="2">
        <f t="shared" si="145"/>
        <v>0</v>
      </c>
      <c r="BJ90" s="2">
        <f t="shared" si="136"/>
        <v>0</v>
      </c>
      <c r="BK90" s="2">
        <f t="shared" si="137"/>
        <v>0</v>
      </c>
      <c r="BL90" s="2">
        <f t="shared" si="138"/>
        <v>0</v>
      </c>
      <c r="BM90" s="2">
        <f t="shared" si="139"/>
        <v>0</v>
      </c>
      <c r="BN90" s="2">
        <f t="shared" si="140"/>
        <v>0</v>
      </c>
      <c r="BO90" s="2">
        <f t="shared" si="146"/>
        <v>0</v>
      </c>
      <c r="BP90" s="2">
        <f t="shared" si="147"/>
        <v>0</v>
      </c>
      <c r="BQ90" s="2">
        <f t="shared" si="148"/>
        <v>0</v>
      </c>
      <c r="BR90" s="17">
        <f t="shared" si="128"/>
        <v>0.42434636230138367</v>
      </c>
      <c r="BS90" s="12"/>
      <c r="BT90" s="12"/>
      <c r="BU90" s="12"/>
      <c r="BV90" s="12"/>
      <c r="BW90" s="12"/>
      <c r="BX90" s="12"/>
      <c r="BY90" s="19"/>
      <c r="BZ90" s="19"/>
      <c r="CA90" s="19"/>
      <c r="CB90" s="12"/>
      <c r="CC90" s="12"/>
      <c r="CD90" s="12"/>
      <c r="CE90" s="12"/>
      <c r="CF90" s="12"/>
      <c r="CG90" s="12"/>
      <c r="CH90" s="12"/>
      <c r="CI90" s="12"/>
      <c r="CJ90" s="12"/>
      <c r="CK90" s="17"/>
      <c r="CL90" s="17"/>
      <c r="CM90" s="17"/>
    </row>
    <row r="91" spans="1:91">
      <c r="A91" s="2">
        <f t="shared" si="78"/>
        <v>2045</v>
      </c>
      <c r="B91" s="5">
        <f t="shared" si="79"/>
        <v>1150.3985409439958</v>
      </c>
      <c r="C91" s="5">
        <f t="shared" si="80"/>
        <v>2889.4537983984969</v>
      </c>
      <c r="D91" s="5">
        <f t="shared" si="81"/>
        <v>4148.1112591051569</v>
      </c>
      <c r="E91" s="15">
        <f t="shared" si="82"/>
        <v>6.8226667233055153E-4</v>
      </c>
      <c r="F91" s="15">
        <f t="shared" si="83"/>
        <v>1.3441110942108354E-3</v>
      </c>
      <c r="G91" s="15">
        <f t="shared" si="84"/>
        <v>2.7439549859256626E-3</v>
      </c>
      <c r="H91" s="5">
        <f t="shared" si="85"/>
        <v>83242.768465549729</v>
      </c>
      <c r="I91" s="5">
        <f t="shared" si="86"/>
        <v>24180.50677634537</v>
      </c>
      <c r="J91" s="5">
        <f t="shared" si="87"/>
        <v>9673.6052557420517</v>
      </c>
      <c r="K91" s="5">
        <f t="shared" si="88"/>
        <v>72359.939188763441</v>
      </c>
      <c r="L91" s="5">
        <f t="shared" si="89"/>
        <v>8368.5389916072054</v>
      </c>
      <c r="M91" s="5">
        <f t="shared" si="90"/>
        <v>2332.0505771170833</v>
      </c>
      <c r="N91" s="15">
        <f t="shared" si="91"/>
        <v>1.8697274466541014E-2</v>
      </c>
      <c r="O91" s="15">
        <f t="shared" si="92"/>
        <v>2.3610539561559785E-2</v>
      </c>
      <c r="P91" s="15">
        <f t="shared" si="93"/>
        <v>2.1659729126361604E-2</v>
      </c>
      <c r="Q91" s="5">
        <f t="shared" si="94"/>
        <v>8025.7922028064522</v>
      </c>
      <c r="R91" s="5">
        <f t="shared" si="95"/>
        <v>9437.4928070136866</v>
      </c>
      <c r="S91" s="5">
        <f t="shared" si="96"/>
        <v>4512.9066850321524</v>
      </c>
      <c r="T91" s="5">
        <f t="shared" si="97"/>
        <v>96.414287399967364</v>
      </c>
      <c r="U91" s="5">
        <f t="shared" si="98"/>
        <v>390.29342496022184</v>
      </c>
      <c r="V91" s="5">
        <f t="shared" si="99"/>
        <v>466.51755635298269</v>
      </c>
      <c r="W91" s="15">
        <f t="shared" si="100"/>
        <v>-1.0734613539272964E-2</v>
      </c>
      <c r="X91" s="15">
        <f t="shared" si="101"/>
        <v>-1.217998157191269E-2</v>
      </c>
      <c r="Y91" s="15">
        <f t="shared" si="102"/>
        <v>-9.7425357312937999E-3</v>
      </c>
      <c r="Z91" s="5">
        <f t="shared" si="124"/>
        <v>15983.230552988189</v>
      </c>
      <c r="AA91" s="5">
        <f t="shared" si="125"/>
        <v>27081.64916870249</v>
      </c>
      <c r="AB91" s="5">
        <f t="shared" si="126"/>
        <v>14688.575717161846</v>
      </c>
      <c r="AC91" s="16">
        <f t="shared" si="106"/>
        <v>2.0083102947201534</v>
      </c>
      <c r="AD91" s="16">
        <f t="shared" si="107"/>
        <v>2.9054566099293231</v>
      </c>
      <c r="AE91" s="16">
        <f t="shared" si="108"/>
        <v>3.3019294141866977</v>
      </c>
      <c r="AF91" s="15">
        <f t="shared" si="109"/>
        <v>-4.0504037456468023E-3</v>
      </c>
      <c r="AG91" s="15">
        <f t="shared" si="110"/>
        <v>2.9673830763510267E-4</v>
      </c>
      <c r="AH91" s="15">
        <f t="shared" si="111"/>
        <v>9.7937136394747881E-3</v>
      </c>
      <c r="AI91" s="1">
        <f t="shared" si="69"/>
        <v>137283.36736268236</v>
      </c>
      <c r="AJ91" s="1">
        <f t="shared" si="70"/>
        <v>37928.995250387423</v>
      </c>
      <c r="AK91" s="1">
        <f t="shared" si="71"/>
        <v>15160.294825691053</v>
      </c>
      <c r="AL91" s="14">
        <f t="shared" si="112"/>
        <v>27.806368443002917</v>
      </c>
      <c r="AM91" s="14">
        <f t="shared" si="113"/>
        <v>5.0005586718886583</v>
      </c>
      <c r="AN91" s="14">
        <f t="shared" si="114"/>
        <v>1.7995607610751212</v>
      </c>
      <c r="AO91" s="11">
        <f t="shared" si="115"/>
        <v>1.4505880003595685E-2</v>
      </c>
      <c r="AP91" s="11">
        <f t="shared" si="116"/>
        <v>1.8273582928968912E-2</v>
      </c>
      <c r="AQ91" s="11">
        <f t="shared" si="117"/>
        <v>1.6576445372852869E-2</v>
      </c>
      <c r="AR91" s="1">
        <f t="shared" si="121"/>
        <v>83242.768465549729</v>
      </c>
      <c r="AS91" s="1">
        <f t="shared" si="122"/>
        <v>24180.50677634537</v>
      </c>
      <c r="AT91" s="1">
        <f t="shared" si="123"/>
        <v>9673.6052557420517</v>
      </c>
      <c r="AU91" s="1">
        <f t="shared" si="75"/>
        <v>16648.553693109945</v>
      </c>
      <c r="AV91" s="1">
        <f t="shared" si="76"/>
        <v>4836.1013552690738</v>
      </c>
      <c r="AW91" s="1">
        <f t="shared" si="77"/>
        <v>1934.7210511484104</v>
      </c>
      <c r="AX91" s="1">
        <f t="shared" si="141"/>
        <v>57887.95135101075</v>
      </c>
      <c r="AY91" s="1">
        <f t="shared" si="132"/>
        <v>6694.831193285765</v>
      </c>
      <c r="AZ91" s="1">
        <f t="shared" si="133"/>
        <v>1865.6404616936666</v>
      </c>
      <c r="BA91" s="1">
        <f t="shared" si="142"/>
        <v>12615.574735390564</v>
      </c>
      <c r="BB91" s="1">
        <f t="shared" si="143"/>
        <v>25453.461577405855</v>
      </c>
      <c r="BC91" s="1">
        <f t="shared" si="144"/>
        <v>31240.917902490368</v>
      </c>
      <c r="BD91" s="1">
        <f t="shared" si="134"/>
        <v>28554.78343935185</v>
      </c>
      <c r="BE91" s="2">
        <f t="shared" si="150"/>
        <v>0</v>
      </c>
      <c r="BF91" s="2">
        <f t="shared" si="151"/>
        <v>0</v>
      </c>
      <c r="BG91" s="2">
        <f t="shared" si="152"/>
        <v>0</v>
      </c>
      <c r="BH91" s="2">
        <f t="shared" si="135"/>
        <v>0</v>
      </c>
      <c r="BI91" s="2">
        <f t="shared" si="145"/>
        <v>0</v>
      </c>
      <c r="BJ91" s="2">
        <f t="shared" si="136"/>
        <v>0</v>
      </c>
      <c r="BK91" s="2">
        <f t="shared" si="137"/>
        <v>0</v>
      </c>
      <c r="BL91" s="2">
        <f t="shared" si="138"/>
        <v>0</v>
      </c>
      <c r="BM91" s="2">
        <f t="shared" si="139"/>
        <v>0</v>
      </c>
      <c r="BN91" s="2">
        <f t="shared" si="140"/>
        <v>0</v>
      </c>
      <c r="BO91" s="2">
        <f t="shared" si="146"/>
        <v>0</v>
      </c>
      <c r="BP91" s="2">
        <f t="shared" si="147"/>
        <v>0</v>
      </c>
      <c r="BQ91" s="2">
        <f t="shared" si="148"/>
        <v>0</v>
      </c>
      <c r="BR91" s="17">
        <f t="shared" si="128"/>
        <v>0.41198675951590646</v>
      </c>
      <c r="BS91" s="12"/>
      <c r="BT91" s="12"/>
      <c r="BU91" s="12"/>
      <c r="BV91" s="12"/>
      <c r="BW91" s="12"/>
      <c r="BX91" s="12"/>
      <c r="BY91" s="19"/>
      <c r="BZ91" s="19"/>
      <c r="CA91" s="19"/>
      <c r="CB91" s="12"/>
      <c r="CC91" s="12"/>
      <c r="CD91" s="12"/>
      <c r="CE91" s="12"/>
      <c r="CF91" s="12"/>
      <c r="CG91" s="12"/>
      <c r="CH91" s="12"/>
      <c r="CI91" s="12"/>
      <c r="CJ91" s="12"/>
      <c r="CK91" s="17"/>
      <c r="CL91" s="17"/>
      <c r="CM91" s="17"/>
    </row>
    <row r="92" spans="1:91">
      <c r="A92" s="2">
        <f t="shared" si="78"/>
        <v>2046</v>
      </c>
      <c r="B92" s="5">
        <f t="shared" si="79"/>
        <v>1151.1441755991602</v>
      </c>
      <c r="C92" s="5">
        <f t="shared" si="80"/>
        <v>2893.1433579598024</v>
      </c>
      <c r="D92" s="5">
        <f t="shared" si="81"/>
        <v>4158.9243781481728</v>
      </c>
      <c r="E92" s="15">
        <f t="shared" si="82"/>
        <v>6.481533387140239E-4</v>
      </c>
      <c r="F92" s="15">
        <f t="shared" si="83"/>
        <v>1.2769055395002935E-3</v>
      </c>
      <c r="G92" s="15">
        <f t="shared" si="84"/>
        <v>2.6067572366293792E-3</v>
      </c>
      <c r="H92" s="5">
        <f t="shared" si="85"/>
        <v>84838.374585247308</v>
      </c>
      <c r="I92" s="5">
        <f t="shared" si="86"/>
        <v>24777.187161644786</v>
      </c>
      <c r="J92" s="5">
        <f t="shared" si="87"/>
        <v>9906.6859020540469</v>
      </c>
      <c r="K92" s="5">
        <f t="shared" si="88"/>
        <v>73699.173729554503</v>
      </c>
      <c r="L92" s="5">
        <f t="shared" si="89"/>
        <v>8564.1062664510537</v>
      </c>
      <c r="M92" s="5">
        <f t="shared" si="90"/>
        <v>2382.0307851967136</v>
      </c>
      <c r="N92" s="15">
        <f t="shared" si="91"/>
        <v>1.8507955587102387E-2</v>
      </c>
      <c r="O92" s="15">
        <f t="shared" si="92"/>
        <v>2.3369345000361808E-2</v>
      </c>
      <c r="P92" s="15">
        <f t="shared" si="93"/>
        <v>2.1431871405386271E-2</v>
      </c>
      <c r="Q92" s="5">
        <f t="shared" si="94"/>
        <v>8091.8262475154397</v>
      </c>
      <c r="R92" s="5">
        <f t="shared" si="95"/>
        <v>9552.5882703640036</v>
      </c>
      <c r="S92" s="5">
        <f t="shared" si="96"/>
        <v>4576.6163775060741</v>
      </c>
      <c r="T92" s="5">
        <f t="shared" si="97"/>
        <v>95.379317285064317</v>
      </c>
      <c r="U92" s="5">
        <f t="shared" si="98"/>
        <v>385.53965823656767</v>
      </c>
      <c r="V92" s="5">
        <f t="shared" si="99"/>
        <v>461.97249239093787</v>
      </c>
      <c r="W92" s="15">
        <f t="shared" si="100"/>
        <v>-1.0734613539272964E-2</v>
      </c>
      <c r="X92" s="15">
        <f t="shared" si="101"/>
        <v>-1.217998157191269E-2</v>
      </c>
      <c r="Y92" s="15">
        <f t="shared" si="102"/>
        <v>-9.7425357312937999E-3</v>
      </c>
      <c r="Z92" s="5">
        <f t="shared" si="124"/>
        <v>16052.995558023173</v>
      </c>
      <c r="AA92" s="5">
        <f t="shared" si="125"/>
        <v>27428.362488714225</v>
      </c>
      <c r="AB92" s="5">
        <f t="shared" si="126"/>
        <v>15047.238385250101</v>
      </c>
      <c r="AC92" s="16">
        <f t="shared" si="106"/>
        <v>2.0001758271799979</v>
      </c>
      <c r="AD92" s="16">
        <f t="shared" si="107"/>
        <v>2.9063187702066609</v>
      </c>
      <c r="AE92" s="16">
        <f t="shared" si="108"/>
        <v>3.3342675653270009</v>
      </c>
      <c r="AF92" s="15">
        <f t="shared" si="109"/>
        <v>-4.0504037456468023E-3</v>
      </c>
      <c r="AG92" s="15">
        <f t="shared" si="110"/>
        <v>2.9673830763510267E-4</v>
      </c>
      <c r="AH92" s="15">
        <f t="shared" si="111"/>
        <v>9.7937136394747881E-3</v>
      </c>
      <c r="AI92" s="1">
        <f t="shared" si="69"/>
        <v>140203.58431952406</v>
      </c>
      <c r="AJ92" s="1">
        <f t="shared" si="70"/>
        <v>38972.197080617756</v>
      </c>
      <c r="AK92" s="1">
        <f t="shared" si="71"/>
        <v>15578.986394270358</v>
      </c>
      <c r="AL92" s="14">
        <f t="shared" si="112"/>
        <v>28.205690728533188</v>
      </c>
      <c r="AM92" s="14">
        <f t="shared" si="113"/>
        <v>5.0910230142347714</v>
      </c>
      <c r="AN92" s="14">
        <f t="shared" si="114"/>
        <v>1.8290927785197013</v>
      </c>
      <c r="AO92" s="11">
        <f t="shared" si="115"/>
        <v>1.4360821203559727E-2</v>
      </c>
      <c r="AP92" s="11">
        <f t="shared" si="116"/>
        <v>1.8090847099679223E-2</v>
      </c>
      <c r="AQ92" s="11">
        <f t="shared" si="117"/>
        <v>1.641068091912434E-2</v>
      </c>
      <c r="AR92" s="1">
        <f t="shared" si="121"/>
        <v>84838.374585247308</v>
      </c>
      <c r="AS92" s="1">
        <f t="shared" si="122"/>
        <v>24777.187161644786</v>
      </c>
      <c r="AT92" s="1">
        <f t="shared" si="123"/>
        <v>9906.6859020540469</v>
      </c>
      <c r="AU92" s="1">
        <f t="shared" si="75"/>
        <v>16967.674917049462</v>
      </c>
      <c r="AV92" s="1">
        <f t="shared" si="76"/>
        <v>4955.4374323289576</v>
      </c>
      <c r="AW92" s="1">
        <f t="shared" si="77"/>
        <v>1981.3371804108094</v>
      </c>
      <c r="AX92" s="1">
        <f t="shared" si="141"/>
        <v>58959.338983643604</v>
      </c>
      <c r="AY92" s="1">
        <f t="shared" si="132"/>
        <v>6851.2850131608429</v>
      </c>
      <c r="AZ92" s="1">
        <f t="shared" si="133"/>
        <v>1905.6246281573713</v>
      </c>
      <c r="BA92" s="1">
        <f t="shared" si="142"/>
        <v>12644.86212794241</v>
      </c>
      <c r="BB92" s="1">
        <f t="shared" si="143"/>
        <v>25552.796194199844</v>
      </c>
      <c r="BC92" s="1">
        <f t="shared" si="144"/>
        <v>31410.547205989085</v>
      </c>
      <c r="BD92" s="1">
        <f t="shared" si="134"/>
        <v>27842.387408982559</v>
      </c>
      <c r="BE92" s="2">
        <f t="shared" si="150"/>
        <v>0</v>
      </c>
      <c r="BF92" s="2">
        <f t="shared" si="151"/>
        <v>0</v>
      </c>
      <c r="BG92" s="2">
        <f t="shared" si="152"/>
        <v>0</v>
      </c>
      <c r="BH92" s="2">
        <f t="shared" si="135"/>
        <v>0</v>
      </c>
      <c r="BI92" s="2">
        <f t="shared" si="145"/>
        <v>0</v>
      </c>
      <c r="BJ92" s="2">
        <f t="shared" si="136"/>
        <v>0</v>
      </c>
      <c r="BK92" s="2">
        <f t="shared" si="137"/>
        <v>0</v>
      </c>
      <c r="BL92" s="2">
        <f t="shared" si="138"/>
        <v>0</v>
      </c>
      <c r="BM92" s="2">
        <f t="shared" si="139"/>
        <v>0</v>
      </c>
      <c r="BN92" s="2">
        <f t="shared" si="140"/>
        <v>0</v>
      </c>
      <c r="BO92" s="2">
        <f t="shared" si="146"/>
        <v>0</v>
      </c>
      <c r="BP92" s="2">
        <f t="shared" si="147"/>
        <v>0</v>
      </c>
      <c r="BQ92" s="2">
        <f t="shared" si="148"/>
        <v>0</v>
      </c>
      <c r="BR92" s="17">
        <f t="shared" si="128"/>
        <v>0.39998714516107425</v>
      </c>
      <c r="BS92" s="12"/>
      <c r="BT92" s="12"/>
      <c r="BU92" s="12"/>
      <c r="BV92" s="12"/>
      <c r="BW92" s="12"/>
      <c r="BX92" s="12"/>
      <c r="BY92" s="19"/>
      <c r="BZ92" s="19"/>
      <c r="CA92" s="19"/>
      <c r="CB92" s="12"/>
      <c r="CC92" s="12"/>
      <c r="CD92" s="12"/>
      <c r="CE92" s="12"/>
      <c r="CF92" s="12"/>
      <c r="CG92" s="12"/>
      <c r="CH92" s="12"/>
      <c r="CI92" s="12"/>
      <c r="CJ92" s="12"/>
      <c r="CK92" s="17"/>
      <c r="CL92" s="17"/>
      <c r="CM92" s="17"/>
    </row>
    <row r="93" spans="1:91">
      <c r="A93" s="2">
        <f t="shared" si="78"/>
        <v>2047</v>
      </c>
      <c r="B93" s="5">
        <f t="shared" si="79"/>
        <v>1151.8529876428784</v>
      </c>
      <c r="C93" s="5">
        <f t="shared" si="80"/>
        <v>2896.6529152011326</v>
      </c>
      <c r="D93" s="5">
        <f t="shared" si="81"/>
        <v>4169.2236190565382</v>
      </c>
      <c r="E93" s="15">
        <f t="shared" si="82"/>
        <v>6.1574567177832265E-4</v>
      </c>
      <c r="F93" s="15">
        <f t="shared" si="83"/>
        <v>1.2130602625252788E-3</v>
      </c>
      <c r="G93" s="15">
        <f t="shared" si="84"/>
        <v>2.4764193747979103E-3</v>
      </c>
      <c r="H93" s="5">
        <f t="shared" si="85"/>
        <v>86445.855410156815</v>
      </c>
      <c r="I93" s="5">
        <f t="shared" si="86"/>
        <v>25381.050960501827</v>
      </c>
      <c r="J93" s="5">
        <f t="shared" si="87"/>
        <v>10141.825665759632</v>
      </c>
      <c r="K93" s="5">
        <f t="shared" si="88"/>
        <v>75049.382462476686</v>
      </c>
      <c r="L93" s="5">
        <f t="shared" si="89"/>
        <v>8762.1995812154328</v>
      </c>
      <c r="M93" s="5">
        <f t="shared" si="90"/>
        <v>2432.545383126906</v>
      </c>
      <c r="N93" s="15">
        <f t="shared" si="91"/>
        <v>1.8320540985668154E-2</v>
      </c>
      <c r="O93" s="15">
        <f t="shared" si="92"/>
        <v>2.3130646514790243E-2</v>
      </c>
      <c r="P93" s="15">
        <f t="shared" si="93"/>
        <v>2.1206526063440867E-2</v>
      </c>
      <c r="Q93" s="5">
        <f t="shared" si="94"/>
        <v>8156.6382080547846</v>
      </c>
      <c r="R93" s="5">
        <f t="shared" si="95"/>
        <v>9666.2157004587189</v>
      </c>
      <c r="S93" s="5">
        <f t="shared" si="96"/>
        <v>4639.5983184471124</v>
      </c>
      <c r="T93" s="5">
        <f t="shared" si="97"/>
        <v>94.355457174369448</v>
      </c>
      <c r="U93" s="5">
        <f t="shared" si="98"/>
        <v>380.84379230400475</v>
      </c>
      <c r="V93" s="5">
        <f t="shared" si="99"/>
        <v>457.47170887694432</v>
      </c>
      <c r="W93" s="15">
        <f t="shared" si="100"/>
        <v>-1.0734613539272964E-2</v>
      </c>
      <c r="X93" s="15">
        <f t="shared" si="101"/>
        <v>-1.217998157191269E-2</v>
      </c>
      <c r="Y93" s="15">
        <f t="shared" si="102"/>
        <v>-9.7425357312937999E-3</v>
      </c>
      <c r="Z93" s="5">
        <f t="shared" si="124"/>
        <v>16119.519168572349</v>
      </c>
      <c r="AA93" s="5">
        <f t="shared" si="125"/>
        <v>27771.104900263148</v>
      </c>
      <c r="AB93" s="5">
        <f t="shared" si="126"/>
        <v>15409.112321471646</v>
      </c>
      <c r="AC93" s="16">
        <f t="shared" si="106"/>
        <v>1.9920743075176359</v>
      </c>
      <c r="AD93" s="16">
        <f t="shared" si="107"/>
        <v>2.9071811863199799</v>
      </c>
      <c r="AE93" s="16">
        <f t="shared" si="108"/>
        <v>3.3669224270592024</v>
      </c>
      <c r="AF93" s="15">
        <f t="shared" si="109"/>
        <v>-4.0504037456468023E-3</v>
      </c>
      <c r="AG93" s="15">
        <f t="shared" si="110"/>
        <v>2.9673830763510267E-4</v>
      </c>
      <c r="AH93" s="15">
        <f t="shared" si="111"/>
        <v>9.7937136394747881E-3</v>
      </c>
      <c r="AI93" s="1">
        <f t="shared" si="69"/>
        <v>143150.90080462111</v>
      </c>
      <c r="AJ93" s="1">
        <f t="shared" si="70"/>
        <v>40030.414804884938</v>
      </c>
      <c r="AK93" s="1">
        <f t="shared" si="71"/>
        <v>16002.424935254132</v>
      </c>
      <c r="AL93" s="14">
        <f t="shared" si="112"/>
        <v>28.606697041193801</v>
      </c>
      <c r="AM93" s="14">
        <f t="shared" si="113"/>
        <v>5.1822029239769263</v>
      </c>
      <c r="AN93" s="14">
        <f t="shared" si="114"/>
        <v>1.8588092698998651</v>
      </c>
      <c r="AO93" s="11">
        <f t="shared" si="115"/>
        <v>1.421721299152413E-2</v>
      </c>
      <c r="AP93" s="11">
        <f t="shared" si="116"/>
        <v>1.7909938628682429E-2</v>
      </c>
      <c r="AQ93" s="11">
        <f t="shared" si="117"/>
        <v>1.6246574109933097E-2</v>
      </c>
      <c r="AR93" s="1">
        <f t="shared" si="121"/>
        <v>86445.855410156815</v>
      </c>
      <c r="AS93" s="1">
        <f t="shared" si="122"/>
        <v>25381.050960501827</v>
      </c>
      <c r="AT93" s="1">
        <f t="shared" si="123"/>
        <v>10141.825665759632</v>
      </c>
      <c r="AU93" s="1">
        <f t="shared" si="75"/>
        <v>17289.171082031364</v>
      </c>
      <c r="AV93" s="1">
        <f t="shared" si="76"/>
        <v>5076.2101921003659</v>
      </c>
      <c r="AW93" s="1">
        <f t="shared" si="77"/>
        <v>2028.3651331519266</v>
      </c>
      <c r="AX93" s="1">
        <f t="shared" si="141"/>
        <v>60039.505969981357</v>
      </c>
      <c r="AY93" s="1">
        <f t="shared" si="132"/>
        <v>7009.7596649723455</v>
      </c>
      <c r="AZ93" s="1">
        <f t="shared" si="133"/>
        <v>1946.0363065015247</v>
      </c>
      <c r="BA93" s="1">
        <f t="shared" si="142"/>
        <v>12673.559740688166</v>
      </c>
      <c r="BB93" s="1">
        <f t="shared" si="143"/>
        <v>25650.031582695628</v>
      </c>
      <c r="BC93" s="1">
        <f t="shared" si="144"/>
        <v>31575.823204739088</v>
      </c>
      <c r="BD93" s="1">
        <f t="shared" si="134"/>
        <v>27144.531325761545</v>
      </c>
      <c r="BE93" s="2">
        <f t="shared" si="150"/>
        <v>0</v>
      </c>
      <c r="BF93" s="2">
        <f t="shared" si="151"/>
        <v>0</v>
      </c>
      <c r="BG93" s="2">
        <f t="shared" si="152"/>
        <v>0</v>
      </c>
      <c r="BH93" s="2">
        <f t="shared" si="135"/>
        <v>0</v>
      </c>
      <c r="BI93" s="2">
        <f t="shared" si="145"/>
        <v>0</v>
      </c>
      <c r="BJ93" s="2">
        <f t="shared" si="136"/>
        <v>0</v>
      </c>
      <c r="BK93" s="2">
        <f t="shared" si="137"/>
        <v>0</v>
      </c>
      <c r="BL93" s="2">
        <f t="shared" si="138"/>
        <v>0</v>
      </c>
      <c r="BM93" s="2">
        <f t="shared" si="139"/>
        <v>0</v>
      </c>
      <c r="BN93" s="2">
        <f t="shared" si="140"/>
        <v>0</v>
      </c>
      <c r="BO93" s="2">
        <f t="shared" si="146"/>
        <v>0</v>
      </c>
      <c r="BP93" s="2">
        <f t="shared" si="147"/>
        <v>0</v>
      </c>
      <c r="BQ93" s="2">
        <f t="shared" si="148"/>
        <v>0</v>
      </c>
      <c r="BR93" s="17">
        <f t="shared" si="128"/>
        <v>0.3883370341369653</v>
      </c>
      <c r="BS93" s="12"/>
      <c r="BT93" s="12"/>
      <c r="BU93" s="12"/>
      <c r="BV93" s="12"/>
      <c r="BW93" s="12"/>
      <c r="BX93" s="12"/>
      <c r="BY93" s="19"/>
      <c r="BZ93" s="19"/>
      <c r="CA93" s="19"/>
      <c r="CB93" s="12"/>
      <c r="CC93" s="12"/>
      <c r="CD93" s="12"/>
      <c r="CE93" s="12"/>
      <c r="CF93" s="12"/>
      <c r="CG93" s="12"/>
      <c r="CH93" s="12"/>
      <c r="CI93" s="12"/>
      <c r="CJ93" s="12"/>
      <c r="CK93" s="17"/>
      <c r="CL93" s="17"/>
      <c r="CM93" s="17"/>
    </row>
    <row r="94" spans="1:91">
      <c r="A94" s="2">
        <f t="shared" si="78"/>
        <v>2048</v>
      </c>
      <c r="B94" s="5">
        <f t="shared" si="79"/>
        <v>1152.5267737099612</v>
      </c>
      <c r="C94" s="5">
        <f t="shared" si="80"/>
        <v>2899.9910390196028</v>
      </c>
      <c r="D94" s="5">
        <f t="shared" si="81"/>
        <v>4179.0321278972297</v>
      </c>
      <c r="E94" s="15">
        <f t="shared" si="82"/>
        <v>5.8495838818940651E-4</v>
      </c>
      <c r="F94" s="15">
        <f t="shared" si="83"/>
        <v>1.1524072493990149E-3</v>
      </c>
      <c r="G94" s="15">
        <f t="shared" si="84"/>
        <v>2.3525984060580145E-3</v>
      </c>
      <c r="H94" s="5">
        <f t="shared" si="85"/>
        <v>88065.037169974981</v>
      </c>
      <c r="I94" s="5">
        <f t="shared" si="86"/>
        <v>25992.054666696353</v>
      </c>
      <c r="J94" s="5">
        <f t="shared" si="87"/>
        <v>10378.998855959275</v>
      </c>
      <c r="K94" s="5">
        <f t="shared" si="88"/>
        <v>76410.404668080155</v>
      </c>
      <c r="L94" s="5">
        <f t="shared" si="89"/>
        <v>8962.8051662819835</v>
      </c>
      <c r="M94" s="5">
        <f t="shared" si="90"/>
        <v>2483.5891513429674</v>
      </c>
      <c r="N94" s="15">
        <f t="shared" si="91"/>
        <v>1.8135022047435889E-2</v>
      </c>
      <c r="O94" s="15">
        <f t="shared" si="92"/>
        <v>2.2894432294901401E-2</v>
      </c>
      <c r="P94" s="15">
        <f t="shared" si="93"/>
        <v>2.0983685883158021E-2</v>
      </c>
      <c r="Q94" s="5">
        <f t="shared" si="94"/>
        <v>8220.2184647018057</v>
      </c>
      <c r="R94" s="5">
        <f t="shared" si="95"/>
        <v>9778.3440951467928</v>
      </c>
      <c r="S94" s="5">
        <f t="shared" si="96"/>
        <v>4701.839825304507</v>
      </c>
      <c r="T94" s="5">
        <f t="shared" si="97"/>
        <v>93.342587806281173</v>
      </c>
      <c r="U94" s="5">
        <f t="shared" si="98"/>
        <v>376.20512193196464</v>
      </c>
      <c r="V94" s="5">
        <f t="shared" si="99"/>
        <v>453.01477440715468</v>
      </c>
      <c r="W94" s="15">
        <f t="shared" si="100"/>
        <v>-1.0734613539272964E-2</v>
      </c>
      <c r="X94" s="15">
        <f t="shared" si="101"/>
        <v>-1.217998157191269E-2</v>
      </c>
      <c r="Y94" s="15">
        <f t="shared" si="102"/>
        <v>-9.7425357312937999E-3</v>
      </c>
      <c r="Z94" s="5">
        <f t="shared" si="124"/>
        <v>16182.815900558804</v>
      </c>
      <c r="AA94" s="5">
        <f t="shared" si="125"/>
        <v>28109.779201158897</v>
      </c>
      <c r="AB94" s="5">
        <f t="shared" si="126"/>
        <v>15774.156873417267</v>
      </c>
      <c r="AC94" s="16">
        <f t="shared" si="106"/>
        <v>1.9840056022808596</v>
      </c>
      <c r="AD94" s="16">
        <f t="shared" si="107"/>
        <v>2.9080438583451973</v>
      </c>
      <c r="AE94" s="16">
        <f t="shared" si="108"/>
        <v>3.3998971011561459</v>
      </c>
      <c r="AF94" s="15">
        <f t="shared" si="109"/>
        <v>-4.0504037456468023E-3</v>
      </c>
      <c r="AG94" s="15">
        <f t="shared" si="110"/>
        <v>2.9673830763510267E-4</v>
      </c>
      <c r="AH94" s="15">
        <f t="shared" si="111"/>
        <v>9.7937136394747881E-3</v>
      </c>
      <c r="AI94" s="1">
        <f t="shared" si="69"/>
        <v>146124.98180619036</v>
      </c>
      <c r="AJ94" s="1">
        <f t="shared" si="70"/>
        <v>41103.583516496808</v>
      </c>
      <c r="AK94" s="1">
        <f t="shared" si="71"/>
        <v>16430.547574880646</v>
      </c>
      <c r="AL94" s="14">
        <f t="shared" si="112"/>
        <v>29.009337470964269</v>
      </c>
      <c r="AM94" s="14">
        <f t="shared" si="113"/>
        <v>5.2740877309434335</v>
      </c>
      <c r="AN94" s="14">
        <f t="shared" si="114"/>
        <v>1.888706559633927</v>
      </c>
      <c r="AO94" s="11">
        <f t="shared" si="115"/>
        <v>1.4075040861608889E-2</v>
      </c>
      <c r="AP94" s="11">
        <f t="shared" si="116"/>
        <v>1.7730839242395605E-2</v>
      </c>
      <c r="AQ94" s="11">
        <f t="shared" si="117"/>
        <v>1.6084108368833765E-2</v>
      </c>
      <c r="AR94" s="1">
        <f t="shared" si="121"/>
        <v>88065.037169974981</v>
      </c>
      <c r="AS94" s="1">
        <f t="shared" si="122"/>
        <v>25992.054666696353</v>
      </c>
      <c r="AT94" s="1">
        <f t="shared" si="123"/>
        <v>10378.998855959275</v>
      </c>
      <c r="AU94" s="1">
        <f t="shared" si="75"/>
        <v>17613.007433994997</v>
      </c>
      <c r="AV94" s="1">
        <f t="shared" si="76"/>
        <v>5198.4109333392707</v>
      </c>
      <c r="AW94" s="1">
        <f t="shared" si="77"/>
        <v>2075.7997711918551</v>
      </c>
      <c r="AX94" s="1">
        <f t="shared" si="141"/>
        <v>61128.323734464131</v>
      </c>
      <c r="AY94" s="1">
        <f t="shared" si="132"/>
        <v>7170.244133025587</v>
      </c>
      <c r="AZ94" s="1">
        <f t="shared" si="133"/>
        <v>1986.8713210743738</v>
      </c>
      <c r="BA94" s="1">
        <f t="shared" si="142"/>
        <v>12701.68708386921</v>
      </c>
      <c r="BB94" s="1">
        <f t="shared" si="143"/>
        <v>25745.235895675705</v>
      </c>
      <c r="BC94" s="1">
        <f t="shared" si="144"/>
        <v>31736.892559545522</v>
      </c>
      <c r="BD94" s="1">
        <f t="shared" si="134"/>
        <v>26461.14055423906</v>
      </c>
      <c r="BE94" s="2">
        <f t="shared" si="150"/>
        <v>0</v>
      </c>
      <c r="BF94" s="2">
        <f t="shared" si="151"/>
        <v>0</v>
      </c>
      <c r="BG94" s="2">
        <f t="shared" si="152"/>
        <v>0</v>
      </c>
      <c r="BH94" s="2">
        <f t="shared" si="135"/>
        <v>0</v>
      </c>
      <c r="BI94" s="2">
        <f t="shared" si="145"/>
        <v>0</v>
      </c>
      <c r="BJ94" s="2">
        <f t="shared" si="136"/>
        <v>0</v>
      </c>
      <c r="BK94" s="2">
        <f t="shared" si="137"/>
        <v>0</v>
      </c>
      <c r="BL94" s="2">
        <f t="shared" si="138"/>
        <v>0</v>
      </c>
      <c r="BM94" s="2">
        <f t="shared" si="139"/>
        <v>0</v>
      </c>
      <c r="BN94" s="2">
        <f t="shared" si="140"/>
        <v>0</v>
      </c>
      <c r="BO94" s="2">
        <f t="shared" si="146"/>
        <v>0</v>
      </c>
      <c r="BP94" s="2">
        <f t="shared" si="147"/>
        <v>0</v>
      </c>
      <c r="BQ94" s="2">
        <f t="shared" si="148"/>
        <v>0</v>
      </c>
      <c r="BR94" s="17">
        <f t="shared" si="128"/>
        <v>0.37702624673491775</v>
      </c>
      <c r="BS94" s="12"/>
      <c r="BT94" s="12"/>
      <c r="BU94" s="12"/>
      <c r="BV94" s="12"/>
      <c r="BW94" s="12"/>
      <c r="BX94" s="12"/>
      <c r="BY94" s="19"/>
      <c r="BZ94" s="19"/>
      <c r="CA94" s="19"/>
      <c r="CB94" s="12"/>
      <c r="CC94" s="12"/>
      <c r="CD94" s="12"/>
      <c r="CE94" s="12"/>
      <c r="CF94" s="12"/>
      <c r="CG94" s="12"/>
      <c r="CH94" s="12"/>
      <c r="CI94" s="12"/>
      <c r="CJ94" s="12"/>
      <c r="CK94" s="17"/>
      <c r="CL94" s="17"/>
      <c r="CM94" s="17"/>
    </row>
    <row r="95" spans="1:91">
      <c r="A95" s="2">
        <f t="shared" si="78"/>
        <v>2049</v>
      </c>
      <c r="B95" s="5">
        <f t="shared" si="79"/>
        <v>1153.167244903661</v>
      </c>
      <c r="C95" s="5">
        <f t="shared" si="80"/>
        <v>2903.1659111813333</v>
      </c>
      <c r="D95" s="5">
        <f t="shared" si="81"/>
        <v>4188.3721330040389</v>
      </c>
      <c r="E95" s="15">
        <f t="shared" si="82"/>
        <v>5.5571046877993615E-4</v>
      </c>
      <c r="F95" s="15">
        <f t="shared" si="83"/>
        <v>1.0947868869290642E-3</v>
      </c>
      <c r="G95" s="15">
        <f t="shared" si="84"/>
        <v>2.2349684857551136E-3</v>
      </c>
      <c r="H95" s="5">
        <f t="shared" si="85"/>
        <v>89695.744056372394</v>
      </c>
      <c r="I95" s="5">
        <f t="shared" si="86"/>
        <v>26610.153101175565</v>
      </c>
      <c r="J95" s="5">
        <f t="shared" si="87"/>
        <v>10618.179914448743</v>
      </c>
      <c r="K95" s="5">
        <f t="shared" si="88"/>
        <v>77782.077537127625</v>
      </c>
      <c r="L95" s="5">
        <f t="shared" si="89"/>
        <v>9165.9084996446418</v>
      </c>
      <c r="M95" s="5">
        <f t="shared" si="90"/>
        <v>2535.156757151145</v>
      </c>
      <c r="N95" s="15">
        <f t="shared" si="91"/>
        <v>1.7951388623131725E-2</v>
      </c>
      <c r="O95" s="15">
        <f t="shared" si="92"/>
        <v>2.2660688210286217E-2</v>
      </c>
      <c r="P95" s="15">
        <f t="shared" si="93"/>
        <v>2.0763339934986025E-2</v>
      </c>
      <c r="Q95" s="5">
        <f t="shared" si="94"/>
        <v>8282.5580342377471</v>
      </c>
      <c r="R95" s="5">
        <f t="shared" si="95"/>
        <v>9888.9436081720542</v>
      </c>
      <c r="S95" s="5">
        <f t="shared" si="96"/>
        <v>4763.3289074360737</v>
      </c>
      <c r="T95" s="5">
        <f t="shared" si="97"/>
        <v>92.340591199425091</v>
      </c>
      <c r="U95" s="5">
        <f t="shared" si="98"/>
        <v>371.62295047957417</v>
      </c>
      <c r="V95" s="5">
        <f t="shared" si="99"/>
        <v>448.60126178068896</v>
      </c>
      <c r="W95" s="15">
        <f t="shared" si="100"/>
        <v>-1.0734613539272964E-2</v>
      </c>
      <c r="X95" s="15">
        <f t="shared" si="101"/>
        <v>-1.217998157191269E-2</v>
      </c>
      <c r="Y95" s="15">
        <f t="shared" si="102"/>
        <v>-9.7425357312937999E-3</v>
      </c>
      <c r="Z95" s="5">
        <f t="shared" si="124"/>
        <v>16242.901615351491</v>
      </c>
      <c r="AA95" s="5">
        <f t="shared" si="125"/>
        <v>28444.291497718641</v>
      </c>
      <c r="AB95" s="5">
        <f t="shared" si="126"/>
        <v>16142.331661432912</v>
      </c>
      <c r="AC95" s="16">
        <f t="shared" si="106"/>
        <v>1.9759695785579969</v>
      </c>
      <c r="AD95" s="16">
        <f t="shared" si="107"/>
        <v>2.9089067863582514</v>
      </c>
      <c r="AE95" s="16">
        <f t="shared" si="108"/>
        <v>3.4331947197685495</v>
      </c>
      <c r="AF95" s="15">
        <f t="shared" si="109"/>
        <v>-4.0504037456468023E-3</v>
      </c>
      <c r="AG95" s="15">
        <f t="shared" si="110"/>
        <v>2.9673830763510267E-4</v>
      </c>
      <c r="AH95" s="15">
        <f t="shared" si="111"/>
        <v>9.7937136394747881E-3</v>
      </c>
      <c r="AI95" s="1">
        <f t="shared" si="69"/>
        <v>149125.49105956632</v>
      </c>
      <c r="AJ95" s="1">
        <f t="shared" si="70"/>
        <v>42191.636098186398</v>
      </c>
      <c r="AK95" s="1">
        <f t="shared" si="71"/>
        <v>16863.292588584438</v>
      </c>
      <c r="AL95" s="14">
        <f t="shared" si="112"/>
        <v>29.413562005133574</v>
      </c>
      <c r="AM95" s="14">
        <f t="shared" si="113"/>
        <v>5.3666665926340062</v>
      </c>
      <c r="AN95" s="14">
        <f t="shared" si="114"/>
        <v>1.9187809390061856</v>
      </c>
      <c r="AO95" s="11">
        <f t="shared" si="115"/>
        <v>1.39342904529928E-2</v>
      </c>
      <c r="AP95" s="11">
        <f t="shared" si="116"/>
        <v>1.755353084997165E-2</v>
      </c>
      <c r="AQ95" s="11">
        <f t="shared" si="117"/>
        <v>1.5923267285145426E-2</v>
      </c>
      <c r="AR95" s="1">
        <f t="shared" si="121"/>
        <v>89695.744056372394</v>
      </c>
      <c r="AS95" s="1">
        <f t="shared" si="122"/>
        <v>26610.153101175565</v>
      </c>
      <c r="AT95" s="1">
        <f t="shared" si="123"/>
        <v>10618.179914448743</v>
      </c>
      <c r="AU95" s="1">
        <f t="shared" si="75"/>
        <v>17939.148811274481</v>
      </c>
      <c r="AV95" s="1">
        <f t="shared" si="76"/>
        <v>5322.030620235113</v>
      </c>
      <c r="AW95" s="1">
        <f t="shared" si="77"/>
        <v>2123.6359828897489</v>
      </c>
      <c r="AX95" s="1">
        <f t="shared" si="141"/>
        <v>62225.662029702093</v>
      </c>
      <c r="AY95" s="1">
        <f t="shared" si="132"/>
        <v>7332.7267997157142</v>
      </c>
      <c r="AZ95" s="1">
        <f t="shared" si="133"/>
        <v>2028.1254057209158</v>
      </c>
      <c r="BA95" s="1">
        <f t="shared" si="142"/>
        <v>12729.262886413431</v>
      </c>
      <c r="BB95" s="1">
        <f t="shared" si="143"/>
        <v>25838.474855005505</v>
      </c>
      <c r="BC95" s="1">
        <f t="shared" si="144"/>
        <v>31893.897576754051</v>
      </c>
      <c r="BD95" s="1">
        <f t="shared" si="134"/>
        <v>25792.122235742998</v>
      </c>
      <c r="BE95" s="2">
        <f t="shared" si="150"/>
        <v>0</v>
      </c>
      <c r="BF95" s="2">
        <f t="shared" si="151"/>
        <v>0</v>
      </c>
      <c r="BG95" s="2">
        <f t="shared" si="152"/>
        <v>0</v>
      </c>
      <c r="BH95" s="2">
        <f t="shared" si="135"/>
        <v>0</v>
      </c>
      <c r="BI95" s="2">
        <f t="shared" si="145"/>
        <v>0</v>
      </c>
      <c r="BJ95" s="2">
        <f t="shared" si="136"/>
        <v>0</v>
      </c>
      <c r="BK95" s="2">
        <f t="shared" si="137"/>
        <v>0</v>
      </c>
      <c r="BL95" s="2">
        <f t="shared" si="138"/>
        <v>0</v>
      </c>
      <c r="BM95" s="2">
        <f t="shared" si="139"/>
        <v>0</v>
      </c>
      <c r="BN95" s="2">
        <f t="shared" si="140"/>
        <v>0</v>
      </c>
      <c r="BO95" s="2">
        <f t="shared" si="146"/>
        <v>0</v>
      </c>
      <c r="BP95" s="2">
        <f t="shared" si="147"/>
        <v>0</v>
      </c>
      <c r="BQ95" s="2">
        <f t="shared" si="148"/>
        <v>0</v>
      </c>
      <c r="BR95" s="17">
        <f t="shared" si="128"/>
        <v>0.3660448997426386</v>
      </c>
      <c r="BS95" s="12"/>
      <c r="BT95" s="12"/>
      <c r="BU95" s="12"/>
      <c r="BV95" s="12"/>
      <c r="BW95" s="12"/>
      <c r="BX95" s="12"/>
      <c r="BY95" s="19"/>
      <c r="BZ95" s="19"/>
      <c r="CA95" s="19"/>
      <c r="CB95" s="12"/>
      <c r="CC95" s="12"/>
      <c r="CD95" s="12"/>
      <c r="CE95" s="12"/>
      <c r="CF95" s="12"/>
      <c r="CG95" s="12"/>
      <c r="CH95" s="12"/>
      <c r="CI95" s="12"/>
      <c r="CJ95" s="12"/>
      <c r="CK95" s="17"/>
      <c r="CL95" s="17"/>
      <c r="CM95" s="17"/>
    </row>
    <row r="96" spans="1:91">
      <c r="A96" s="2">
        <f t="shared" si="78"/>
        <v>2050</v>
      </c>
      <c r="B96" s="5">
        <f t="shared" si="79"/>
        <v>1153.7760306583957</v>
      </c>
      <c r="C96" s="5">
        <f t="shared" si="80"/>
        <v>2906.1853417529674</v>
      </c>
      <c r="D96" s="5">
        <f t="shared" si="81"/>
        <v>4197.2649687417243</v>
      </c>
      <c r="E96" s="15">
        <f t="shared" si="82"/>
        <v>5.2792494534093935E-4</v>
      </c>
      <c r="F96" s="15">
        <f t="shared" si="83"/>
        <v>1.0400475425826109E-3</v>
      </c>
      <c r="G96" s="15">
        <f t="shared" si="84"/>
        <v>2.123220061467358E-3</v>
      </c>
      <c r="H96" s="5">
        <f t="shared" si="85"/>
        <v>91337.798231915905</v>
      </c>
      <c r="I96" s="5">
        <f t="shared" si="86"/>
        <v>27235.299396335988</v>
      </c>
      <c r="J96" s="5">
        <f t="shared" si="87"/>
        <v>10859.343379894672</v>
      </c>
      <c r="K96" s="5">
        <f t="shared" si="88"/>
        <v>79164.236216447069</v>
      </c>
      <c r="L96" s="5">
        <f t="shared" si="89"/>
        <v>9371.4943107888867</v>
      </c>
      <c r="M96" s="5">
        <f t="shared" si="90"/>
        <v>2587.2427546908334</v>
      </c>
      <c r="N96" s="15">
        <f t="shared" si="91"/>
        <v>1.7769629239585472E-2</v>
      </c>
      <c r="O96" s="15">
        <f t="shared" si="92"/>
        <v>2.2429398149917734E-2</v>
      </c>
      <c r="P96" s="15">
        <f t="shared" si="93"/>
        <v>2.0545474118223606E-2</v>
      </c>
      <c r="Q96" s="5">
        <f t="shared" si="94"/>
        <v>8343.6485572734164</v>
      </c>
      <c r="R96" s="5">
        <f t="shared" si="95"/>
        <v>9997.985530332724</v>
      </c>
      <c r="S96" s="5">
        <f t="shared" si="96"/>
        <v>4824.0542319908272</v>
      </c>
      <c r="T96" s="5">
        <f t="shared" si="97"/>
        <v>91.349350638911275</v>
      </c>
      <c r="U96" s="5">
        <f t="shared" si="98"/>
        <v>367.09658979103313</v>
      </c>
      <c r="V96" s="5">
        <f t="shared" si="99"/>
        <v>444.23074795868712</v>
      </c>
      <c r="W96" s="15">
        <f t="shared" si="100"/>
        <v>-1.0734613539272964E-2</v>
      </c>
      <c r="X96" s="15">
        <f t="shared" si="101"/>
        <v>-1.217998157191269E-2</v>
      </c>
      <c r="Y96" s="15">
        <f t="shared" si="102"/>
        <v>-9.7425357312937999E-3</v>
      </c>
      <c r="Z96" s="5">
        <f t="shared" si="124"/>
        <v>16299.793465591669</v>
      </c>
      <c r="AA96" s="5">
        <f t="shared" si="125"/>
        <v>28774.551150385207</v>
      </c>
      <c r="AB96" s="5">
        <f t="shared" si="126"/>
        <v>16513.596519342678</v>
      </c>
      <c r="AC96" s="16">
        <f t="shared" si="106"/>
        <v>1.9679661039757215</v>
      </c>
      <c r="AD96" s="16">
        <f t="shared" si="107"/>
        <v>2.9097699704351037</v>
      </c>
      <c r="AE96" s="16">
        <f t="shared" si="108"/>
        <v>3.4668184457225197</v>
      </c>
      <c r="AF96" s="15">
        <f t="shared" si="109"/>
        <v>-4.0504037456468023E-3</v>
      </c>
      <c r="AG96" s="15">
        <f t="shared" si="110"/>
        <v>2.9673830763510267E-4</v>
      </c>
      <c r="AH96" s="15">
        <f t="shared" si="111"/>
        <v>9.7937136394747881E-3</v>
      </c>
      <c r="AI96" s="1">
        <f t="shared" si="69"/>
        <v>152152.09076488417</v>
      </c>
      <c r="AJ96" s="1">
        <f t="shared" si="70"/>
        <v>43294.503108602876</v>
      </c>
      <c r="AK96" s="1">
        <f t="shared" si="71"/>
        <v>17300.599312615745</v>
      </c>
      <c r="AL96" s="14">
        <f t="shared" si="112"/>
        <v>29.819320550207852</v>
      </c>
      <c r="AM96" s="14">
        <f t="shared" si="113"/>
        <v>5.4599285007533664</v>
      </c>
      <c r="AN96" s="14">
        <f t="shared" si="114"/>
        <v>1.9490286681420892</v>
      </c>
      <c r="AO96" s="11">
        <f t="shared" si="115"/>
        <v>1.3794947548462872E-2</v>
      </c>
      <c r="AP96" s="11">
        <f t="shared" si="116"/>
        <v>1.7377995541471934E-2</v>
      </c>
      <c r="AQ96" s="11">
        <f t="shared" si="117"/>
        <v>1.5764034612293972E-2</v>
      </c>
      <c r="AR96" s="1">
        <f t="shared" si="121"/>
        <v>91337.798231915905</v>
      </c>
      <c r="AS96" s="1">
        <f t="shared" si="122"/>
        <v>27235.299396335988</v>
      </c>
      <c r="AT96" s="1">
        <f t="shared" si="123"/>
        <v>10859.343379894672</v>
      </c>
      <c r="AU96" s="1">
        <f t="shared" si="75"/>
        <v>18267.559646383183</v>
      </c>
      <c r="AV96" s="1">
        <f t="shared" si="76"/>
        <v>5447.0598792671981</v>
      </c>
      <c r="AW96" s="1">
        <f t="shared" si="77"/>
        <v>2171.8686759789343</v>
      </c>
      <c r="AX96" s="1">
        <f t="shared" si="141"/>
        <v>63331.388973157656</v>
      </c>
      <c r="AY96" s="1">
        <f t="shared" si="132"/>
        <v>7497.1954486311079</v>
      </c>
      <c r="AZ96" s="1">
        <f t="shared" si="133"/>
        <v>2069.7942037526664</v>
      </c>
      <c r="BA96" s="1">
        <f t="shared" si="142"/>
        <v>12756.30512568106</v>
      </c>
      <c r="BB96" s="1">
        <f t="shared" si="143"/>
        <v>25929.811816832698</v>
      </c>
      <c r="BC96" s="1">
        <f t="shared" si="144"/>
        <v>32046.976221059216</v>
      </c>
      <c r="BD96" s="1">
        <f t="shared" si="134"/>
        <v>25137.366985967754</v>
      </c>
      <c r="BE96" s="2">
        <f t="shared" si="150"/>
        <v>0</v>
      </c>
      <c r="BF96" s="2">
        <f t="shared" si="151"/>
        <v>0</v>
      </c>
      <c r="BG96" s="2">
        <f t="shared" si="152"/>
        <v>0</v>
      </c>
      <c r="BH96" s="2">
        <f t="shared" si="135"/>
        <v>0</v>
      </c>
      <c r="BI96" s="2">
        <f t="shared" si="145"/>
        <v>0</v>
      </c>
      <c r="BJ96" s="2">
        <f t="shared" si="136"/>
        <v>0</v>
      </c>
      <c r="BK96" s="2">
        <f t="shared" si="137"/>
        <v>0</v>
      </c>
      <c r="BL96" s="2">
        <f t="shared" si="138"/>
        <v>0</v>
      </c>
      <c r="BM96" s="2">
        <f t="shared" si="139"/>
        <v>0</v>
      </c>
      <c r="BN96" s="2">
        <f t="shared" si="140"/>
        <v>0</v>
      </c>
      <c r="BO96" s="2">
        <f t="shared" si="146"/>
        <v>0</v>
      </c>
      <c r="BP96" s="2">
        <f t="shared" si="147"/>
        <v>0</v>
      </c>
      <c r="BQ96" s="2">
        <f t="shared" si="148"/>
        <v>0</v>
      </c>
      <c r="BR96" s="17">
        <f t="shared" si="128"/>
        <v>0.35538339780838696</v>
      </c>
      <c r="BS96" s="12"/>
      <c r="BT96" s="12"/>
      <c r="BU96" s="12"/>
      <c r="BV96" s="12"/>
      <c r="BW96" s="12"/>
      <c r="BX96" s="12"/>
      <c r="BY96" s="19"/>
      <c r="BZ96" s="19"/>
      <c r="CA96" s="19"/>
      <c r="CB96" s="12"/>
      <c r="CC96" s="12"/>
      <c r="CD96" s="12"/>
      <c r="CE96" s="12"/>
      <c r="CF96" s="12"/>
      <c r="CG96" s="12"/>
      <c r="CH96" s="12"/>
      <c r="CI96" s="12"/>
      <c r="CJ96" s="12"/>
      <c r="CK96" s="17"/>
      <c r="CL96" s="17"/>
      <c r="CM96" s="17"/>
    </row>
    <row r="97" spans="1:91">
      <c r="A97" s="2">
        <f t="shared" si="78"/>
        <v>2051</v>
      </c>
      <c r="B97" s="5">
        <f t="shared" si="79"/>
        <v>1154.3546824489206</v>
      </c>
      <c r="C97" s="5">
        <f t="shared" si="80"/>
        <v>2909.0567841297984</v>
      </c>
      <c r="D97" s="5">
        <f t="shared" si="81"/>
        <v>4205.7311000674044</v>
      </c>
      <c r="E97" s="15">
        <f t="shared" si="82"/>
        <v>5.0152869807389231E-4</v>
      </c>
      <c r="F97" s="15">
        <f t="shared" si="83"/>
        <v>9.8804516545348024E-4</v>
      </c>
      <c r="G97" s="15">
        <f t="shared" si="84"/>
        <v>2.01705905839399E-3</v>
      </c>
      <c r="H97" s="5">
        <f t="shared" si="85"/>
        <v>92991.019845790448</v>
      </c>
      <c r="I97" s="5">
        <f t="shared" si="86"/>
        <v>27867.444983674621</v>
      </c>
      <c r="J97" s="5">
        <f t="shared" si="87"/>
        <v>11102.463854242098</v>
      </c>
      <c r="K97" s="5">
        <f t="shared" si="88"/>
        <v>80556.713858961826</v>
      </c>
      <c r="L97" s="5">
        <f t="shared" si="89"/>
        <v>9579.5465855819511</v>
      </c>
      <c r="M97" s="5">
        <f t="shared" si="90"/>
        <v>2639.8415852273965</v>
      </c>
      <c r="N97" s="15">
        <f t="shared" si="91"/>
        <v>1.7589731286075994E-2</v>
      </c>
      <c r="O97" s="15">
        <f t="shared" si="92"/>
        <v>2.2200544320188698E-2</v>
      </c>
      <c r="P97" s="15">
        <f t="shared" si="93"/>
        <v>2.0330071633671842E-2</v>
      </c>
      <c r="Q97" s="5">
        <f t="shared" si="94"/>
        <v>8403.4822863180543</v>
      </c>
      <c r="R97" s="5">
        <f t="shared" si="95"/>
        <v>10105.442272056431</v>
      </c>
      <c r="S97" s="5">
        <f t="shared" si="96"/>
        <v>4884.0050920781823</v>
      </c>
      <c r="T97" s="5">
        <f t="shared" si="97"/>
        <v>90.368750662739032</v>
      </c>
      <c r="U97" s="5">
        <f t="shared" si="98"/>
        <v>362.62536009226636</v>
      </c>
      <c r="V97" s="5">
        <f t="shared" si="99"/>
        <v>439.90281402376024</v>
      </c>
      <c r="W97" s="15">
        <f t="shared" si="100"/>
        <v>-1.0734613539272964E-2</v>
      </c>
      <c r="X97" s="15">
        <f t="shared" si="101"/>
        <v>-1.217998157191269E-2</v>
      </c>
      <c r="Y97" s="15">
        <f t="shared" si="102"/>
        <v>-9.7425357312937999E-3</v>
      </c>
      <c r="Z97" s="5">
        <f t="shared" si="124"/>
        <v>16353.5098436354</v>
      </c>
      <c r="AA97" s="5">
        <f t="shared" si="125"/>
        <v>29100.470723799062</v>
      </c>
      <c r="AB97" s="5">
        <f t="shared" si="126"/>
        <v>16887.91143868996</v>
      </c>
      <c r="AC97" s="16">
        <f t="shared" si="106"/>
        <v>1.9599950466968723</v>
      </c>
      <c r="AD97" s="16">
        <f t="shared" si="107"/>
        <v>2.9106334106517382</v>
      </c>
      <c r="AE97" s="16">
        <f t="shared" si="108"/>
        <v>3.500771472819975</v>
      </c>
      <c r="AF97" s="15">
        <f t="shared" si="109"/>
        <v>-4.0504037456468023E-3</v>
      </c>
      <c r="AG97" s="15">
        <f t="shared" si="110"/>
        <v>2.9673830763510267E-4</v>
      </c>
      <c r="AH97" s="15">
        <f t="shared" si="111"/>
        <v>9.7937136394747881E-3</v>
      </c>
      <c r="AI97" s="1">
        <f t="shared" si="69"/>
        <v>155204.44133477894</v>
      </c>
      <c r="AJ97" s="1">
        <f t="shared" si="70"/>
        <v>44412.112677009784</v>
      </c>
      <c r="AK97" s="1">
        <f t="shared" si="71"/>
        <v>17742.408057333105</v>
      </c>
      <c r="AL97" s="14">
        <f t="shared" si="112"/>
        <v>30.22656295349956</v>
      </c>
      <c r="AM97" s="14">
        <f t="shared" si="113"/>
        <v>5.5538622877647859</v>
      </c>
      <c r="AN97" s="14">
        <f t="shared" si="114"/>
        <v>1.979445977973185</v>
      </c>
      <c r="AO97" s="11">
        <f t="shared" si="115"/>
        <v>1.3656998072978243E-2</v>
      </c>
      <c r="AP97" s="11">
        <f t="shared" si="116"/>
        <v>1.7204215586057215E-2</v>
      </c>
      <c r="AQ97" s="11">
        <f t="shared" si="117"/>
        <v>1.5606394266171032E-2</v>
      </c>
      <c r="AR97" s="1">
        <f t="shared" si="121"/>
        <v>92991.019845790448</v>
      </c>
      <c r="AS97" s="1">
        <f t="shared" si="122"/>
        <v>27867.444983674621</v>
      </c>
      <c r="AT97" s="1">
        <f t="shared" si="123"/>
        <v>11102.463854242098</v>
      </c>
      <c r="AU97" s="1">
        <f t="shared" si="75"/>
        <v>18598.20396915809</v>
      </c>
      <c r="AV97" s="1">
        <f t="shared" si="76"/>
        <v>5573.4889967349245</v>
      </c>
      <c r="AW97" s="1">
        <f t="shared" si="77"/>
        <v>2220.4927708484197</v>
      </c>
      <c r="AX97" s="1">
        <f t="shared" si="141"/>
        <v>64445.371087169478</v>
      </c>
      <c r="AY97" s="1">
        <f t="shared" si="132"/>
        <v>7663.6372684655616</v>
      </c>
      <c r="AZ97" s="1">
        <f t="shared" si="133"/>
        <v>2111.8732681819174</v>
      </c>
      <c r="BA97" s="1">
        <f t="shared" si="142"/>
        <v>12782.831056416417</v>
      </c>
      <c r="BB97" s="1">
        <f t="shared" si="143"/>
        <v>26019.307837753768</v>
      </c>
      <c r="BC97" s="1">
        <f t="shared" si="144"/>
        <v>32196.262143138436</v>
      </c>
      <c r="BD97" s="1">
        <f t="shared" si="134"/>
        <v>24496.75048504975</v>
      </c>
      <c r="BE97" s="2">
        <f t="shared" si="150"/>
        <v>0</v>
      </c>
      <c r="BF97" s="2">
        <f t="shared" si="151"/>
        <v>0</v>
      </c>
      <c r="BG97" s="2">
        <f t="shared" si="152"/>
        <v>0</v>
      </c>
      <c r="BH97" s="2">
        <f t="shared" si="135"/>
        <v>0</v>
      </c>
      <c r="BI97" s="2">
        <f t="shared" si="145"/>
        <v>0</v>
      </c>
      <c r="BJ97" s="2">
        <f t="shared" si="136"/>
        <v>0</v>
      </c>
      <c r="BK97" s="2">
        <f t="shared" si="137"/>
        <v>0</v>
      </c>
      <c r="BL97" s="2">
        <f t="shared" si="138"/>
        <v>0</v>
      </c>
      <c r="BM97" s="2">
        <f t="shared" si="139"/>
        <v>0</v>
      </c>
      <c r="BN97" s="2">
        <f t="shared" si="140"/>
        <v>0</v>
      </c>
      <c r="BO97" s="2">
        <f t="shared" si="146"/>
        <v>0</v>
      </c>
      <c r="BP97" s="2">
        <f t="shared" si="147"/>
        <v>0</v>
      </c>
      <c r="BQ97" s="2">
        <f t="shared" si="148"/>
        <v>0</v>
      </c>
      <c r="BR97" s="17">
        <f t="shared" si="128"/>
        <v>0.34503242505668635</v>
      </c>
      <c r="BS97" s="12"/>
      <c r="BT97" s="12"/>
      <c r="BU97" s="12"/>
      <c r="BV97" s="12"/>
      <c r="BW97" s="12"/>
      <c r="BX97" s="12"/>
      <c r="BY97" s="19"/>
      <c r="BZ97" s="19"/>
      <c r="CA97" s="19"/>
      <c r="CB97" s="12"/>
      <c r="CC97" s="12"/>
      <c r="CD97" s="12"/>
      <c r="CE97" s="12"/>
      <c r="CF97" s="12"/>
      <c r="CG97" s="12"/>
      <c r="CH97" s="12"/>
      <c r="CI97" s="12"/>
      <c r="CJ97" s="12"/>
      <c r="CK97" s="17"/>
      <c r="CL97" s="17"/>
      <c r="CM97" s="17"/>
    </row>
    <row r="98" spans="1:91">
      <c r="A98" s="2">
        <f t="shared" si="78"/>
        <v>2052</v>
      </c>
      <c r="B98" s="5">
        <f t="shared" si="79"/>
        <v>1154.9046773498744</v>
      </c>
      <c r="C98" s="5">
        <f t="shared" si="80"/>
        <v>2911.7873496468078</v>
      </c>
      <c r="D98" s="5">
        <f t="shared" si="81"/>
        <v>4213.7901476793368</v>
      </c>
      <c r="E98" s="15">
        <f t="shared" si="82"/>
        <v>4.764522631701977E-4</v>
      </c>
      <c r="F98" s="15">
        <f t="shared" si="83"/>
        <v>9.3864290718080623E-4</v>
      </c>
      <c r="G98" s="15">
        <f t="shared" si="84"/>
        <v>1.9162061054742905E-3</v>
      </c>
      <c r="H98" s="5">
        <f t="shared" si="85"/>
        <v>94655.227055880387</v>
      </c>
      <c r="I98" s="5">
        <f t="shared" si="86"/>
        <v>28506.539584710034</v>
      </c>
      <c r="J98" s="5">
        <f t="shared" si="87"/>
        <v>11347.515971325673</v>
      </c>
      <c r="K98" s="5">
        <f t="shared" si="88"/>
        <v>81959.341677516568</v>
      </c>
      <c r="L98" s="5">
        <f t="shared" si="89"/>
        <v>9790.0485721142395</v>
      </c>
      <c r="M98" s="5">
        <f t="shared" si="90"/>
        <v>2692.9475777466273</v>
      </c>
      <c r="N98" s="15">
        <f t="shared" si="91"/>
        <v>1.7411681179180905E-2</v>
      </c>
      <c r="O98" s="15">
        <f t="shared" si="92"/>
        <v>2.1974107506206098E-2</v>
      </c>
      <c r="P98" s="15">
        <f t="shared" si="93"/>
        <v>2.0117113396657116E-2</v>
      </c>
      <c r="Q98" s="5">
        <f t="shared" si="94"/>
        <v>8462.0520745066642</v>
      </c>
      <c r="R98" s="5">
        <f t="shared" si="95"/>
        <v>10211.287347249219</v>
      </c>
      <c r="S98" s="5">
        <f t="shared" si="96"/>
        <v>4943.1713771059967</v>
      </c>
      <c r="T98" s="5">
        <f t="shared" si="97"/>
        <v>89.398677048347608</v>
      </c>
      <c r="U98" s="5">
        <f t="shared" si="98"/>
        <v>358.20858988883435</v>
      </c>
      <c r="V98" s="5">
        <f t="shared" si="99"/>
        <v>435.61704513983705</v>
      </c>
      <c r="W98" s="15">
        <f t="shared" si="100"/>
        <v>-1.0734613539272964E-2</v>
      </c>
      <c r="X98" s="15">
        <f t="shared" si="101"/>
        <v>-1.217998157191269E-2</v>
      </c>
      <c r="Y98" s="15">
        <f t="shared" si="102"/>
        <v>-9.7425357312937999E-3</v>
      </c>
      <c r="Z98" s="5">
        <f t="shared" si="124"/>
        <v>16404.070332373532</v>
      </c>
      <c r="AA98" s="5">
        <f t="shared" si="125"/>
        <v>29421.965940898292</v>
      </c>
      <c r="AB98" s="5">
        <f t="shared" si="126"/>
        <v>17265.236516464363</v>
      </c>
      <c r="AC98" s="16">
        <f t="shared" si="106"/>
        <v>1.9520562754182822</v>
      </c>
      <c r="AD98" s="16">
        <f t="shared" si="107"/>
        <v>2.9114971070841613</v>
      </c>
      <c r="AE98" s="16">
        <f t="shared" si="108"/>
        <v>3.5350570261420162</v>
      </c>
      <c r="AF98" s="15">
        <f t="shared" si="109"/>
        <v>-4.0504037456468023E-3</v>
      </c>
      <c r="AG98" s="15">
        <f t="shared" si="110"/>
        <v>2.9673830763510267E-4</v>
      </c>
      <c r="AH98" s="15">
        <f t="shared" si="111"/>
        <v>9.7937136394747881E-3</v>
      </c>
      <c r="AI98" s="1">
        <f t="shared" si="69"/>
        <v>158282.20117045913</v>
      </c>
      <c r="AJ98" s="1">
        <f t="shared" si="70"/>
        <v>45544.390406043727</v>
      </c>
      <c r="AK98" s="1">
        <f t="shared" si="71"/>
        <v>18188.660022448214</v>
      </c>
      <c r="AL98" s="14">
        <f t="shared" si="112"/>
        <v>30.635239024388174</v>
      </c>
      <c r="AM98" s="14">
        <f t="shared" si="113"/>
        <v>5.6484566334574238</v>
      </c>
      <c r="AN98" s="14">
        <f t="shared" si="114"/>
        <v>2.0100290721904126</v>
      </c>
      <c r="AO98" s="11">
        <f t="shared" si="115"/>
        <v>1.352042809224846E-2</v>
      </c>
      <c r="AP98" s="11">
        <f t="shared" si="116"/>
        <v>1.7032173430196643E-2</v>
      </c>
      <c r="AQ98" s="11">
        <f t="shared" si="117"/>
        <v>1.5450330323509322E-2</v>
      </c>
      <c r="AR98" s="1">
        <f t="shared" si="121"/>
        <v>94655.227055880387</v>
      </c>
      <c r="AS98" s="1">
        <f t="shared" si="122"/>
        <v>28506.539584710034</v>
      </c>
      <c r="AT98" s="1">
        <f t="shared" si="123"/>
        <v>11347.515971325673</v>
      </c>
      <c r="AU98" s="1">
        <f t="shared" si="75"/>
        <v>18931.045411176077</v>
      </c>
      <c r="AV98" s="1">
        <f t="shared" si="76"/>
        <v>5701.3079169420071</v>
      </c>
      <c r="AW98" s="1">
        <f t="shared" si="77"/>
        <v>2269.5031942651344</v>
      </c>
      <c r="AX98" s="1">
        <f t="shared" si="141"/>
        <v>65567.473342013254</v>
      </c>
      <c r="AY98" s="1">
        <f t="shared" si="132"/>
        <v>7832.038857691392</v>
      </c>
      <c r="AZ98" s="1">
        <f t="shared" si="133"/>
        <v>2154.3580621973019</v>
      </c>
      <c r="BA98" s="1">
        <f t="shared" si="142"/>
        <v>12808.857238887749</v>
      </c>
      <c r="BB98" s="1">
        <f t="shared" si="143"/>
        <v>26107.021741564564</v>
      </c>
      <c r="BC98" s="1">
        <f t="shared" si="144"/>
        <v>32341.884720233844</v>
      </c>
      <c r="BD98" s="1">
        <f t="shared" si="134"/>
        <v>23870.134964819477</v>
      </c>
      <c r="BE98" s="2">
        <f t="shared" si="150"/>
        <v>0</v>
      </c>
      <c r="BF98" s="2">
        <f t="shared" si="151"/>
        <v>0</v>
      </c>
      <c r="BG98" s="2">
        <f t="shared" si="152"/>
        <v>0</v>
      </c>
      <c r="BH98" s="2">
        <f t="shared" si="135"/>
        <v>0</v>
      </c>
      <c r="BI98" s="2">
        <f t="shared" si="145"/>
        <v>0</v>
      </c>
      <c r="BJ98" s="2">
        <f t="shared" si="136"/>
        <v>0</v>
      </c>
      <c r="BK98" s="2">
        <f t="shared" si="137"/>
        <v>0</v>
      </c>
      <c r="BL98" s="2">
        <f t="shared" si="138"/>
        <v>0</v>
      </c>
      <c r="BM98" s="2">
        <f t="shared" si="139"/>
        <v>0</v>
      </c>
      <c r="BN98" s="2">
        <f t="shared" si="140"/>
        <v>0</v>
      </c>
      <c r="BO98" s="2">
        <f t="shared" si="146"/>
        <v>0</v>
      </c>
      <c r="BP98" s="2">
        <f t="shared" si="147"/>
        <v>0</v>
      </c>
      <c r="BQ98" s="2">
        <f t="shared" si="148"/>
        <v>0</v>
      </c>
      <c r="BR98" s="17">
        <f t="shared" si="128"/>
        <v>0.33498293694823916</v>
      </c>
      <c r="BS98" s="12"/>
      <c r="BT98" s="12"/>
      <c r="BU98" s="12"/>
      <c r="BV98" s="12"/>
      <c r="BW98" s="12"/>
      <c r="BX98" s="12"/>
      <c r="BY98" s="19"/>
      <c r="BZ98" s="19"/>
      <c r="CA98" s="19"/>
      <c r="CB98" s="12"/>
      <c r="CC98" s="12"/>
      <c r="CD98" s="12"/>
      <c r="CE98" s="12"/>
      <c r="CF98" s="12"/>
      <c r="CG98" s="12"/>
      <c r="CH98" s="12"/>
      <c r="CI98" s="12"/>
      <c r="CJ98" s="12"/>
      <c r="CK98" s="17"/>
      <c r="CL98" s="17"/>
      <c r="CM98" s="17"/>
    </row>
    <row r="99" spans="1:91">
      <c r="A99" s="2">
        <f t="shared" si="78"/>
        <v>2053</v>
      </c>
      <c r="B99" s="5">
        <f t="shared" si="79"/>
        <v>1155.42742144978</v>
      </c>
      <c r="C99" s="5">
        <f t="shared" si="80"/>
        <v>2914.3838217626244</v>
      </c>
      <c r="D99" s="5">
        <f t="shared" si="81"/>
        <v>4221.4609135670989</v>
      </c>
      <c r="E99" s="15">
        <f t="shared" si="82"/>
        <v>4.5262965001168778E-4</v>
      </c>
      <c r="F99" s="15">
        <f t="shared" si="83"/>
        <v>8.9171076182176592E-4</v>
      </c>
      <c r="G99" s="15">
        <f t="shared" si="84"/>
        <v>1.820395800200576E-3</v>
      </c>
      <c r="H99" s="5">
        <f t="shared" si="85"/>
        <v>96330.236056789174</v>
      </c>
      <c r="I99" s="5">
        <f t="shared" si="86"/>
        <v>29152.531205073119</v>
      </c>
      <c r="J99" s="5">
        <f t="shared" si="87"/>
        <v>11594.474367648821</v>
      </c>
      <c r="K99" s="5">
        <f t="shared" si="88"/>
        <v>83371.949002143447</v>
      </c>
      <c r="L99" s="5">
        <f t="shared" si="89"/>
        <v>10002.982787435876</v>
      </c>
      <c r="M99" s="5">
        <f t="shared" si="90"/>
        <v>2746.5549498246069</v>
      </c>
      <c r="N99" s="15">
        <f t="shared" si="91"/>
        <v>1.723546450854907E-2</v>
      </c>
      <c r="O99" s="15">
        <f t="shared" si="92"/>
        <v>2.1750067300805309E-2</v>
      </c>
      <c r="P99" s="15">
        <f t="shared" si="93"/>
        <v>1.9906578397948849E-2</v>
      </c>
      <c r="Q99" s="5">
        <f t="shared" si="94"/>
        <v>8519.3513649080014</v>
      </c>
      <c r="R99" s="5">
        <f t="shared" si="95"/>
        <v>10315.49535828528</v>
      </c>
      <c r="S99" s="5">
        <f t="shared" si="96"/>
        <v>5001.5435451710327</v>
      </c>
      <c r="T99" s="5">
        <f t="shared" si="97"/>
        <v>88.439016799311318</v>
      </c>
      <c r="U99" s="5">
        <f t="shared" si="98"/>
        <v>353.8456158650875</v>
      </c>
      <c r="V99" s="5">
        <f t="shared" si="99"/>
        <v>431.37303051240156</v>
      </c>
      <c r="W99" s="15">
        <f t="shared" si="100"/>
        <v>-1.0734613539272964E-2</v>
      </c>
      <c r="X99" s="15">
        <f t="shared" si="101"/>
        <v>-1.217998157191269E-2</v>
      </c>
      <c r="Y99" s="15">
        <f t="shared" si="102"/>
        <v>-9.7425357312937999E-3</v>
      </c>
      <c r="Z99" s="5">
        <f t="shared" si="124"/>
        <v>16451.49565821161</v>
      </c>
      <c r="AA99" s="5">
        <f t="shared" si="125"/>
        <v>29738.95564064286</v>
      </c>
      <c r="AB99" s="5">
        <f t="shared" si="126"/>
        <v>17645.531906269152</v>
      </c>
      <c r="AC99" s="16">
        <f t="shared" si="106"/>
        <v>1.9441496593686147</v>
      </c>
      <c r="AD99" s="16">
        <f t="shared" si="107"/>
        <v>2.912361059808402</v>
      </c>
      <c r="AE99" s="16">
        <f t="shared" si="108"/>
        <v>3.5696783623552646</v>
      </c>
      <c r="AF99" s="15">
        <f t="shared" si="109"/>
        <v>-4.0504037456468023E-3</v>
      </c>
      <c r="AG99" s="15">
        <f t="shared" si="110"/>
        <v>2.9673830763510267E-4</v>
      </c>
      <c r="AH99" s="15">
        <f t="shared" si="111"/>
        <v>9.7937136394747881E-3</v>
      </c>
      <c r="AI99" s="1">
        <f t="shared" si="69"/>
        <v>161385.02646458929</v>
      </c>
      <c r="AJ99" s="1">
        <f t="shared" si="70"/>
        <v>46691.259282381361</v>
      </c>
      <c r="AK99" s="1">
        <f t="shared" si="71"/>
        <v>18639.297214468526</v>
      </c>
      <c r="AL99" s="14">
        <f t="shared" si="112"/>
        <v>31.045298555243075</v>
      </c>
      <c r="AM99" s="14">
        <f t="shared" si="113"/>
        <v>5.7437000715214754</v>
      </c>
      <c r="AN99" s="14">
        <f t="shared" si="114"/>
        <v>2.0407741291843595</v>
      </c>
      <c r="AO99" s="11">
        <f t="shared" si="115"/>
        <v>1.3385223811325975E-2</v>
      </c>
      <c r="AP99" s="11">
        <f t="shared" si="116"/>
        <v>1.6861851695894676E-2</v>
      </c>
      <c r="AQ99" s="11">
        <f t="shared" si="117"/>
        <v>1.5295827020274228E-2</v>
      </c>
      <c r="AR99" s="1">
        <f t="shared" si="121"/>
        <v>96330.236056789174</v>
      </c>
      <c r="AS99" s="1">
        <f t="shared" si="122"/>
        <v>29152.531205073119</v>
      </c>
      <c r="AT99" s="1">
        <f t="shared" si="123"/>
        <v>11594.474367648821</v>
      </c>
      <c r="AU99" s="1">
        <f t="shared" si="75"/>
        <v>19266.047211357836</v>
      </c>
      <c r="AV99" s="1">
        <f t="shared" si="76"/>
        <v>5830.5062410146238</v>
      </c>
      <c r="AW99" s="1">
        <f t="shared" si="77"/>
        <v>2318.8948735297645</v>
      </c>
      <c r="AX99" s="1">
        <f t="shared" si="141"/>
        <v>66697.559201714772</v>
      </c>
      <c r="AY99" s="1">
        <f t="shared" si="132"/>
        <v>8002.3862299487018</v>
      </c>
      <c r="AZ99" s="1">
        <f t="shared" si="133"/>
        <v>2197.2439598596852</v>
      </c>
      <c r="BA99" s="1">
        <f t="shared" si="142"/>
        <v>12834.399566203212</v>
      </c>
      <c r="BB99" s="1">
        <f t="shared" si="143"/>
        <v>26193.010186257543</v>
      </c>
      <c r="BC99" s="1">
        <f t="shared" si="144"/>
        <v>32483.969107972713</v>
      </c>
      <c r="BD99" s="1">
        <f t="shared" si="134"/>
        <v>23257.370597947793</v>
      </c>
      <c r="BE99" s="2">
        <f t="shared" si="150"/>
        <v>0</v>
      </c>
      <c r="BF99" s="2">
        <f t="shared" si="151"/>
        <v>0</v>
      </c>
      <c r="BG99" s="2">
        <f t="shared" si="152"/>
        <v>0</v>
      </c>
      <c r="BH99" s="2">
        <f t="shared" si="135"/>
        <v>0</v>
      </c>
      <c r="BI99" s="2">
        <f t="shared" si="145"/>
        <v>0</v>
      </c>
      <c r="BJ99" s="2">
        <f t="shared" si="136"/>
        <v>0</v>
      </c>
      <c r="BK99" s="2">
        <f t="shared" si="137"/>
        <v>0</v>
      </c>
      <c r="BL99" s="2">
        <f t="shared" si="138"/>
        <v>0</v>
      </c>
      <c r="BM99" s="2">
        <f t="shared" si="139"/>
        <v>0</v>
      </c>
      <c r="BN99" s="2">
        <f t="shared" si="140"/>
        <v>0</v>
      </c>
      <c r="BO99" s="2">
        <f t="shared" si="146"/>
        <v>0</v>
      </c>
      <c r="BP99" s="2">
        <f t="shared" si="147"/>
        <v>0</v>
      </c>
      <c r="BQ99" s="2">
        <f t="shared" si="148"/>
        <v>0</v>
      </c>
      <c r="BR99" s="17">
        <f t="shared" si="128"/>
        <v>0.3252261523769312</v>
      </c>
      <c r="BS99" s="12"/>
      <c r="BT99" s="12"/>
      <c r="BU99" s="12"/>
      <c r="BV99" s="12"/>
      <c r="BW99" s="12"/>
      <c r="BX99" s="12"/>
      <c r="BY99" s="19"/>
      <c r="BZ99" s="19"/>
      <c r="CA99" s="19"/>
      <c r="CB99" s="12"/>
      <c r="CC99" s="12"/>
      <c r="CD99" s="12"/>
      <c r="CE99" s="12"/>
      <c r="CF99" s="12"/>
      <c r="CG99" s="12"/>
      <c r="CH99" s="12"/>
      <c r="CI99" s="12"/>
      <c r="CJ99" s="12"/>
      <c r="CK99" s="17"/>
      <c r="CL99" s="17"/>
      <c r="CM99" s="17"/>
    </row>
    <row r="100" spans="1:91">
      <c r="A100" s="2">
        <f t="shared" si="78"/>
        <v>2054</v>
      </c>
      <c r="B100" s="5">
        <f t="shared" si="79"/>
        <v>1155.9242531236955</v>
      </c>
      <c r="C100" s="5">
        <f t="shared" si="80"/>
        <v>2916.8526698096725</v>
      </c>
      <c r="D100" s="5">
        <f t="shared" si="81"/>
        <v>4228.7614067989789</v>
      </c>
      <c r="E100" s="15">
        <f t="shared" si="82"/>
        <v>4.2999816751110336E-4</v>
      </c>
      <c r="F100" s="15">
        <f t="shared" si="83"/>
        <v>8.4712522373067754E-4</v>
      </c>
      <c r="G100" s="15">
        <f t="shared" si="84"/>
        <v>1.7293760101905471E-3</v>
      </c>
      <c r="H100" s="5">
        <f t="shared" si="85"/>
        <v>98015.861113395033</v>
      </c>
      <c r="I100" s="5">
        <f t="shared" si="86"/>
        <v>29805.36613166608</v>
      </c>
      <c r="J100" s="5">
        <f t="shared" si="87"/>
        <v>11843.313655288364</v>
      </c>
      <c r="K100" s="5">
        <f t="shared" si="88"/>
        <v>84794.363340437965</v>
      </c>
      <c r="L100" s="5">
        <f t="shared" si="89"/>
        <v>10218.331025135702</v>
      </c>
      <c r="M100" s="5">
        <f t="shared" si="90"/>
        <v>2800.6578087490939</v>
      </c>
      <c r="N100" s="15">
        <f t="shared" si="91"/>
        <v>1.7061066165766858E-2</v>
      </c>
      <c r="O100" s="15">
        <f t="shared" si="92"/>
        <v>2.1528402305191596E-2</v>
      </c>
      <c r="P100" s="15">
        <f t="shared" si="93"/>
        <v>1.9698444019094596E-2</v>
      </c>
      <c r="Q100" s="5">
        <f t="shared" si="94"/>
        <v>8575.3741803419161</v>
      </c>
      <c r="R100" s="5">
        <f t="shared" si="95"/>
        <v>10418.041982011977</v>
      </c>
      <c r="S100" s="5">
        <f t="shared" si="96"/>
        <v>5059.1125973871012</v>
      </c>
      <c r="T100" s="5">
        <f t="shared" si="97"/>
        <v>87.489658132177439</v>
      </c>
      <c r="U100" s="5">
        <f t="shared" si="98"/>
        <v>349.53578278454864</v>
      </c>
      <c r="V100" s="5">
        <f t="shared" si="99"/>
        <v>427.17036334911802</v>
      </c>
      <c r="W100" s="15">
        <f t="shared" si="100"/>
        <v>-1.0734613539272964E-2</v>
      </c>
      <c r="X100" s="15">
        <f t="shared" si="101"/>
        <v>-1.217998157191269E-2</v>
      </c>
      <c r="Y100" s="15">
        <f t="shared" si="102"/>
        <v>-9.7425357312937999E-3</v>
      </c>
      <c r="Z100" s="5">
        <f t="shared" si="124"/>
        <v>16495.807646011846</v>
      </c>
      <c r="AA100" s="5">
        <f t="shared" si="125"/>
        <v>30051.361738982614</v>
      </c>
      <c r="AB100" s="5">
        <f t="shared" si="126"/>
        <v>18028.757772872792</v>
      </c>
      <c r="AC100" s="16">
        <f t="shared" si="106"/>
        <v>1.9362750683062102</v>
      </c>
      <c r="AD100" s="16">
        <f t="shared" si="107"/>
        <v>2.9132252689005118</v>
      </c>
      <c r="AE100" s="16">
        <f t="shared" si="108"/>
        <v>3.6046387700212015</v>
      </c>
      <c r="AF100" s="15">
        <f t="shared" si="109"/>
        <v>-4.0504037456468023E-3</v>
      </c>
      <c r="AG100" s="15">
        <f t="shared" si="110"/>
        <v>2.9673830763510267E-4</v>
      </c>
      <c r="AH100" s="15">
        <f t="shared" si="111"/>
        <v>9.7937136394747881E-3</v>
      </c>
      <c r="AI100" s="1">
        <f t="shared" si="69"/>
        <v>164512.5710294882</v>
      </c>
      <c r="AJ100" s="1">
        <f t="shared" si="70"/>
        <v>47852.639595157845</v>
      </c>
      <c r="AK100" s="1">
        <f t="shared" si="71"/>
        <v>19094.262366551437</v>
      </c>
      <c r="AL100" s="14">
        <f t="shared" si="112"/>
        <v>31.456691341999928</v>
      </c>
      <c r="AM100" s="14">
        <f t="shared" si="113"/>
        <v>5.8395809961252532</v>
      </c>
      <c r="AN100" s="14">
        <f t="shared" si="114"/>
        <v>2.0716773039711396</v>
      </c>
      <c r="AO100" s="11">
        <f t="shared" si="115"/>
        <v>1.3251371573212715E-2</v>
      </c>
      <c r="AP100" s="11">
        <f t="shared" si="116"/>
        <v>1.6693233178935729E-2</v>
      </c>
      <c r="AQ100" s="11">
        <f t="shared" si="117"/>
        <v>1.5142868750071486E-2</v>
      </c>
      <c r="AR100" s="1">
        <f t="shared" si="121"/>
        <v>98015.861113395033</v>
      </c>
      <c r="AS100" s="1">
        <f t="shared" si="122"/>
        <v>29805.36613166608</v>
      </c>
      <c r="AT100" s="1">
        <f t="shared" si="123"/>
        <v>11843.313655288364</v>
      </c>
      <c r="AU100" s="1">
        <f t="shared" si="75"/>
        <v>19603.172222679008</v>
      </c>
      <c r="AV100" s="1">
        <f t="shared" si="76"/>
        <v>5961.0732263332166</v>
      </c>
      <c r="AW100" s="1">
        <f t="shared" si="77"/>
        <v>2368.6627310576728</v>
      </c>
      <c r="AX100" s="1">
        <f t="shared" si="141"/>
        <v>67835.490672350395</v>
      </c>
      <c r="AY100" s="1">
        <f t="shared" si="132"/>
        <v>8174.6648201085609</v>
      </c>
      <c r="AZ100" s="1">
        <f t="shared" si="133"/>
        <v>2240.5262469992754</v>
      </c>
      <c r="BA100" s="1">
        <f t="shared" si="142"/>
        <v>12859.47329079617</v>
      </c>
      <c r="BB100" s="1">
        <f t="shared" si="143"/>
        <v>26277.327730969457</v>
      </c>
      <c r="BC100" s="1">
        <f t="shared" si="144"/>
        <v>32622.636301873707</v>
      </c>
      <c r="BD100" s="1">
        <f t="shared" si="134"/>
        <v>22658.296793690064</v>
      </c>
      <c r="BE100" s="2">
        <f t="shared" si="150"/>
        <v>0</v>
      </c>
      <c r="BF100" s="2">
        <f t="shared" si="151"/>
        <v>0</v>
      </c>
      <c r="BG100" s="2">
        <f t="shared" si="152"/>
        <v>0</v>
      </c>
      <c r="BH100" s="2">
        <f t="shared" si="135"/>
        <v>0</v>
      </c>
      <c r="BI100" s="2">
        <f t="shared" si="145"/>
        <v>0</v>
      </c>
      <c r="BJ100" s="2">
        <f t="shared" si="136"/>
        <v>0</v>
      </c>
      <c r="BK100" s="2">
        <f t="shared" si="137"/>
        <v>0</v>
      </c>
      <c r="BL100" s="2">
        <f t="shared" si="138"/>
        <v>0</v>
      </c>
      <c r="BM100" s="2">
        <f t="shared" si="139"/>
        <v>0</v>
      </c>
      <c r="BN100" s="2">
        <f t="shared" si="140"/>
        <v>0</v>
      </c>
      <c r="BO100" s="2">
        <f t="shared" si="146"/>
        <v>0</v>
      </c>
      <c r="BP100" s="2">
        <f t="shared" si="147"/>
        <v>0</v>
      </c>
      <c r="BQ100" s="2">
        <f t="shared" si="148"/>
        <v>0</v>
      </c>
      <c r="BR100" s="17">
        <f t="shared" si="128"/>
        <v>0.31575354599702055</v>
      </c>
      <c r="BS100" s="12"/>
      <c r="BT100" s="12"/>
      <c r="BU100" s="12"/>
      <c r="BV100" s="12"/>
      <c r="BW100" s="12"/>
      <c r="BX100" s="12"/>
      <c r="BY100" s="19"/>
      <c r="BZ100" s="19"/>
      <c r="CA100" s="19"/>
      <c r="CB100" s="12"/>
      <c r="CC100" s="12"/>
      <c r="CD100" s="12"/>
      <c r="CE100" s="12"/>
      <c r="CF100" s="12"/>
      <c r="CG100" s="12"/>
      <c r="CH100" s="12"/>
      <c r="CI100" s="12"/>
      <c r="CJ100" s="12"/>
      <c r="CK100" s="17"/>
      <c r="CL100" s="17"/>
      <c r="CM100" s="17"/>
    </row>
    <row r="101" spans="1:91">
      <c r="A101" s="2">
        <f t="shared" si="78"/>
        <v>2055</v>
      </c>
      <c r="B101" s="5">
        <f t="shared" si="79"/>
        <v>1156.396446168789</v>
      </c>
      <c r="C101" s="5">
        <f t="shared" si="80"/>
        <v>2919.2000623066492</v>
      </c>
      <c r="D101" s="5">
        <f t="shared" si="81"/>
        <v>4235.7088694022304</v>
      </c>
      <c r="E101" s="15">
        <f t="shared" si="82"/>
        <v>4.0849825913554817E-4</v>
      </c>
      <c r="F101" s="15">
        <f t="shared" si="83"/>
        <v>8.0476896254414365E-4</v>
      </c>
      <c r="G101" s="15">
        <f t="shared" si="84"/>
        <v>1.6429072096810196E-3</v>
      </c>
      <c r="H101" s="5">
        <f t="shared" si="85"/>
        <v>99711.914599554293</v>
      </c>
      <c r="I101" s="5">
        <f t="shared" si="86"/>
        <v>30464.988932787728</v>
      </c>
      <c r="J101" s="5">
        <f t="shared" si="87"/>
        <v>12094.008396877969</v>
      </c>
      <c r="K101" s="5">
        <f t="shared" si="88"/>
        <v>86226.410440732376</v>
      </c>
      <c r="L101" s="5">
        <f t="shared" si="89"/>
        <v>10436.074363712971</v>
      </c>
      <c r="M101" s="5">
        <f t="shared" si="90"/>
        <v>2855.2501528710472</v>
      </c>
      <c r="N101" s="15">
        <f t="shared" si="91"/>
        <v>1.6888470458171101E-2</v>
      </c>
      <c r="O101" s="15">
        <f t="shared" si="92"/>
        <v>2.1309090304634903E-2</v>
      </c>
      <c r="P101" s="15">
        <f t="shared" si="93"/>
        <v>1.9492686307984508E-2</v>
      </c>
      <c r="Q101" s="5">
        <f t="shared" si="94"/>
        <v>8630.1151136406061</v>
      </c>
      <c r="R101" s="5">
        <f t="shared" si="95"/>
        <v>10518.903956652488</v>
      </c>
      <c r="S101" s="5">
        <f t="shared" si="96"/>
        <v>5115.8700540391701</v>
      </c>
      <c r="T101" s="5">
        <f t="shared" si="97"/>
        <v>86.550490463445399</v>
      </c>
      <c r="U101" s="5">
        <f t="shared" si="98"/>
        <v>345.27844339150874</v>
      </c>
      <c r="V101" s="5">
        <f t="shared" si="99"/>
        <v>423.0086408208395</v>
      </c>
      <c r="W101" s="15">
        <f t="shared" si="100"/>
        <v>-1.0734613539272964E-2</v>
      </c>
      <c r="X101" s="15">
        <f t="shared" si="101"/>
        <v>-1.217998157191269E-2</v>
      </c>
      <c r="Y101" s="15">
        <f t="shared" si="102"/>
        <v>-9.7425357312937999E-3</v>
      </c>
      <c r="Z101" s="5">
        <f t="shared" si="124"/>
        <v>16537.029175817275</v>
      </c>
      <c r="AA101" s="5">
        <f t="shared" si="125"/>
        <v>30359.109192710268</v>
      </c>
      <c r="AB101" s="5">
        <f t="shared" si="126"/>
        <v>18414.874250077264</v>
      </c>
      <c r="AC101" s="16">
        <f t="shared" si="106"/>
        <v>1.9284323725169403</v>
      </c>
      <c r="AD101" s="16">
        <f t="shared" si="107"/>
        <v>2.914089734436565</v>
      </c>
      <c r="AE101" s="16">
        <f t="shared" si="108"/>
        <v>3.6399415699085376</v>
      </c>
      <c r="AF101" s="15">
        <f t="shared" si="109"/>
        <v>-4.0504037456468023E-3</v>
      </c>
      <c r="AG101" s="15">
        <f t="shared" si="110"/>
        <v>2.9673830763510267E-4</v>
      </c>
      <c r="AH101" s="15">
        <f t="shared" si="111"/>
        <v>9.7937136394747881E-3</v>
      </c>
      <c r="AI101" s="1">
        <f t="shared" si="69"/>
        <v>167664.4861492184</v>
      </c>
      <c r="AJ101" s="1">
        <f t="shared" si="70"/>
        <v>49028.448861975281</v>
      </c>
      <c r="AK101" s="1">
        <f t="shared" si="71"/>
        <v>19553.498860953965</v>
      </c>
      <c r="AL101" s="14">
        <f t="shared" si="112"/>
        <v>31.869367204382264</v>
      </c>
      <c r="AM101" s="14">
        <f t="shared" si="113"/>
        <v>5.936087668488498</v>
      </c>
      <c r="AN101" s="14">
        <f t="shared" si="114"/>
        <v>2.1027347301026111</v>
      </c>
      <c r="AO101" s="11">
        <f t="shared" si="115"/>
        <v>1.3118857857480588E-2</v>
      </c>
      <c r="AP101" s="11">
        <f t="shared" si="116"/>
        <v>1.6526300847146371E-2</v>
      </c>
      <c r="AQ101" s="11">
        <f t="shared" si="117"/>
        <v>1.4991440062570771E-2</v>
      </c>
      <c r="AR101" s="1">
        <f t="shared" si="121"/>
        <v>99711.914599554293</v>
      </c>
      <c r="AS101" s="1">
        <f t="shared" si="122"/>
        <v>30464.988932787728</v>
      </c>
      <c r="AT101" s="1">
        <f t="shared" si="123"/>
        <v>12094.008396877969</v>
      </c>
      <c r="AU101" s="1">
        <f t="shared" si="75"/>
        <v>19942.382919910859</v>
      </c>
      <c r="AV101" s="1">
        <f t="shared" si="76"/>
        <v>6092.9977865575456</v>
      </c>
      <c r="AW101" s="1">
        <f t="shared" si="77"/>
        <v>2418.8016793755937</v>
      </c>
      <c r="AX101" s="1">
        <f t="shared" si="141"/>
        <v>68981.128352585918</v>
      </c>
      <c r="AY101" s="1">
        <f t="shared" si="132"/>
        <v>8348.859490970377</v>
      </c>
      <c r="AZ101" s="1">
        <f t="shared" si="133"/>
        <v>2284.2001222968379</v>
      </c>
      <c r="BA101" s="1">
        <f t="shared" si="142"/>
        <v>12884.093050077374</v>
      </c>
      <c r="BB101" s="1">
        <f t="shared" si="143"/>
        <v>26360.02690262099</v>
      </c>
      <c r="BC101" s="1">
        <f t="shared" si="144"/>
        <v>32758.003207131944</v>
      </c>
      <c r="BD101" s="1">
        <f t="shared" si="134"/>
        <v>22072.743404884095</v>
      </c>
      <c r="BE101" s="2">
        <f t="shared" si="150"/>
        <v>0</v>
      </c>
      <c r="BF101" s="2">
        <f t="shared" si="151"/>
        <v>0</v>
      </c>
      <c r="BG101" s="2">
        <f t="shared" si="152"/>
        <v>0</v>
      </c>
      <c r="BH101" s="2">
        <f t="shared" si="135"/>
        <v>0</v>
      </c>
      <c r="BI101" s="2">
        <f t="shared" si="145"/>
        <v>0</v>
      </c>
      <c r="BJ101" s="2">
        <f t="shared" si="136"/>
        <v>0</v>
      </c>
      <c r="BK101" s="2">
        <f t="shared" si="137"/>
        <v>0</v>
      </c>
      <c r="BL101" s="2">
        <f t="shared" si="138"/>
        <v>0</v>
      </c>
      <c r="BM101" s="2">
        <f t="shared" si="139"/>
        <v>0</v>
      </c>
      <c r="BN101" s="2">
        <f t="shared" si="140"/>
        <v>0</v>
      </c>
      <c r="BO101" s="2">
        <f t="shared" si="146"/>
        <v>0</v>
      </c>
      <c r="BP101" s="2">
        <f t="shared" si="147"/>
        <v>0</v>
      </c>
      <c r="BQ101" s="2">
        <f t="shared" si="148"/>
        <v>0</v>
      </c>
      <c r="BR101" s="17">
        <f t="shared" si="128"/>
        <v>0.30655684077380635</v>
      </c>
      <c r="BS101" s="12"/>
      <c r="BT101" s="12"/>
      <c r="BU101" s="12"/>
      <c r="BV101" s="12"/>
      <c r="BW101" s="12"/>
      <c r="BX101" s="12"/>
      <c r="BY101" s="19"/>
      <c r="BZ101" s="19"/>
      <c r="CA101" s="19"/>
      <c r="CB101" s="12"/>
      <c r="CC101" s="12"/>
      <c r="CD101" s="12"/>
      <c r="CE101" s="12"/>
      <c r="CF101" s="12"/>
      <c r="CG101" s="12"/>
      <c r="CH101" s="12"/>
      <c r="CI101" s="12"/>
      <c r="CJ101" s="12"/>
      <c r="CK101" s="17"/>
      <c r="CL101" s="17"/>
      <c r="CM101" s="17"/>
    </row>
    <row r="102" spans="1:91">
      <c r="A102" s="2">
        <f t="shared" si="78"/>
        <v>2056</v>
      </c>
      <c r="B102" s="5">
        <f t="shared" si="79"/>
        <v>1156.8452128071629</v>
      </c>
      <c r="C102" s="5">
        <f t="shared" si="80"/>
        <v>2921.43187983197</v>
      </c>
      <c r="D102" s="5">
        <f t="shared" si="81"/>
        <v>4242.3198022098995</v>
      </c>
      <c r="E102" s="15">
        <f t="shared" si="82"/>
        <v>3.8807334617877077E-4</v>
      </c>
      <c r="F102" s="15">
        <f t="shared" si="83"/>
        <v>7.6453051441693648E-4</v>
      </c>
      <c r="G102" s="15">
        <f t="shared" si="84"/>
        <v>1.5607618491969685E-3</v>
      </c>
      <c r="H102" s="5">
        <f t="shared" si="85"/>
        <v>101418.20704158655</v>
      </c>
      <c r="I102" s="5">
        <f t="shared" si="86"/>
        <v>31131.342461122804</v>
      </c>
      <c r="J102" s="5">
        <f t="shared" si="87"/>
        <v>12346.5330826178</v>
      </c>
      <c r="K102" s="5">
        <f t="shared" si="88"/>
        <v>87667.914357780362</v>
      </c>
      <c r="L102" s="5">
        <f t="shared" si="89"/>
        <v>10656.193175694845</v>
      </c>
      <c r="M102" s="5">
        <f t="shared" si="90"/>
        <v>2910.3258731664391</v>
      </c>
      <c r="N102" s="15">
        <f t="shared" si="91"/>
        <v>1.6717661209366907E-2</v>
      </c>
      <c r="O102" s="15">
        <f t="shared" si="92"/>
        <v>2.1092108422228639E-2</v>
      </c>
      <c r="P102" s="15">
        <f t="shared" si="93"/>
        <v>1.928928021946219E-2</v>
      </c>
      <c r="Q102" s="5">
        <f t="shared" si="94"/>
        <v>8683.5693182944851</v>
      </c>
      <c r="R102" s="5">
        <f t="shared" si="95"/>
        <v>10618.059069495837</v>
      </c>
      <c r="S102" s="5">
        <f t="shared" si="96"/>
        <v>5171.8079324537994</v>
      </c>
      <c r="T102" s="5">
        <f t="shared" si="97"/>
        <v>85.621404396685776</v>
      </c>
      <c r="U102" s="5">
        <f t="shared" si="98"/>
        <v>341.07295831382146</v>
      </c>
      <c r="V102" s="5">
        <f t="shared" si="99"/>
        <v>418.88746402299643</v>
      </c>
      <c r="W102" s="15">
        <f t="shared" si="100"/>
        <v>-1.0734613539272964E-2</v>
      </c>
      <c r="X102" s="15">
        <f t="shared" si="101"/>
        <v>-1.217998157191269E-2</v>
      </c>
      <c r="Y102" s="15">
        <f t="shared" si="102"/>
        <v>-9.7425357312937999E-3</v>
      </c>
      <c r="Z102" s="5">
        <f t="shared" si="124"/>
        <v>16575.184141194681</v>
      </c>
      <c r="AA102" s="5">
        <f t="shared" si="125"/>
        <v>30662.125965862429</v>
      </c>
      <c r="AB102" s="5">
        <f t="shared" si="126"/>
        <v>18803.841401829861</v>
      </c>
      <c r="AC102" s="16">
        <f t="shared" si="106"/>
        <v>1.9206214428120711</v>
      </c>
      <c r="AD102" s="16">
        <f t="shared" si="107"/>
        <v>2.9149544564926586</v>
      </c>
      <c r="AE102" s="16">
        <f t="shared" si="108"/>
        <v>3.6755901153086419</v>
      </c>
      <c r="AF102" s="15">
        <f t="shared" si="109"/>
        <v>-4.0504037456468023E-3</v>
      </c>
      <c r="AG102" s="15">
        <f t="shared" si="110"/>
        <v>2.9673830763510267E-4</v>
      </c>
      <c r="AH102" s="15">
        <f t="shared" si="111"/>
        <v>9.7937136394747881E-3</v>
      </c>
      <c r="AI102" s="1">
        <f t="shared" si="69"/>
        <v>170840.42045420743</v>
      </c>
      <c r="AJ102" s="1">
        <f t="shared" si="70"/>
        <v>50218.601762335296</v>
      </c>
      <c r="AK102" s="1">
        <f t="shared" si="71"/>
        <v>20016.950654234162</v>
      </c>
      <c r="AL102" s="14">
        <f t="shared" si="112"/>
        <v>32.283276005760783</v>
      </c>
      <c r="AM102" s="14">
        <f t="shared" si="113"/>
        <v>6.03320822344633</v>
      </c>
      <c r="AN102" s="14">
        <f t="shared" si="114"/>
        <v>2.1339425215596921</v>
      </c>
      <c r="AO102" s="11">
        <f t="shared" si="115"/>
        <v>1.2987669278905782E-2</v>
      </c>
      <c r="AP102" s="11">
        <f t="shared" si="116"/>
        <v>1.6361037838674906E-2</v>
      </c>
      <c r="AQ102" s="11">
        <f t="shared" si="117"/>
        <v>1.4841525661945064E-2</v>
      </c>
      <c r="AR102" s="1">
        <f t="shared" si="121"/>
        <v>101418.20704158655</v>
      </c>
      <c r="AS102" s="1">
        <f t="shared" si="122"/>
        <v>31131.342461122804</v>
      </c>
      <c r="AT102" s="1">
        <f t="shared" si="123"/>
        <v>12346.5330826178</v>
      </c>
      <c r="AU102" s="1">
        <f t="shared" si="75"/>
        <v>20283.641408317311</v>
      </c>
      <c r="AV102" s="1">
        <f t="shared" si="76"/>
        <v>6226.2684922245608</v>
      </c>
      <c r="AW102" s="1">
        <f t="shared" si="77"/>
        <v>2469.30661652356</v>
      </c>
      <c r="AX102" s="1">
        <f t="shared" si="141"/>
        <v>70134.331486224284</v>
      </c>
      <c r="AY102" s="1">
        <f t="shared" si="132"/>
        <v>8524.9545405558765</v>
      </c>
      <c r="AZ102" s="1">
        <f t="shared" si="133"/>
        <v>2328.2606985331513</v>
      </c>
      <c r="BA102" s="1">
        <f t="shared" si="142"/>
        <v>12908.272891255543</v>
      </c>
      <c r="BB102" s="1">
        <f t="shared" si="143"/>
        <v>26441.158262023433</v>
      </c>
      <c r="BC102" s="1">
        <f t="shared" si="144"/>
        <v>32890.182715409763</v>
      </c>
      <c r="BD102" s="1">
        <f t="shared" si="134"/>
        <v>21500.531850781419</v>
      </c>
      <c r="BE102" s="2">
        <f t="shared" si="150"/>
        <v>0</v>
      </c>
      <c r="BF102" s="2">
        <f t="shared" si="151"/>
        <v>0</v>
      </c>
      <c r="BG102" s="2">
        <f t="shared" si="152"/>
        <v>0</v>
      </c>
      <c r="BH102" s="2">
        <f t="shared" si="135"/>
        <v>0</v>
      </c>
      <c r="BI102" s="2">
        <f t="shared" si="145"/>
        <v>0</v>
      </c>
      <c r="BJ102" s="2">
        <f t="shared" si="136"/>
        <v>0</v>
      </c>
      <c r="BK102" s="2">
        <f t="shared" si="137"/>
        <v>0</v>
      </c>
      <c r="BL102" s="2">
        <f t="shared" si="138"/>
        <v>0</v>
      </c>
      <c r="BM102" s="2">
        <f t="shared" si="139"/>
        <v>0</v>
      </c>
      <c r="BN102" s="2">
        <f t="shared" si="140"/>
        <v>0</v>
      </c>
      <c r="BO102" s="2">
        <f t="shared" si="146"/>
        <v>0</v>
      </c>
      <c r="BP102" s="2">
        <f t="shared" si="147"/>
        <v>0</v>
      </c>
      <c r="BQ102" s="2">
        <f t="shared" si="148"/>
        <v>0</v>
      </c>
      <c r="BR102" s="17">
        <f t="shared" si="128"/>
        <v>0.29762800075126827</v>
      </c>
      <c r="BS102" s="12"/>
      <c r="BT102" s="12"/>
      <c r="BU102" s="12"/>
      <c r="BV102" s="12"/>
      <c r="BW102" s="12"/>
      <c r="BX102" s="12"/>
      <c r="BY102" s="19"/>
      <c r="BZ102" s="19"/>
      <c r="CA102" s="19"/>
      <c r="CB102" s="12"/>
      <c r="CC102" s="12"/>
      <c r="CD102" s="12"/>
      <c r="CE102" s="12"/>
      <c r="CF102" s="12"/>
      <c r="CG102" s="12"/>
      <c r="CH102" s="12"/>
      <c r="CI102" s="12"/>
      <c r="CJ102" s="12"/>
      <c r="CK102" s="17"/>
      <c r="CL102" s="17"/>
      <c r="CM102" s="17"/>
    </row>
    <row r="103" spans="1:91">
      <c r="A103" s="2">
        <f t="shared" si="78"/>
        <v>2057</v>
      </c>
      <c r="B103" s="5">
        <f t="shared" si="79"/>
        <v>1157.2717065602706</v>
      </c>
      <c r="C103" s="5">
        <f t="shared" si="80"/>
        <v>2923.5537274589956</v>
      </c>
      <c r="D103" s="5">
        <f t="shared" si="81"/>
        <v>4248.6099905643132</v>
      </c>
      <c r="E103" s="15">
        <f t="shared" si="82"/>
        <v>3.6866967886983222E-4</v>
      </c>
      <c r="F103" s="15">
        <f t="shared" si="83"/>
        <v>7.263039886960896E-4</v>
      </c>
      <c r="G103" s="15">
        <f t="shared" si="84"/>
        <v>1.48272375673712E-3</v>
      </c>
      <c r="H103" s="5">
        <f t="shared" si="85"/>
        <v>103134.54716618356</v>
      </c>
      <c r="I103" s="5">
        <f t="shared" si="86"/>
        <v>31804.367859492475</v>
      </c>
      <c r="J103" s="5">
        <f t="shared" si="87"/>
        <v>12600.86210925566</v>
      </c>
      <c r="K103" s="5">
        <f t="shared" si="88"/>
        <v>89118.69752067799</v>
      </c>
      <c r="L103" s="5">
        <f t="shared" si="89"/>
        <v>10878.667137455079</v>
      </c>
      <c r="M103" s="5">
        <f t="shared" si="90"/>
        <v>2965.8787549906356</v>
      </c>
      <c r="N103" s="15">
        <f t="shared" si="91"/>
        <v>1.6548621847861655E-2</v>
      </c>
      <c r="O103" s="15">
        <f t="shared" si="92"/>
        <v>2.0877433253337019E-2</v>
      </c>
      <c r="P103" s="15">
        <f t="shared" si="93"/>
        <v>1.9088199825456176E-2</v>
      </c>
      <c r="Q103" s="5">
        <f t="shared" si="94"/>
        <v>8735.7324994279534</v>
      </c>
      <c r="R103" s="5">
        <f t="shared" si="95"/>
        <v>10715.486145271199</v>
      </c>
      <c r="S103" s="5">
        <f t="shared" si="96"/>
        <v>5226.9187264802067</v>
      </c>
      <c r="T103" s="5">
        <f t="shared" si="97"/>
        <v>84.702291709797549</v>
      </c>
      <c r="U103" s="5">
        <f t="shared" si="98"/>
        <v>336.91869596688139</v>
      </c>
      <c r="V103" s="5">
        <f t="shared" si="99"/>
        <v>414.80643793736135</v>
      </c>
      <c r="W103" s="15">
        <f t="shared" si="100"/>
        <v>-1.0734613539272964E-2</v>
      </c>
      <c r="X103" s="15">
        <f t="shared" si="101"/>
        <v>-1.217998157191269E-2</v>
      </c>
      <c r="Y103" s="15">
        <f t="shared" si="102"/>
        <v>-9.7425357312937999E-3</v>
      </c>
      <c r="Z103" s="5">
        <f t="shared" si="124"/>
        <v>16610.297409049192</v>
      </c>
      <c r="AA103" s="5">
        <f t="shared" si="125"/>
        <v>30960.342998352658</v>
      </c>
      <c r="AB103" s="5">
        <f t="shared" si="126"/>
        <v>19195.619186495409</v>
      </c>
      <c r="AC103" s="16">
        <f t="shared" si="106"/>
        <v>1.9128421505261355</v>
      </c>
      <c r="AD103" s="16">
        <f t="shared" si="107"/>
        <v>2.9158194351449116</v>
      </c>
      <c r="AE103" s="16">
        <f t="shared" si="108"/>
        <v>3.711587792354059</v>
      </c>
      <c r="AF103" s="15">
        <f t="shared" si="109"/>
        <v>-4.0504037456468023E-3</v>
      </c>
      <c r="AG103" s="15">
        <f t="shared" si="110"/>
        <v>2.9673830763510267E-4</v>
      </c>
      <c r="AH103" s="15">
        <f t="shared" si="111"/>
        <v>9.7937136394747881E-3</v>
      </c>
      <c r="AI103" s="1">
        <f t="shared" si="69"/>
        <v>174040.01981710401</v>
      </c>
      <c r="AJ103" s="1">
        <f t="shared" si="70"/>
        <v>51423.010078326326</v>
      </c>
      <c r="AK103" s="1">
        <f t="shared" si="71"/>
        <v>20484.562205334307</v>
      </c>
      <c r="AL103" s="14">
        <f t="shared" si="112"/>
        <v>32.698367672643208</v>
      </c>
      <c r="AM103" s="14">
        <f t="shared" si="113"/>
        <v>6.1309306759984157</v>
      </c>
      <c r="AN103" s="14">
        <f t="shared" si="114"/>
        <v>2.1652967746275875</v>
      </c>
      <c r="AO103" s="11">
        <f t="shared" si="115"/>
        <v>1.2857792586116724E-2</v>
      </c>
      <c r="AP103" s="11">
        <f t="shared" si="116"/>
        <v>1.6197427460288155E-2</v>
      </c>
      <c r="AQ103" s="11">
        <f t="shared" si="117"/>
        <v>1.4693110405325614E-2</v>
      </c>
      <c r="AR103" s="1">
        <f t="shared" si="121"/>
        <v>103134.54716618356</v>
      </c>
      <c r="AS103" s="1">
        <f t="shared" si="122"/>
        <v>31804.367859492475</v>
      </c>
      <c r="AT103" s="1">
        <f t="shared" si="123"/>
        <v>12600.86210925566</v>
      </c>
      <c r="AU103" s="1">
        <f t="shared" si="75"/>
        <v>20626.909433236713</v>
      </c>
      <c r="AV103" s="1">
        <f t="shared" si="76"/>
        <v>6360.8735718984954</v>
      </c>
      <c r="AW103" s="1">
        <f t="shared" si="77"/>
        <v>2520.1724218511322</v>
      </c>
      <c r="AX103" s="1">
        <f t="shared" si="141"/>
        <v>71294.958016542398</v>
      </c>
      <c r="AY103" s="1">
        <f t="shared" si="132"/>
        <v>8702.9337099640616</v>
      </c>
      <c r="AZ103" s="1">
        <f t="shared" si="133"/>
        <v>2372.7030039925085</v>
      </c>
      <c r="BA103" s="1">
        <f t="shared" si="142"/>
        <v>12932.026295331119</v>
      </c>
      <c r="BB103" s="1">
        <f t="shared" si="143"/>
        <v>26520.770469257972</v>
      </c>
      <c r="BC103" s="1">
        <f t="shared" si="144"/>
        <v>33019.283787484921</v>
      </c>
      <c r="BD103" s="1">
        <f t="shared" si="134"/>
        <v>20941.476160192873</v>
      </c>
      <c r="BE103" s="2">
        <f t="shared" si="150"/>
        <v>0</v>
      </c>
      <c r="BF103" s="2">
        <f t="shared" si="151"/>
        <v>0</v>
      </c>
      <c r="BG103" s="2">
        <f t="shared" si="152"/>
        <v>0</v>
      </c>
      <c r="BH103" s="2">
        <f t="shared" si="135"/>
        <v>0</v>
      </c>
      <c r="BI103" s="2">
        <f t="shared" si="145"/>
        <v>0</v>
      </c>
      <c r="BJ103" s="2">
        <f t="shared" si="136"/>
        <v>0</v>
      </c>
      <c r="BK103" s="2">
        <f t="shared" si="137"/>
        <v>0</v>
      </c>
      <c r="BL103" s="2">
        <f t="shared" si="138"/>
        <v>0</v>
      </c>
      <c r="BM103" s="2">
        <f t="shared" si="139"/>
        <v>0</v>
      </c>
      <c r="BN103" s="2">
        <f t="shared" si="140"/>
        <v>0</v>
      </c>
      <c r="BO103" s="2">
        <f t="shared" si="146"/>
        <v>0</v>
      </c>
      <c r="BP103" s="2">
        <f t="shared" si="147"/>
        <v>0</v>
      </c>
      <c r="BQ103" s="2">
        <f t="shared" si="148"/>
        <v>0</v>
      </c>
      <c r="BR103" s="17">
        <f t="shared" si="128"/>
        <v>0.28895922403035756</v>
      </c>
      <c r="BS103" s="12"/>
      <c r="BT103" s="12"/>
      <c r="BU103" s="12"/>
      <c r="BV103" s="12"/>
      <c r="BW103" s="12"/>
      <c r="BX103" s="12"/>
      <c r="BY103" s="19"/>
      <c r="BZ103" s="19"/>
      <c r="CA103" s="19"/>
      <c r="CB103" s="12"/>
      <c r="CC103" s="12"/>
      <c r="CD103" s="12"/>
      <c r="CE103" s="12"/>
      <c r="CF103" s="12"/>
      <c r="CG103" s="12"/>
      <c r="CH103" s="12"/>
      <c r="CI103" s="12"/>
      <c r="CJ103" s="12"/>
      <c r="CK103" s="17"/>
      <c r="CL103" s="17"/>
      <c r="CM103" s="17"/>
    </row>
    <row r="104" spans="1:91">
      <c r="A104" s="2">
        <f t="shared" si="78"/>
        <v>2058</v>
      </c>
      <c r="B104" s="5">
        <f t="shared" si="79"/>
        <v>1157.6770249992721</v>
      </c>
      <c r="C104" s="5">
        <f t="shared" si="80"/>
        <v>2925.5709467557454</v>
      </c>
      <c r="D104" s="5">
        <f t="shared" si="81"/>
        <v>4254.5945297821272</v>
      </c>
      <c r="E104" s="15">
        <f t="shared" si="82"/>
        <v>3.5023619492634061E-4</v>
      </c>
      <c r="F104" s="15">
        <f t="shared" si="83"/>
        <v>6.8998878926128512E-4</v>
      </c>
      <c r="G104" s="15">
        <f t="shared" si="84"/>
        <v>1.4085875689002639E-3</v>
      </c>
      <c r="H104" s="5">
        <f t="shared" si="85"/>
        <v>104860.74195240963</v>
      </c>
      <c r="I104" s="5">
        <f t="shared" si="86"/>
        <v>32484.004569263376</v>
      </c>
      <c r="J104" s="5">
        <f t="shared" si="87"/>
        <v>12856.969760980543</v>
      </c>
      <c r="K104" s="5">
        <f t="shared" si="88"/>
        <v>90578.580802772311</v>
      </c>
      <c r="L104" s="5">
        <f t="shared" si="89"/>
        <v>11103.475239691546</v>
      </c>
      <c r="M104" s="5">
        <f t="shared" si="90"/>
        <v>3021.9024800088137</v>
      </c>
      <c r="N104" s="15">
        <f t="shared" si="91"/>
        <v>1.6381335485245341E-2</v>
      </c>
      <c r="O104" s="15">
        <f t="shared" si="92"/>
        <v>2.0665040983049998E-2</v>
      </c>
      <c r="P104" s="15">
        <f t="shared" si="93"/>
        <v>1.8889418498280852E-2</v>
      </c>
      <c r="Q104" s="5">
        <f t="shared" si="94"/>
        <v>8786.6009050561879</v>
      </c>
      <c r="R104" s="5">
        <f t="shared" si="95"/>
        <v>10811.165035110285</v>
      </c>
      <c r="S104" s="5">
        <f t="shared" si="96"/>
        <v>5281.1953874790379</v>
      </c>
      <c r="T104" s="5">
        <f t="shared" si="97"/>
        <v>83.79304534240211</v>
      </c>
      <c r="U104" s="5">
        <f t="shared" si="98"/>
        <v>332.8150324587719</v>
      </c>
      <c r="V104" s="5">
        <f t="shared" si="99"/>
        <v>410.76517139418593</v>
      </c>
      <c r="W104" s="15">
        <f t="shared" si="100"/>
        <v>-1.0734613539272964E-2</v>
      </c>
      <c r="X104" s="15">
        <f t="shared" si="101"/>
        <v>-1.217998157191269E-2</v>
      </c>
      <c r="Y104" s="15">
        <f t="shared" si="102"/>
        <v>-9.7425357312937999E-3</v>
      </c>
      <c r="Z104" s="5">
        <f t="shared" si="124"/>
        <v>16642.394780776296</v>
      </c>
      <c r="AA104" s="5">
        <f t="shared" si="125"/>
        <v>31253.694176540459</v>
      </c>
      <c r="AB104" s="5">
        <f t="shared" si="126"/>
        <v>19590.167424203057</v>
      </c>
      <c r="AC104" s="16">
        <f t="shared" si="106"/>
        <v>1.9050943675148133</v>
      </c>
      <c r="AD104" s="16">
        <f t="shared" si="107"/>
        <v>2.9166846704694662</v>
      </c>
      <c r="AE104" s="16">
        <f t="shared" si="108"/>
        <v>3.7479380203401451</v>
      </c>
      <c r="AF104" s="15">
        <f t="shared" si="109"/>
        <v>-4.0504037456468023E-3</v>
      </c>
      <c r="AG104" s="15">
        <f t="shared" si="110"/>
        <v>2.9673830763510267E-4</v>
      </c>
      <c r="AH104" s="15">
        <f t="shared" si="111"/>
        <v>9.7937136394747881E-3</v>
      </c>
      <c r="AI104" s="1">
        <f t="shared" si="69"/>
        <v>177262.92726863033</v>
      </c>
      <c r="AJ104" s="1">
        <f t="shared" si="70"/>
        <v>52641.58264239219</v>
      </c>
      <c r="AK104" s="1">
        <f t="shared" si="71"/>
        <v>20956.278406652011</v>
      </c>
      <c r="AL104" s="14">
        <f t="shared" si="112"/>
        <v>33.114592213788242</v>
      </c>
      <c r="AM104" s="14">
        <f t="shared" si="113"/>
        <v>6.2292429278380697</v>
      </c>
      <c r="AN104" s="14">
        <f t="shared" si="114"/>
        <v>2.1967935697517875</v>
      </c>
      <c r="AO104" s="11">
        <f t="shared" si="115"/>
        <v>1.2729214660255558E-2</v>
      </c>
      <c r="AP104" s="11">
        <f t="shared" si="116"/>
        <v>1.6035453185685274E-2</v>
      </c>
      <c r="AQ104" s="11">
        <f t="shared" si="117"/>
        <v>1.4546179301272357E-2</v>
      </c>
      <c r="AR104" s="1">
        <f t="shared" si="121"/>
        <v>104860.74195240963</v>
      </c>
      <c r="AS104" s="1">
        <f t="shared" si="122"/>
        <v>32484.004569263376</v>
      </c>
      <c r="AT104" s="1">
        <f t="shared" si="123"/>
        <v>12856.969760980543</v>
      </c>
      <c r="AU104" s="1">
        <f t="shared" si="75"/>
        <v>20972.148390481929</v>
      </c>
      <c r="AV104" s="1">
        <f t="shared" si="76"/>
        <v>6496.8009138526759</v>
      </c>
      <c r="AW104" s="1">
        <f t="shared" si="77"/>
        <v>2571.3939521961088</v>
      </c>
      <c r="AX104" s="1">
        <f t="shared" si="141"/>
        <v>72462.864642217843</v>
      </c>
      <c r="AY104" s="1">
        <f t="shared" si="132"/>
        <v>8882.7801917532379</v>
      </c>
      <c r="AZ104" s="1">
        <f t="shared" si="133"/>
        <v>2417.5219840070508</v>
      </c>
      <c r="BA104" s="1">
        <f t="shared" si="142"/>
        <v>12955.366200270992</v>
      </c>
      <c r="BB104" s="1">
        <f t="shared" si="143"/>
        <v>26598.910348160713</v>
      </c>
      <c r="BC104" s="1">
        <f t="shared" si="144"/>
        <v>33145.411540721965</v>
      </c>
      <c r="BD104" s="1">
        <f t="shared" si="134"/>
        <v>20395.383939311527</v>
      </c>
      <c r="BE104" s="2">
        <f t="shared" si="150"/>
        <v>0</v>
      </c>
      <c r="BF104" s="2">
        <f t="shared" si="151"/>
        <v>0</v>
      </c>
      <c r="BG104" s="2">
        <f t="shared" si="152"/>
        <v>0</v>
      </c>
      <c r="BH104" s="2">
        <f t="shared" si="135"/>
        <v>0</v>
      </c>
      <c r="BI104" s="2">
        <f t="shared" si="145"/>
        <v>0</v>
      </c>
      <c r="BJ104" s="2">
        <f t="shared" si="136"/>
        <v>0</v>
      </c>
      <c r="BK104" s="2">
        <f t="shared" si="137"/>
        <v>0</v>
      </c>
      <c r="BL104" s="2">
        <f t="shared" si="138"/>
        <v>0</v>
      </c>
      <c r="BM104" s="2">
        <f t="shared" si="139"/>
        <v>0</v>
      </c>
      <c r="BN104" s="2">
        <f t="shared" si="140"/>
        <v>0</v>
      </c>
      <c r="BO104" s="2">
        <f t="shared" si="146"/>
        <v>0</v>
      </c>
      <c r="BP104" s="2">
        <f t="shared" si="147"/>
        <v>0</v>
      </c>
      <c r="BQ104" s="2">
        <f t="shared" si="148"/>
        <v>0</v>
      </c>
      <c r="BR104" s="17">
        <f t="shared" si="128"/>
        <v>0.28054293595180346</v>
      </c>
      <c r="BS104" s="12"/>
      <c r="BT104" s="12"/>
      <c r="BU104" s="12"/>
      <c r="BV104" s="12"/>
      <c r="BW104" s="12"/>
      <c r="BX104" s="12"/>
      <c r="BY104" s="19"/>
      <c r="BZ104" s="19"/>
      <c r="CA104" s="19"/>
      <c r="CB104" s="12"/>
      <c r="CC104" s="12"/>
      <c r="CD104" s="12"/>
      <c r="CE104" s="12"/>
      <c r="CF104" s="12"/>
      <c r="CG104" s="12"/>
      <c r="CH104" s="12"/>
      <c r="CI104" s="12"/>
      <c r="CJ104" s="12"/>
      <c r="CK104" s="17"/>
      <c r="CL104" s="17"/>
      <c r="CM104" s="17"/>
    </row>
    <row r="105" spans="1:91">
      <c r="A105" s="2">
        <f t="shared" si="78"/>
        <v>2059</v>
      </c>
      <c r="B105" s="5">
        <f t="shared" si="79"/>
        <v>1158.0622123756521</v>
      </c>
      <c r="C105" s="5">
        <f t="shared" si="80"/>
        <v>2927.488627353423</v>
      </c>
      <c r="D105" s="5">
        <f t="shared" si="81"/>
        <v>4260.2878502992216</v>
      </c>
      <c r="E105" s="15">
        <f t="shared" si="82"/>
        <v>3.3272438518002357E-4</v>
      </c>
      <c r="F105" s="15">
        <f t="shared" si="83"/>
        <v>6.5548934979822086E-4</v>
      </c>
      <c r="G105" s="15">
        <f t="shared" si="84"/>
        <v>1.3381581904552506E-3</v>
      </c>
      <c r="H105" s="5">
        <f t="shared" si="85"/>
        <v>106596.5966874656</v>
      </c>
      <c r="I105" s="5">
        <f t="shared" si="86"/>
        <v>33170.190341313333</v>
      </c>
      <c r="J105" s="5">
        <f t="shared" si="87"/>
        <v>13114.830192168034</v>
      </c>
      <c r="K105" s="5">
        <f t="shared" si="88"/>
        <v>92047.383593315812</v>
      </c>
      <c r="L105" s="5">
        <f t="shared" si="89"/>
        <v>11330.595798522581</v>
      </c>
      <c r="M105" s="5">
        <f t="shared" si="90"/>
        <v>3078.3906282874555</v>
      </c>
      <c r="N105" s="15">
        <f t="shared" si="91"/>
        <v>1.621578498499221E-2</v>
      </c>
      <c r="O105" s="15">
        <f t="shared" si="92"/>
        <v>2.0454907488706597E-2</v>
      </c>
      <c r="P105" s="15">
        <f t="shared" si="93"/>
        <v>1.8692909070473052E-2</v>
      </c>
      <c r="Q105" s="5">
        <f t="shared" si="94"/>
        <v>8836.1713175778532</v>
      </c>
      <c r="R105" s="5">
        <f t="shared" si="95"/>
        <v>10905.076606008595</v>
      </c>
      <c r="S105" s="5">
        <f t="shared" si="96"/>
        <v>5334.6313067199872</v>
      </c>
      <c r="T105" s="5">
        <f t="shared" si="97"/>
        <v>82.893559383372647</v>
      </c>
      <c r="U105" s="5">
        <f t="shared" si="98"/>
        <v>328.76135149656852</v>
      </c>
      <c r="V105" s="5">
        <f t="shared" si="99"/>
        <v>406.76327703470707</v>
      </c>
      <c r="W105" s="15">
        <f t="shared" si="100"/>
        <v>-1.0734613539272964E-2</v>
      </c>
      <c r="X105" s="15">
        <f t="shared" si="101"/>
        <v>-1.217998157191269E-2</v>
      </c>
      <c r="Y105" s="15">
        <f t="shared" si="102"/>
        <v>-9.7425357312937999E-3</v>
      </c>
      <c r="Z105" s="5">
        <f t="shared" si="124"/>
        <v>16671.502954632044</v>
      </c>
      <c r="AA105" s="5">
        <f t="shared" si="125"/>
        <v>31542.116305459658</v>
      </c>
      <c r="AB105" s="5">
        <f t="shared" si="126"/>
        <v>19987.445767174755</v>
      </c>
      <c r="AC105" s="16">
        <f t="shared" si="106"/>
        <v>1.8973779661528207</v>
      </c>
      <c r="AD105" s="16">
        <f t="shared" si="107"/>
        <v>2.9175501625424864</v>
      </c>
      <c r="AE105" s="16">
        <f t="shared" si="108"/>
        <v>3.7846442520498567</v>
      </c>
      <c r="AF105" s="15">
        <f t="shared" si="109"/>
        <v>-4.0504037456468023E-3</v>
      </c>
      <c r="AG105" s="15">
        <f t="shared" si="110"/>
        <v>2.9673830763510267E-4</v>
      </c>
      <c r="AH105" s="15">
        <f t="shared" si="111"/>
        <v>9.7937136394747881E-3</v>
      </c>
      <c r="AI105" s="1">
        <f t="shared" si="69"/>
        <v>180508.78293224922</v>
      </c>
      <c r="AJ105" s="1">
        <f t="shared" si="70"/>
        <v>53874.225292005649</v>
      </c>
      <c r="AK105" s="1">
        <f t="shared" si="71"/>
        <v>21432.044518182916</v>
      </c>
      <c r="AL105" s="14">
        <f t="shared" si="112"/>
        <v>33.531899738937625</v>
      </c>
      <c r="AM105" s="14">
        <f t="shared" si="113"/>
        <v>6.3281327738561624</v>
      </c>
      <c r="AN105" s="14">
        <f t="shared" si="114"/>
        <v>2.2284289733737443</v>
      </c>
      <c r="AO105" s="11">
        <f t="shared" si="115"/>
        <v>1.2601922513653002E-2</v>
      </c>
      <c r="AP105" s="11">
        <f t="shared" si="116"/>
        <v>1.5875098653828423E-2</v>
      </c>
      <c r="AQ105" s="11">
        <f t="shared" si="117"/>
        <v>1.4400717508259633E-2</v>
      </c>
      <c r="AR105" s="1">
        <f t="shared" si="121"/>
        <v>106596.5966874656</v>
      </c>
      <c r="AS105" s="1">
        <f t="shared" si="122"/>
        <v>33170.190341313333</v>
      </c>
      <c r="AT105" s="1">
        <f t="shared" si="123"/>
        <v>13114.830192168034</v>
      </c>
      <c r="AU105" s="1">
        <f t="shared" si="75"/>
        <v>21319.319337493122</v>
      </c>
      <c r="AV105" s="1">
        <f t="shared" si="76"/>
        <v>6634.0380682626674</v>
      </c>
      <c r="AW105" s="1">
        <f t="shared" si="77"/>
        <v>2622.9660384336071</v>
      </c>
      <c r="AX105" s="1">
        <f t="shared" si="141"/>
        <v>73637.906874652661</v>
      </c>
      <c r="AY105" s="1">
        <f t="shared" si="132"/>
        <v>9064.4766388180651</v>
      </c>
      <c r="AZ105" s="1">
        <f t="shared" si="133"/>
        <v>2462.7125026299641</v>
      </c>
      <c r="BA105" s="1">
        <f t="shared" si="142"/>
        <v>12978.305023374325</v>
      </c>
      <c r="BB105" s="1">
        <f t="shared" si="143"/>
        <v>26675.622949771139</v>
      </c>
      <c r="BC105" s="1">
        <f t="shared" si="144"/>
        <v>33268.667340438187</v>
      </c>
      <c r="BD105" s="1">
        <f t="shared" si="134"/>
        <v>19862.057268444638</v>
      </c>
      <c r="BE105" s="2">
        <f t="shared" si="150"/>
        <v>0</v>
      </c>
      <c r="BF105" s="2">
        <f t="shared" si="151"/>
        <v>0</v>
      </c>
      <c r="BG105" s="2">
        <f t="shared" si="152"/>
        <v>0</v>
      </c>
      <c r="BH105" s="2">
        <f t="shared" si="135"/>
        <v>0</v>
      </c>
      <c r="BI105" s="2">
        <f t="shared" si="145"/>
        <v>0</v>
      </c>
      <c r="BJ105" s="2">
        <f t="shared" si="136"/>
        <v>0</v>
      </c>
      <c r="BK105" s="2">
        <f t="shared" si="137"/>
        <v>0</v>
      </c>
      <c r="BL105" s="2">
        <f t="shared" si="138"/>
        <v>0</v>
      </c>
      <c r="BM105" s="2">
        <f t="shared" si="139"/>
        <v>0</v>
      </c>
      <c r="BN105" s="2">
        <f t="shared" si="140"/>
        <v>0</v>
      </c>
      <c r="BO105" s="2">
        <f t="shared" si="146"/>
        <v>0</v>
      </c>
      <c r="BP105" s="2">
        <f t="shared" si="147"/>
        <v>0</v>
      </c>
      <c r="BQ105" s="2">
        <f t="shared" si="148"/>
        <v>0</v>
      </c>
      <c r="BR105" s="17">
        <f t="shared" si="128"/>
        <v>0.27237178247747906</v>
      </c>
      <c r="BS105" s="12"/>
      <c r="BT105" s="12"/>
      <c r="BU105" s="12"/>
      <c r="BV105" s="12"/>
      <c r="BW105" s="12"/>
      <c r="BX105" s="12"/>
      <c r="BY105" s="19"/>
      <c r="BZ105" s="19"/>
      <c r="CA105" s="19"/>
      <c r="CB105" s="12"/>
      <c r="CC105" s="12"/>
      <c r="CD105" s="12"/>
      <c r="CE105" s="12"/>
      <c r="CF105" s="12"/>
      <c r="CG105" s="12"/>
      <c r="CH105" s="12"/>
      <c r="CI105" s="12"/>
      <c r="CJ105" s="12"/>
      <c r="CK105" s="17"/>
      <c r="CL105" s="17"/>
      <c r="CM105" s="17"/>
    </row>
    <row r="106" spans="1:91">
      <c r="A106" s="2">
        <f t="shared" si="78"/>
        <v>2060</v>
      </c>
      <c r="B106" s="5">
        <f t="shared" si="79"/>
        <v>1158.4282621363843</v>
      </c>
      <c r="C106" s="5">
        <f t="shared" si="80"/>
        <v>2929.3116180894644</v>
      </c>
      <c r="D106" s="5">
        <f t="shared" si="81"/>
        <v>4265.7037424257678</v>
      </c>
      <c r="E106" s="15">
        <f t="shared" si="82"/>
        <v>3.1608816592102238E-4</v>
      </c>
      <c r="F106" s="15">
        <f t="shared" si="83"/>
        <v>6.2271488230830976E-4</v>
      </c>
      <c r="G106" s="15">
        <f t="shared" si="84"/>
        <v>1.271250280932488E-3</v>
      </c>
      <c r="H106" s="5">
        <f t="shared" si="85"/>
        <v>108341.91502591012</v>
      </c>
      <c r="I106" s="5">
        <f t="shared" si="86"/>
        <v>33862.861249451278</v>
      </c>
      <c r="J106" s="5">
        <f t="shared" si="87"/>
        <v>13374.417411914812</v>
      </c>
      <c r="K106" s="5">
        <f t="shared" si="88"/>
        <v>93524.923870646016</v>
      </c>
      <c r="L106" s="5">
        <f t="shared" si="89"/>
        <v>11560.006467163463</v>
      </c>
      <c r="M106" s="5">
        <f t="shared" si="90"/>
        <v>3135.3366805330961</v>
      </c>
      <c r="N106" s="15">
        <f t="shared" si="91"/>
        <v>1.6051953023002552E-2</v>
      </c>
      <c r="O106" s="15">
        <f t="shared" si="92"/>
        <v>2.0247008429229663E-2</v>
      </c>
      <c r="P106" s="15">
        <f t="shared" si="93"/>
        <v>1.8498643974017126E-2</v>
      </c>
      <c r="Q106" s="5">
        <f t="shared" si="94"/>
        <v>8884.4410454634781</v>
      </c>
      <c r="R106" s="5">
        <f t="shared" si="95"/>
        <v>10997.202730702285</v>
      </c>
      <c r="S106" s="5">
        <f t="shared" si="96"/>
        <v>5387.2202990929809</v>
      </c>
      <c r="T106" s="5">
        <f t="shared" si="97"/>
        <v>82.00372905849737</v>
      </c>
      <c r="U106" s="5">
        <f t="shared" si="98"/>
        <v>324.75704429378322</v>
      </c>
      <c r="V106" s="5">
        <f t="shared" si="99"/>
        <v>402.80037127401829</v>
      </c>
      <c r="W106" s="15">
        <f t="shared" si="100"/>
        <v>-1.0734613539272964E-2</v>
      </c>
      <c r="X106" s="15">
        <f t="shared" si="101"/>
        <v>-1.217998157191269E-2</v>
      </c>
      <c r="Y106" s="15">
        <f t="shared" si="102"/>
        <v>-9.7425357312937999E-3</v>
      </c>
      <c r="Z106" s="5">
        <f t="shared" si="124"/>
        <v>16697.649489212548</v>
      </c>
      <c r="AA106" s="5">
        <f t="shared" si="125"/>
        <v>31825.549082449339</v>
      </c>
      <c r="AB106" s="5">
        <f t="shared" si="126"/>
        <v>20387.413672940358</v>
      </c>
      <c r="AC106" s="16">
        <f t="shared" si="106"/>
        <v>1.8896928193318077</v>
      </c>
      <c r="AD106" s="16">
        <f t="shared" si="107"/>
        <v>2.9184159114401598</v>
      </c>
      <c r="AE106" s="16">
        <f t="shared" si="108"/>
        <v>3.8217099740817173</v>
      </c>
      <c r="AF106" s="15">
        <f t="shared" si="109"/>
        <v>-4.0504037456468023E-3</v>
      </c>
      <c r="AG106" s="15">
        <f t="shared" si="110"/>
        <v>2.9673830763510267E-4</v>
      </c>
      <c r="AH106" s="15">
        <f t="shared" si="111"/>
        <v>9.7937136394747881E-3</v>
      </c>
      <c r="AI106" s="1">
        <f t="shared" si="69"/>
        <v>183777.22397651742</v>
      </c>
      <c r="AJ106" s="1">
        <f t="shared" si="70"/>
        <v>55120.840831067748</v>
      </c>
      <c r="AK106" s="1">
        <f t="shared" si="71"/>
        <v>21911.80610479823</v>
      </c>
      <c r="AL106" s="14">
        <f t="shared" si="112"/>
        <v>33.95024047716084</v>
      </c>
      <c r="AM106" s="14">
        <f t="shared" si="113"/>
        <v>6.4275879086148588</v>
      </c>
      <c r="AN106" s="14">
        <f t="shared" si="114"/>
        <v>2.260199039745193</v>
      </c>
      <c r="AO106" s="11">
        <f t="shared" si="115"/>
        <v>1.2475903288516471E-2</v>
      </c>
      <c r="AP106" s="11">
        <f t="shared" si="116"/>
        <v>1.5716347667290138E-2</v>
      </c>
      <c r="AQ106" s="11">
        <f t="shared" si="117"/>
        <v>1.4256710333177037E-2</v>
      </c>
      <c r="AR106" s="1">
        <f t="shared" si="121"/>
        <v>108341.91502591012</v>
      </c>
      <c r="AS106" s="1">
        <f t="shared" si="122"/>
        <v>33862.861249451278</v>
      </c>
      <c r="AT106" s="1">
        <f t="shared" si="123"/>
        <v>13374.417411914812</v>
      </c>
      <c r="AU106" s="1">
        <f t="shared" si="75"/>
        <v>21668.383005182026</v>
      </c>
      <c r="AV106" s="1">
        <f t="shared" si="76"/>
        <v>6772.572249890256</v>
      </c>
      <c r="AW106" s="1">
        <f t="shared" si="77"/>
        <v>2674.8834823829625</v>
      </c>
      <c r="AX106" s="1">
        <f t="shared" si="141"/>
        <v>74819.939096516813</v>
      </c>
      <c r="AY106" s="1">
        <f t="shared" si="132"/>
        <v>9248.0051737307713</v>
      </c>
      <c r="AZ106" s="1">
        <f t="shared" si="133"/>
        <v>2508.2693444264769</v>
      </c>
      <c r="BA106" s="1">
        <f t="shared" si="142"/>
        <v>13000.854682841851</v>
      </c>
      <c r="BB106" s="1">
        <f t="shared" si="143"/>
        <v>26750.951614623995</v>
      </c>
      <c r="BC106" s="1">
        <f t="shared" si="144"/>
        <v>33389.148894332087</v>
      </c>
      <c r="BD106" s="1">
        <f t="shared" si="134"/>
        <v>19341.293531743133</v>
      </c>
      <c r="BE106" s="2">
        <f t="shared" si="150"/>
        <v>0</v>
      </c>
      <c r="BF106" s="2">
        <f t="shared" si="151"/>
        <v>0</v>
      </c>
      <c r="BG106" s="2">
        <f t="shared" si="152"/>
        <v>0</v>
      </c>
      <c r="BH106" s="2">
        <f t="shared" si="135"/>
        <v>0</v>
      </c>
      <c r="BI106" s="2">
        <f t="shared" si="145"/>
        <v>0</v>
      </c>
      <c r="BJ106" s="2">
        <f t="shared" si="136"/>
        <v>0</v>
      </c>
      <c r="BK106" s="2">
        <f t="shared" si="137"/>
        <v>0</v>
      </c>
      <c r="BL106" s="2">
        <f t="shared" si="138"/>
        <v>0</v>
      </c>
      <c r="BM106" s="2">
        <f t="shared" si="139"/>
        <v>0</v>
      </c>
      <c r="BN106" s="2">
        <f t="shared" si="140"/>
        <v>0</v>
      </c>
      <c r="BO106" s="2">
        <f t="shared" si="146"/>
        <v>0</v>
      </c>
      <c r="BP106" s="2">
        <f t="shared" si="147"/>
        <v>0</v>
      </c>
      <c r="BQ106" s="2">
        <f t="shared" si="148"/>
        <v>0</v>
      </c>
      <c r="BR106" s="17">
        <f t="shared" si="128"/>
        <v>0.26443862376454275</v>
      </c>
      <c r="BS106" s="12"/>
      <c r="BT106" s="12"/>
      <c r="BU106" s="12"/>
      <c r="BV106" s="12"/>
      <c r="BW106" s="12"/>
      <c r="BX106" s="12"/>
      <c r="BY106" s="19"/>
      <c r="BZ106" s="19"/>
      <c r="CA106" s="19"/>
      <c r="CB106" s="12"/>
      <c r="CC106" s="12"/>
      <c r="CD106" s="12"/>
      <c r="CE106" s="12"/>
      <c r="CF106" s="12"/>
      <c r="CG106" s="12"/>
      <c r="CH106" s="12"/>
      <c r="CI106" s="12"/>
      <c r="CJ106" s="12"/>
      <c r="CK106" s="17"/>
      <c r="CL106" s="17"/>
      <c r="CM106" s="17"/>
    </row>
    <row r="107" spans="1:91">
      <c r="A107" s="2">
        <f t="shared" si="78"/>
        <v>2061</v>
      </c>
      <c r="B107" s="5">
        <f t="shared" si="79"/>
        <v>1158.7761193278775</v>
      </c>
      <c r="C107" s="5">
        <f t="shared" si="80"/>
        <v>2931.0445377319925</v>
      </c>
      <c r="D107" s="5">
        <f t="shared" si="81"/>
        <v>4270.8553806526543</v>
      </c>
      <c r="E107" s="15">
        <f t="shared" si="82"/>
        <v>3.0028375762497126E-4</v>
      </c>
      <c r="F107" s="15">
        <f t="shared" si="83"/>
        <v>5.9157913819289426E-4</v>
      </c>
      <c r="G107" s="15">
        <f t="shared" si="84"/>
        <v>1.2076877668858637E-3</v>
      </c>
      <c r="H107" s="5">
        <f t="shared" si="85"/>
        <v>110096.49905204382</v>
      </c>
      <c r="I107" s="5">
        <f t="shared" si="86"/>
        <v>34561.951706189866</v>
      </c>
      <c r="J107" s="5">
        <f t="shared" si="87"/>
        <v>13635.705270298131</v>
      </c>
      <c r="K107" s="5">
        <f t="shared" si="88"/>
        <v>95011.018276682182</v>
      </c>
      <c r="L107" s="5">
        <f t="shared" si="89"/>
        <v>11791.684248146394</v>
      </c>
      <c r="M107" s="5">
        <f t="shared" si="90"/>
        <v>3192.7340204655629</v>
      </c>
      <c r="N107" s="15">
        <f t="shared" si="91"/>
        <v>1.5889822140797261E-2</v>
      </c>
      <c r="O107" s="15">
        <f t="shared" si="92"/>
        <v>2.0041319322875673E-2</v>
      </c>
      <c r="P107" s="15">
        <f t="shared" si="93"/>
        <v>1.8306595361461397E-2</v>
      </c>
      <c r="Q107" s="5">
        <f t="shared" si="94"/>
        <v>8931.4079151031037</v>
      </c>
      <c r="R107" s="5">
        <f t="shared" si="95"/>
        <v>11087.526277883801</v>
      </c>
      <c r="S107" s="5">
        <f t="shared" si="96"/>
        <v>5438.9565880415821</v>
      </c>
      <c r="T107" s="5">
        <f t="shared" si="97"/>
        <v>81.123450718275151</v>
      </c>
      <c r="U107" s="5">
        <f t="shared" si="98"/>
        <v>320.80150947893611</v>
      </c>
      <c r="V107" s="5">
        <f t="shared" si="99"/>
        <v>398.87607426430276</v>
      </c>
      <c r="W107" s="15">
        <f t="shared" si="100"/>
        <v>-1.0734613539272964E-2</v>
      </c>
      <c r="X107" s="15">
        <f t="shared" si="101"/>
        <v>-1.217998157191269E-2</v>
      </c>
      <c r="Y107" s="15">
        <f t="shared" si="102"/>
        <v>-9.7425357312937999E-3</v>
      </c>
      <c r="Z107" s="5">
        <f t="shared" si="124"/>
        <v>16720.862767946252</v>
      </c>
      <c r="AA107" s="5">
        <f t="shared" si="125"/>
        <v>32103.935071947191</v>
      </c>
      <c r="AB107" s="5">
        <f t="shared" si="126"/>
        <v>20790.030380340919</v>
      </c>
      <c r="AC107" s="16">
        <f t="shared" si="106"/>
        <v>1.8820388004582642</v>
      </c>
      <c r="AD107" s="16">
        <f t="shared" si="107"/>
        <v>2.9192819172386959</v>
      </c>
      <c r="AE107" s="16">
        <f t="shared" si="108"/>
        <v>3.8591387071809984</v>
      </c>
      <c r="AF107" s="15">
        <f t="shared" si="109"/>
        <v>-4.0504037456468023E-3</v>
      </c>
      <c r="AG107" s="15">
        <f t="shared" si="110"/>
        <v>2.9673830763510267E-4</v>
      </c>
      <c r="AH107" s="15">
        <f t="shared" si="111"/>
        <v>9.7937136394747881E-3</v>
      </c>
      <c r="AI107" s="1">
        <f t="shared" si="69"/>
        <v>187067.88458404772</v>
      </c>
      <c r="AJ107" s="1">
        <f t="shared" si="70"/>
        <v>56381.328997851226</v>
      </c>
      <c r="AK107" s="1">
        <f t="shared" si="71"/>
        <v>22395.508976701371</v>
      </c>
      <c r="AL107" s="14">
        <f t="shared" si="112"/>
        <v>34.369564794807623</v>
      </c>
      <c r="AM107" s="14">
        <f t="shared" si="113"/>
        <v>6.5275959327863822</v>
      </c>
      <c r="AN107" s="14">
        <f t="shared" si="114"/>
        <v>2.2920998127201155</v>
      </c>
      <c r="AO107" s="11">
        <f t="shared" si="115"/>
        <v>1.2351144255631306E-2</v>
      </c>
      <c r="AP107" s="11">
        <f t="shared" si="116"/>
        <v>1.5559184190617237E-2</v>
      </c>
      <c r="AQ107" s="11">
        <f t="shared" si="117"/>
        <v>1.4114143229845267E-2</v>
      </c>
      <c r="AR107" s="1">
        <f t="shared" si="121"/>
        <v>110096.49905204382</v>
      </c>
      <c r="AS107" s="1">
        <f t="shared" si="122"/>
        <v>34561.951706189866</v>
      </c>
      <c r="AT107" s="1">
        <f t="shared" si="123"/>
        <v>13635.705270298131</v>
      </c>
      <c r="AU107" s="1">
        <f t="shared" si="75"/>
        <v>22019.299810408764</v>
      </c>
      <c r="AV107" s="1">
        <f t="shared" si="76"/>
        <v>6912.3903412379732</v>
      </c>
      <c r="AW107" s="1">
        <f t="shared" si="77"/>
        <v>2727.1410540596262</v>
      </c>
      <c r="AX107" s="1">
        <f t="shared" si="141"/>
        <v>76008.814621345751</v>
      </c>
      <c r="AY107" s="1">
        <f t="shared" si="132"/>
        <v>9433.3473985171149</v>
      </c>
      <c r="AZ107" s="1">
        <f t="shared" si="133"/>
        <v>2554.1872163724502</v>
      </c>
      <c r="BA107" s="1">
        <f t="shared" si="142"/>
        <v>13023.026618562651</v>
      </c>
      <c r="BB107" s="1">
        <f t="shared" si="143"/>
        <v>26824.938033784128</v>
      </c>
      <c r="BC107" s="1">
        <f t="shared" si="144"/>
        <v>33506.950349231331</v>
      </c>
      <c r="BD107" s="1">
        <f t="shared" si="134"/>
        <v>18832.886183866332</v>
      </c>
      <c r="BE107" s="2">
        <f t="shared" si="150"/>
        <v>0</v>
      </c>
      <c r="BF107" s="2">
        <f t="shared" si="151"/>
        <v>0</v>
      </c>
      <c r="BG107" s="2">
        <f t="shared" si="152"/>
        <v>0</v>
      </c>
      <c r="BH107" s="2">
        <f t="shared" si="135"/>
        <v>0</v>
      </c>
      <c r="BI107" s="2">
        <f t="shared" si="145"/>
        <v>0</v>
      </c>
      <c r="BJ107" s="2">
        <f t="shared" si="136"/>
        <v>0</v>
      </c>
      <c r="BK107" s="2">
        <f t="shared" si="137"/>
        <v>0</v>
      </c>
      <c r="BL107" s="2">
        <f t="shared" si="138"/>
        <v>0</v>
      </c>
      <c r="BM107" s="2">
        <f t="shared" si="139"/>
        <v>0</v>
      </c>
      <c r="BN107" s="2">
        <f t="shared" si="140"/>
        <v>0</v>
      </c>
      <c r="BO107" s="2">
        <f t="shared" si="146"/>
        <v>0</v>
      </c>
      <c r="BP107" s="2">
        <f t="shared" si="147"/>
        <v>0</v>
      </c>
      <c r="BQ107" s="2">
        <f t="shared" si="148"/>
        <v>0</v>
      </c>
      <c r="BR107" s="17">
        <f t="shared" si="128"/>
        <v>0.25673652792674051</v>
      </c>
      <c r="BS107" s="12"/>
      <c r="BT107" s="12"/>
      <c r="BU107" s="12"/>
      <c r="BV107" s="12"/>
      <c r="BW107" s="12"/>
      <c r="BX107" s="12"/>
      <c r="BY107" s="19"/>
      <c r="BZ107" s="19"/>
      <c r="CA107" s="19"/>
      <c r="CB107" s="12"/>
      <c r="CC107" s="12"/>
      <c r="CD107" s="12"/>
      <c r="CE107" s="12"/>
      <c r="CF107" s="12"/>
      <c r="CG107" s="12"/>
      <c r="CH107" s="12"/>
      <c r="CI107" s="12"/>
      <c r="CJ107" s="12"/>
      <c r="CK107" s="17"/>
      <c r="CL107" s="17"/>
      <c r="CM107" s="17"/>
    </row>
    <row r="108" spans="1:91">
      <c r="A108" s="2">
        <f t="shared" si="78"/>
        <v>2062</v>
      </c>
      <c r="B108" s="5">
        <f t="shared" si="79"/>
        <v>1159.1066828928674</v>
      </c>
      <c r="C108" s="5">
        <f t="shared" si="80"/>
        <v>2932.6917852935467</v>
      </c>
      <c r="D108" s="5">
        <f t="shared" si="81"/>
        <v>4275.75534746014</v>
      </c>
      <c r="E108" s="15">
        <f t="shared" si="82"/>
        <v>2.8526956974372268E-4</v>
      </c>
      <c r="F108" s="15">
        <f t="shared" si="83"/>
        <v>5.6200018128324948E-4</v>
      </c>
      <c r="G108" s="15">
        <f t="shared" si="84"/>
        <v>1.1473033785415704E-3</v>
      </c>
      <c r="H108" s="5">
        <f t="shared" si="85"/>
        <v>111860.14934517319</v>
      </c>
      <c r="I108" s="5">
        <f t="shared" si="86"/>
        <v>35267.394480770876</v>
      </c>
      <c r="J108" s="5">
        <f t="shared" si="87"/>
        <v>13898.667446295145</v>
      </c>
      <c r="K108" s="5">
        <f t="shared" si="88"/>
        <v>96505.482192541269</v>
      </c>
      <c r="L108" s="5">
        <f t="shared" si="89"/>
        <v>12025.605506049043</v>
      </c>
      <c r="M108" s="5">
        <f t="shared" si="90"/>
        <v>3250.5759373138953</v>
      </c>
      <c r="N108" s="15">
        <f t="shared" si="91"/>
        <v>1.5729374792164075E-2</v>
      </c>
      <c r="O108" s="15">
        <f t="shared" si="92"/>
        <v>1.9837815614798249E-2</v>
      </c>
      <c r="P108" s="15">
        <f t="shared" si="93"/>
        <v>1.8116735211127333E-2</v>
      </c>
      <c r="Q108" s="5">
        <f t="shared" si="94"/>
        <v>8977.0702627804149</v>
      </c>
      <c r="R108" s="5">
        <f t="shared" si="95"/>
        <v>11176.031102685594</v>
      </c>
      <c r="S108" s="5">
        <f t="shared" si="96"/>
        <v>5489.834791631084</v>
      </c>
      <c r="T108" s="5">
        <f t="shared" si="97"/>
        <v>80.252621825842212</v>
      </c>
      <c r="U108" s="5">
        <f t="shared" si="98"/>
        <v>316.89415300524092</v>
      </c>
      <c r="V108" s="5">
        <f t="shared" si="99"/>
        <v>394.99000985842457</v>
      </c>
      <c r="W108" s="15">
        <f t="shared" si="100"/>
        <v>-1.0734613539272964E-2</v>
      </c>
      <c r="X108" s="15">
        <f t="shared" si="101"/>
        <v>-1.217998157191269E-2</v>
      </c>
      <c r="Y108" s="15">
        <f t="shared" si="102"/>
        <v>-9.7425357312937999E-3</v>
      </c>
      <c r="Z108" s="5">
        <f t="shared" si="124"/>
        <v>16741.171964512338</v>
      </c>
      <c r="AA108" s="5">
        <f t="shared" si="125"/>
        <v>32377.219681223407</v>
      </c>
      <c r="AB108" s="5">
        <f t="shared" si="126"/>
        <v>21195.254888219708</v>
      </c>
      <c r="AC108" s="16">
        <f t="shared" si="106"/>
        <v>1.8744157834514354</v>
      </c>
      <c r="AD108" s="16">
        <f t="shared" si="107"/>
        <v>2.9201481800143272</v>
      </c>
      <c r="AE108" s="16">
        <f t="shared" si="108"/>
        <v>3.896934006574142</v>
      </c>
      <c r="AF108" s="15">
        <f t="shared" si="109"/>
        <v>-4.0504037456468023E-3</v>
      </c>
      <c r="AG108" s="15">
        <f t="shared" si="110"/>
        <v>2.9673830763510267E-4</v>
      </c>
      <c r="AH108" s="15">
        <f t="shared" si="111"/>
        <v>9.7937136394747881E-3</v>
      </c>
      <c r="AI108" s="1">
        <f t="shared" si="69"/>
        <v>190380.3959360517</v>
      </c>
      <c r="AJ108" s="1">
        <f t="shared" si="70"/>
        <v>57655.586439304076</v>
      </c>
      <c r="AK108" s="1">
        <f t="shared" si="71"/>
        <v>22883.099133090862</v>
      </c>
      <c r="AL108" s="14">
        <f t="shared" si="112"/>
        <v>34.78982321306372</v>
      </c>
      <c r="AM108" s="14">
        <f t="shared" si="113"/>
        <v>6.6281443595521274</v>
      </c>
      <c r="AN108" s="14">
        <f t="shared" si="114"/>
        <v>2.3241273275234104</v>
      </c>
      <c r="AO108" s="11">
        <f t="shared" si="115"/>
        <v>1.2227632813074993E-2</v>
      </c>
      <c r="AP108" s="11">
        <f t="shared" si="116"/>
        <v>1.5403592348711064E-2</v>
      </c>
      <c r="AQ108" s="11">
        <f t="shared" si="117"/>
        <v>1.3973001797546814E-2</v>
      </c>
      <c r="AR108" s="1">
        <f t="shared" si="121"/>
        <v>111860.14934517319</v>
      </c>
      <c r="AS108" s="1">
        <f t="shared" si="122"/>
        <v>35267.394480770876</v>
      </c>
      <c r="AT108" s="1">
        <f t="shared" si="123"/>
        <v>13898.667446295145</v>
      </c>
      <c r="AU108" s="1">
        <f t="shared" si="75"/>
        <v>22372.029869034639</v>
      </c>
      <c r="AV108" s="1">
        <f t="shared" si="76"/>
        <v>7053.4788961541753</v>
      </c>
      <c r="AW108" s="1">
        <f t="shared" si="77"/>
        <v>2779.7334892590293</v>
      </c>
      <c r="AX108" s="1">
        <f t="shared" si="141"/>
        <v>77204.385754033006</v>
      </c>
      <c r="AY108" s="1">
        <f t="shared" si="132"/>
        <v>9620.4844048392351</v>
      </c>
      <c r="AZ108" s="1">
        <f t="shared" si="133"/>
        <v>2600.4607498511164</v>
      </c>
      <c r="BA108" s="1">
        <f t="shared" si="142"/>
        <v>13044.831812134011</v>
      </c>
      <c r="BB108" s="1">
        <f t="shared" si="143"/>
        <v>26897.622308541992</v>
      </c>
      <c r="BC108" s="1">
        <f t="shared" si="144"/>
        <v>33622.162389497891</v>
      </c>
      <c r="BD108" s="1">
        <f t="shared" si="134"/>
        <v>18336.625457363316</v>
      </c>
      <c r="BE108" s="2">
        <f t="shared" si="150"/>
        <v>0</v>
      </c>
      <c r="BF108" s="2">
        <f t="shared" si="151"/>
        <v>0</v>
      </c>
      <c r="BG108" s="2">
        <f t="shared" si="152"/>
        <v>0</v>
      </c>
      <c r="BH108" s="2">
        <f t="shared" si="135"/>
        <v>0</v>
      </c>
      <c r="BI108" s="2">
        <f t="shared" si="145"/>
        <v>0</v>
      </c>
      <c r="BJ108" s="2">
        <f t="shared" si="136"/>
        <v>0</v>
      </c>
      <c r="BK108" s="2">
        <f t="shared" si="137"/>
        <v>0</v>
      </c>
      <c r="BL108" s="2">
        <f t="shared" si="138"/>
        <v>0</v>
      </c>
      <c r="BM108" s="2">
        <f t="shared" si="139"/>
        <v>0</v>
      </c>
      <c r="BN108" s="2">
        <f t="shared" si="140"/>
        <v>0</v>
      </c>
      <c r="BO108" s="2">
        <f t="shared" si="146"/>
        <v>0</v>
      </c>
      <c r="BP108" s="2">
        <f t="shared" si="147"/>
        <v>0</v>
      </c>
      <c r="BQ108" s="2">
        <f t="shared" si="148"/>
        <v>0</v>
      </c>
      <c r="BR108" s="17">
        <f t="shared" si="128"/>
        <v>0.24925876497741797</v>
      </c>
      <c r="BS108" s="12"/>
      <c r="BT108" s="12"/>
      <c r="BU108" s="12"/>
      <c r="BV108" s="12"/>
      <c r="BW108" s="12"/>
      <c r="BX108" s="12"/>
      <c r="BY108" s="19"/>
      <c r="BZ108" s="19"/>
      <c r="CA108" s="19"/>
      <c r="CB108" s="12"/>
      <c r="CC108" s="12"/>
      <c r="CD108" s="12"/>
      <c r="CE108" s="12"/>
      <c r="CF108" s="12"/>
      <c r="CG108" s="12"/>
      <c r="CH108" s="12"/>
      <c r="CI108" s="12"/>
      <c r="CJ108" s="12"/>
      <c r="CK108" s="17"/>
      <c r="CL108" s="17"/>
      <c r="CM108" s="17"/>
    </row>
    <row r="109" spans="1:91">
      <c r="A109" s="2">
        <f t="shared" si="78"/>
        <v>2063</v>
      </c>
      <c r="B109" s="5">
        <f t="shared" si="79"/>
        <v>1159.4208078643476</v>
      </c>
      <c r="C109" s="5">
        <f t="shared" si="80"/>
        <v>2934.2575499427803</v>
      </c>
      <c r="D109" s="5">
        <f t="shared" si="81"/>
        <v>4280.4156565883004</v>
      </c>
      <c r="E109" s="15">
        <f t="shared" si="82"/>
        <v>2.7100609125653652E-4</v>
      </c>
      <c r="F109" s="15">
        <f t="shared" si="83"/>
        <v>5.3390017221908699E-4</v>
      </c>
      <c r="G109" s="15">
        <f t="shared" si="84"/>
        <v>1.0899382096144919E-3</v>
      </c>
      <c r="H109" s="5">
        <f t="shared" si="85"/>
        <v>113632.66504748612</v>
      </c>
      <c r="I109" s="5">
        <f t="shared" si="86"/>
        <v>35979.120719342238</v>
      </c>
      <c r="J109" s="5">
        <f t="shared" si="87"/>
        <v>14163.27743729657</v>
      </c>
      <c r="K109" s="5">
        <f t="shared" si="88"/>
        <v>98008.129815090535</v>
      </c>
      <c r="L109" s="5">
        <f t="shared" si="89"/>
        <v>12261.745980697518</v>
      </c>
      <c r="M109" s="5">
        <f t="shared" si="90"/>
        <v>3308.8556284240376</v>
      </c>
      <c r="N109" s="15">
        <f t="shared" si="91"/>
        <v>1.5570593384024445E-2</v>
      </c>
      <c r="O109" s="15">
        <f t="shared" si="92"/>
        <v>1.9636472735588439E-2</v>
      </c>
      <c r="P109" s="15">
        <f t="shared" si="93"/>
        <v>1.7929035418351669E-2</v>
      </c>
      <c r="Q109" s="5">
        <f t="shared" si="94"/>
        <v>9021.4269267441687</v>
      </c>
      <c r="R109" s="5">
        <f t="shared" si="95"/>
        <v>11262.702037366182</v>
      </c>
      <c r="S109" s="5">
        <f t="shared" si="96"/>
        <v>5539.8499096679025</v>
      </c>
      <c r="T109" s="5">
        <f t="shared" si="97"/>
        <v>79.391140945028368</v>
      </c>
      <c r="U109" s="5">
        <f t="shared" si="98"/>
        <v>313.03438806139019</v>
      </c>
      <c r="V109" s="5">
        <f t="shared" si="99"/>
        <v>391.14180557387476</v>
      </c>
      <c r="W109" s="15">
        <f t="shared" si="100"/>
        <v>-1.0734613539272964E-2</v>
      </c>
      <c r="X109" s="15">
        <f t="shared" si="101"/>
        <v>-1.217998157191269E-2</v>
      </c>
      <c r="Y109" s="15">
        <f t="shared" si="102"/>
        <v>-9.7425357312937999E-3</v>
      </c>
      <c r="Z109" s="5">
        <f t="shared" si="124"/>
        <v>16758.607009107833</v>
      </c>
      <c r="AA109" s="5">
        <f t="shared" si="125"/>
        <v>32645.351136850637</v>
      </c>
      <c r="AB109" s="5">
        <f t="shared" si="126"/>
        <v>21603.045936698778</v>
      </c>
      <c r="AC109" s="16">
        <f t="shared" si="106"/>
        <v>1.8668236427412443</v>
      </c>
      <c r="AD109" s="16">
        <f t="shared" si="107"/>
        <v>2.9210146998433082</v>
      </c>
      <c r="AE109" s="16">
        <f t="shared" si="108"/>
        <v>3.9350994623064603</v>
      </c>
      <c r="AF109" s="15">
        <f t="shared" si="109"/>
        <v>-4.0504037456468023E-3</v>
      </c>
      <c r="AG109" s="15">
        <f t="shared" si="110"/>
        <v>2.9673830763510267E-4</v>
      </c>
      <c r="AH109" s="15">
        <f t="shared" si="111"/>
        <v>9.7937136394747881E-3</v>
      </c>
      <c r="AI109" s="1">
        <f t="shared" si="69"/>
        <v>193714.38621148118</v>
      </c>
      <c r="AJ109" s="1">
        <f t="shared" si="70"/>
        <v>58943.506691527844</v>
      </c>
      <c r="AK109" s="1">
        <f t="shared" si="71"/>
        <v>23374.522709040804</v>
      </c>
      <c r="AL109" s="14">
        <f t="shared" si="112"/>
        <v>35.210966425106044</v>
      </c>
      <c r="AM109" s="14">
        <f t="shared" si="113"/>
        <v>6.7292206209576477</v>
      </c>
      <c r="AN109" s="14">
        <f t="shared" si="114"/>
        <v>2.3562776124953704</v>
      </c>
      <c r="AO109" s="11">
        <f t="shared" si="115"/>
        <v>1.2105356484944244E-2</v>
      </c>
      <c r="AP109" s="11">
        <f t="shared" si="116"/>
        <v>1.5249556425223954E-2</v>
      </c>
      <c r="AQ109" s="11">
        <f t="shared" si="117"/>
        <v>1.3833271779571346E-2</v>
      </c>
      <c r="AR109" s="1">
        <f t="shared" si="121"/>
        <v>113632.66504748612</v>
      </c>
      <c r="AS109" s="1">
        <f t="shared" si="122"/>
        <v>35979.120719342238</v>
      </c>
      <c r="AT109" s="1">
        <f t="shared" si="123"/>
        <v>14163.27743729657</v>
      </c>
      <c r="AU109" s="1">
        <f t="shared" si="75"/>
        <v>22726.533009497227</v>
      </c>
      <c r="AV109" s="1">
        <f t="shared" si="76"/>
        <v>7195.8241438684481</v>
      </c>
      <c r="AW109" s="1">
        <f t="shared" si="77"/>
        <v>2832.6554874593144</v>
      </c>
      <c r="AX109" s="1">
        <f t="shared" si="141"/>
        <v>78406.503852072434</v>
      </c>
      <c r="AY109" s="1">
        <f t="shared" si="132"/>
        <v>9809.3967845580137</v>
      </c>
      <c r="AZ109" s="1">
        <f t="shared" si="133"/>
        <v>2647.0845027392297</v>
      </c>
      <c r="BA109" s="1">
        <f t="shared" si="142"/>
        <v>13066.280806131062</v>
      </c>
      <c r="BB109" s="1">
        <f t="shared" si="143"/>
        <v>26969.043008702967</v>
      </c>
      <c r="BC109" s="1">
        <f t="shared" si="144"/>
        <v>33734.872336502696</v>
      </c>
      <c r="BD109" s="1">
        <f t="shared" si="134"/>
        <v>17852.299014392298</v>
      </c>
      <c r="BE109" s="2">
        <f t="shared" si="150"/>
        <v>0</v>
      </c>
      <c r="BF109" s="2">
        <f t="shared" si="151"/>
        <v>0</v>
      </c>
      <c r="BG109" s="2">
        <f t="shared" si="152"/>
        <v>0</v>
      </c>
      <c r="BH109" s="2">
        <f t="shared" si="135"/>
        <v>0</v>
      </c>
      <c r="BI109" s="2">
        <f t="shared" si="145"/>
        <v>0</v>
      </c>
      <c r="BJ109" s="2">
        <f t="shared" si="136"/>
        <v>0</v>
      </c>
      <c r="BK109" s="2">
        <f t="shared" si="137"/>
        <v>0</v>
      </c>
      <c r="BL109" s="2">
        <f t="shared" si="138"/>
        <v>0</v>
      </c>
      <c r="BM109" s="2">
        <f t="shared" si="139"/>
        <v>0</v>
      </c>
      <c r="BN109" s="2">
        <f t="shared" si="140"/>
        <v>0</v>
      </c>
      <c r="BO109" s="2">
        <f t="shared" si="146"/>
        <v>0</v>
      </c>
      <c r="BP109" s="2">
        <f t="shared" si="147"/>
        <v>0</v>
      </c>
      <c r="BQ109" s="2">
        <f t="shared" si="148"/>
        <v>0</v>
      </c>
      <c r="BR109" s="17">
        <f t="shared" si="128"/>
        <v>0.24199880094894949</v>
      </c>
      <c r="BS109" s="12"/>
      <c r="BT109" s="12"/>
      <c r="BU109" s="12"/>
      <c r="BV109" s="12"/>
      <c r="BW109" s="12"/>
      <c r="BX109" s="12"/>
      <c r="BY109" s="19"/>
      <c r="BZ109" s="19"/>
      <c r="CA109" s="19"/>
      <c r="CB109" s="12"/>
      <c r="CC109" s="12"/>
      <c r="CD109" s="12"/>
      <c r="CE109" s="12"/>
      <c r="CF109" s="12"/>
      <c r="CG109" s="12"/>
      <c r="CH109" s="12"/>
      <c r="CI109" s="12"/>
      <c r="CJ109" s="12"/>
      <c r="CK109" s="17"/>
      <c r="CL109" s="17"/>
      <c r="CM109" s="17"/>
    </row>
    <row r="110" spans="1:91">
      <c r="A110" s="2">
        <f t="shared" si="78"/>
        <v>2064</v>
      </c>
      <c r="B110" s="5">
        <f t="shared" si="79"/>
        <v>1159.7193074605452</v>
      </c>
      <c r="C110" s="5">
        <f t="shared" si="80"/>
        <v>2935.7458205234675</v>
      </c>
      <c r="D110" s="5">
        <f t="shared" si="81"/>
        <v>4284.8477757365908</v>
      </c>
      <c r="E110" s="15">
        <f t="shared" si="82"/>
        <v>2.5745578669370971E-4</v>
      </c>
      <c r="F110" s="15">
        <f t="shared" si="83"/>
        <v>5.0720516360813262E-4</v>
      </c>
      <c r="G110" s="15">
        <f t="shared" si="84"/>
        <v>1.0354412991337672E-3</v>
      </c>
      <c r="H110" s="5">
        <f t="shared" si="85"/>
        <v>115413.84393428246</v>
      </c>
      <c r="I110" s="5">
        <f t="shared" si="86"/>
        <v>36697.059967188448</v>
      </c>
      <c r="J110" s="5">
        <f t="shared" si="87"/>
        <v>14429.508550148883</v>
      </c>
      <c r="K110" s="5">
        <f t="shared" si="88"/>
        <v>99518.774234263532</v>
      </c>
      <c r="L110" s="5">
        <f t="shared" si="89"/>
        <v>12500.080800811653</v>
      </c>
      <c r="M110" s="5">
        <f t="shared" si="90"/>
        <v>3367.5662019681354</v>
      </c>
      <c r="N110" s="15">
        <f t="shared" si="91"/>
        <v>1.5413460312150518E-2</v>
      </c>
      <c r="O110" s="15">
        <f t="shared" si="92"/>
        <v>1.9437266151926647E-2</v>
      </c>
      <c r="P110" s="15">
        <f t="shared" si="93"/>
        <v>1.7743467874438812E-2</v>
      </c>
      <c r="Q110" s="5">
        <f t="shared" si="94"/>
        <v>9064.4772393509029</v>
      </c>
      <c r="R110" s="5">
        <f t="shared" si="95"/>
        <v>11347.524882138894</v>
      </c>
      <c r="S110" s="5">
        <f t="shared" si="96"/>
        <v>5588.9973117907293</v>
      </c>
      <c r="T110" s="5">
        <f t="shared" si="97"/>
        <v>78.538907728541545</v>
      </c>
      <c r="U110" s="5">
        <f t="shared" si="98"/>
        <v>309.22163498342746</v>
      </c>
      <c r="V110" s="5">
        <f t="shared" si="99"/>
        <v>387.33109255706853</v>
      </c>
      <c r="W110" s="15">
        <f t="shared" si="100"/>
        <v>-1.0734613539272964E-2</v>
      </c>
      <c r="X110" s="15">
        <f t="shared" si="101"/>
        <v>-1.217998157191269E-2</v>
      </c>
      <c r="Y110" s="15">
        <f t="shared" si="102"/>
        <v>-9.7425357312937999E-3</v>
      </c>
      <c r="Z110" s="5">
        <f t="shared" si="124"/>
        <v>16773.198555494942</v>
      </c>
      <c r="AA110" s="5">
        <f t="shared" si="125"/>
        <v>32908.280461719456</v>
      </c>
      <c r="AB110" s="5">
        <f t="shared" si="126"/>
        <v>22013.361990938545</v>
      </c>
      <c r="AC110" s="16">
        <f t="shared" si="106"/>
        <v>1.8592622532662233</v>
      </c>
      <c r="AD110" s="16">
        <f t="shared" si="107"/>
        <v>2.921881476801917</v>
      </c>
      <c r="AE110" s="16">
        <f t="shared" si="108"/>
        <v>3.973638699583141</v>
      </c>
      <c r="AF110" s="15">
        <f t="shared" si="109"/>
        <v>-4.0504037456468023E-3</v>
      </c>
      <c r="AG110" s="15">
        <f t="shared" si="110"/>
        <v>2.9673830763510267E-4</v>
      </c>
      <c r="AH110" s="15">
        <f t="shared" si="111"/>
        <v>9.7937136394747881E-3</v>
      </c>
      <c r="AI110" s="1">
        <f t="shared" si="69"/>
        <v>197069.48059983028</v>
      </c>
      <c r="AJ110" s="1">
        <f t="shared" si="70"/>
        <v>60244.980166243513</v>
      </c>
      <c r="AK110" s="1">
        <f t="shared" si="71"/>
        <v>23869.725925596038</v>
      </c>
      <c r="AL110" s="14">
        <f t="shared" si="112"/>
        <v>35.632945312853799</v>
      </c>
      <c r="AM110" s="14">
        <f t="shared" si="113"/>
        <v>6.8308120742191516</v>
      </c>
      <c r="AN110" s="14">
        <f t="shared" si="114"/>
        <v>2.3885466908111206</v>
      </c>
      <c r="AO110" s="11">
        <f t="shared" si="115"/>
        <v>1.1984302920094801E-2</v>
      </c>
      <c r="AP110" s="11">
        <f t="shared" si="116"/>
        <v>1.5097060860971715E-2</v>
      </c>
      <c r="AQ110" s="11">
        <f t="shared" si="117"/>
        <v>1.3694939061775633E-2</v>
      </c>
      <c r="AR110" s="1">
        <f t="shared" si="121"/>
        <v>115413.84393428246</v>
      </c>
      <c r="AS110" s="1">
        <f t="shared" si="122"/>
        <v>36697.059967188448</v>
      </c>
      <c r="AT110" s="1">
        <f t="shared" si="123"/>
        <v>14429.508550148883</v>
      </c>
      <c r="AU110" s="1">
        <f t="shared" si="75"/>
        <v>23082.768786856494</v>
      </c>
      <c r="AV110" s="1">
        <f t="shared" si="76"/>
        <v>7339.4119934376904</v>
      </c>
      <c r="AW110" s="1">
        <f t="shared" si="77"/>
        <v>2885.901710029777</v>
      </c>
      <c r="AX110" s="1">
        <f t="shared" si="141"/>
        <v>79615.019387410823</v>
      </c>
      <c r="AY110" s="1">
        <f t="shared" si="132"/>
        <v>10000.064640649322</v>
      </c>
      <c r="AZ110" s="1">
        <f t="shared" si="133"/>
        <v>2694.0529615745081</v>
      </c>
      <c r="BA110" s="1">
        <f t="shared" si="142"/>
        <v>13087.383722644019</v>
      </c>
      <c r="BB110" s="1">
        <f t="shared" si="143"/>
        <v>27039.237229417911</v>
      </c>
      <c r="BC110" s="1">
        <f t="shared" si="144"/>
        <v>33845.164248649533</v>
      </c>
      <c r="BD110" s="1">
        <f t="shared" si="134"/>
        <v>17379.692546238271</v>
      </c>
      <c r="BE110" s="2">
        <f t="shared" si="150"/>
        <v>0</v>
      </c>
      <c r="BF110" s="2">
        <f t="shared" si="151"/>
        <v>0</v>
      </c>
      <c r="BG110" s="2">
        <f t="shared" si="152"/>
        <v>0</v>
      </c>
      <c r="BH110" s="2">
        <f t="shared" si="135"/>
        <v>0</v>
      </c>
      <c r="BI110" s="2">
        <f t="shared" si="145"/>
        <v>0</v>
      </c>
      <c r="BJ110" s="2">
        <f t="shared" si="136"/>
        <v>0</v>
      </c>
      <c r="BK110" s="2">
        <f t="shared" si="137"/>
        <v>0</v>
      </c>
      <c r="BL110" s="2">
        <f t="shared" si="138"/>
        <v>0</v>
      </c>
      <c r="BM110" s="2">
        <f t="shared" si="139"/>
        <v>0</v>
      </c>
      <c r="BN110" s="2">
        <f t="shared" si="140"/>
        <v>0</v>
      </c>
      <c r="BO110" s="2">
        <f t="shared" si="146"/>
        <v>0</v>
      </c>
      <c r="BP110" s="2">
        <f t="shared" si="147"/>
        <v>0</v>
      </c>
      <c r="BQ110" s="2">
        <f t="shared" si="148"/>
        <v>0</v>
      </c>
      <c r="BR110" s="17">
        <f t="shared" si="128"/>
        <v>0.2349502921834461</v>
      </c>
      <c r="BS110" s="12"/>
      <c r="BT110" s="12"/>
      <c r="BU110" s="12"/>
      <c r="BV110" s="12"/>
      <c r="BW110" s="12"/>
      <c r="BX110" s="12"/>
      <c r="BY110" s="19"/>
      <c r="BZ110" s="19"/>
      <c r="CA110" s="19"/>
      <c r="CB110" s="12"/>
      <c r="CC110" s="12"/>
      <c r="CD110" s="12"/>
      <c r="CE110" s="12"/>
      <c r="CF110" s="12"/>
      <c r="CG110" s="12"/>
      <c r="CH110" s="12"/>
      <c r="CI110" s="12"/>
      <c r="CJ110" s="12"/>
      <c r="CK110" s="17"/>
      <c r="CL110" s="17"/>
      <c r="CM110" s="17"/>
    </row>
    <row r="111" spans="1:91">
      <c r="A111" s="2">
        <f t="shared" si="78"/>
        <v>2065</v>
      </c>
      <c r="B111" s="5">
        <f t="shared" si="79"/>
        <v>1160.002955084859</v>
      </c>
      <c r="C111" s="5">
        <f t="shared" si="80"/>
        <v>2937.1603946907176</v>
      </c>
      <c r="D111" s="5">
        <f t="shared" si="81"/>
        <v>4289.0626486667152</v>
      </c>
      <c r="E111" s="15">
        <f t="shared" si="82"/>
        <v>2.4458299735902422E-4</v>
      </c>
      <c r="F111" s="15">
        <f t="shared" si="83"/>
        <v>4.8184490542772595E-4</v>
      </c>
      <c r="G111" s="15">
        <f t="shared" si="84"/>
        <v>9.8366923417707894E-4</v>
      </c>
      <c r="H111" s="5">
        <f t="shared" si="85"/>
        <v>117203.48248631411</v>
      </c>
      <c r="I111" s="5">
        <f t="shared" si="86"/>
        <v>37421.140192916217</v>
      </c>
      <c r="J111" s="5">
        <f t="shared" si="87"/>
        <v>14697.333893659044</v>
      </c>
      <c r="K111" s="5">
        <f t="shared" si="88"/>
        <v>101037.22751097663</v>
      </c>
      <c r="L111" s="5">
        <f t="shared" si="89"/>
        <v>12740.584498061316</v>
      </c>
      <c r="M111" s="5">
        <f t="shared" si="90"/>
        <v>3426.7006797459139</v>
      </c>
      <c r="N111" s="15">
        <f t="shared" si="91"/>
        <v>1.525795799231533E-2</v>
      </c>
      <c r="O111" s="15">
        <f t="shared" si="92"/>
        <v>1.9240171410255691E-2</v>
      </c>
      <c r="P111" s="15">
        <f t="shared" si="93"/>
        <v>1.7560004534793672E-2</v>
      </c>
      <c r="Q111" s="5">
        <f t="shared" si="94"/>
        <v>9106.2210192558377</v>
      </c>
      <c r="R111" s="5">
        <f t="shared" si="95"/>
        <v>11430.486396088474</v>
      </c>
      <c r="S111" s="5">
        <f t="shared" si="96"/>
        <v>5637.2727264577934</v>
      </c>
      <c r="T111" s="5">
        <f t="shared" si="97"/>
        <v>77.695822906279034</v>
      </c>
      <c r="U111" s="5">
        <f t="shared" si="98"/>
        <v>305.4553211676926</v>
      </c>
      <c r="V111" s="5">
        <f t="shared" si="99"/>
        <v>383.55750554799022</v>
      </c>
      <c r="W111" s="15">
        <f t="shared" si="100"/>
        <v>-1.0734613539272964E-2</v>
      </c>
      <c r="X111" s="15">
        <f t="shared" si="101"/>
        <v>-1.217998157191269E-2</v>
      </c>
      <c r="Y111" s="15">
        <f t="shared" si="102"/>
        <v>-9.7425357312937999E-3</v>
      </c>
      <c r="Z111" s="5">
        <f t="shared" si="124"/>
        <v>16784.977948767821</v>
      </c>
      <c r="AA111" s="5">
        <f t="shared" si="125"/>
        <v>33165.961452426236</v>
      </c>
      <c r="AB111" s="5">
        <f t="shared" si="126"/>
        <v>22426.161227277302</v>
      </c>
      <c r="AC111" s="16">
        <f t="shared" si="106"/>
        <v>1.8517314904714541</v>
      </c>
      <c r="AD111" s="16">
        <f t="shared" si="107"/>
        <v>2.9227485109664535</v>
      </c>
      <c r="AE111" s="16">
        <f t="shared" si="108"/>
        <v>4.0125553791135928</v>
      </c>
      <c r="AF111" s="15">
        <f t="shared" si="109"/>
        <v>-4.0504037456468023E-3</v>
      </c>
      <c r="AG111" s="15">
        <f t="shared" si="110"/>
        <v>2.9673830763510267E-4</v>
      </c>
      <c r="AH111" s="15">
        <f t="shared" si="111"/>
        <v>9.7937136394747881E-3</v>
      </c>
      <c r="AI111" s="1">
        <f t="shared" si="69"/>
        <v>200445.30132670375</v>
      </c>
      <c r="AJ111" s="1">
        <f t="shared" si="70"/>
        <v>61559.894143056852</v>
      </c>
      <c r="AK111" s="1">
        <f t="shared" si="71"/>
        <v>24368.65504306621</v>
      </c>
      <c r="AL111" s="14">
        <f t="shared" si="112"/>
        <v>36.055710963312571</v>
      </c>
      <c r="AM111" s="14">
        <f t="shared" si="113"/>
        <v>6.9329060079773548</v>
      </c>
      <c r="AN111" s="14">
        <f t="shared" si="114"/>
        <v>2.4209305821742162</v>
      </c>
      <c r="AO111" s="11">
        <f t="shared" si="115"/>
        <v>1.1864459890893853E-2</v>
      </c>
      <c r="AP111" s="11">
        <f t="shared" si="116"/>
        <v>1.4946090252361998E-2</v>
      </c>
      <c r="AQ111" s="11">
        <f t="shared" si="117"/>
        <v>1.3557989671157877E-2</v>
      </c>
      <c r="AR111" s="1">
        <f t="shared" si="121"/>
        <v>117203.48248631411</v>
      </c>
      <c r="AS111" s="1">
        <f t="shared" si="122"/>
        <v>37421.140192916217</v>
      </c>
      <c r="AT111" s="1">
        <f t="shared" si="123"/>
        <v>14697.333893659044</v>
      </c>
      <c r="AU111" s="1">
        <f t="shared" si="75"/>
        <v>23440.696497262823</v>
      </c>
      <c r="AV111" s="1">
        <f t="shared" si="76"/>
        <v>7484.2280385832437</v>
      </c>
      <c r="AW111" s="1">
        <f t="shared" si="77"/>
        <v>2939.466778731809</v>
      </c>
      <c r="AX111" s="1">
        <f t="shared" si="141"/>
        <v>80829.782008781302</v>
      </c>
      <c r="AY111" s="1">
        <f t="shared" si="132"/>
        <v>10192.467598449055</v>
      </c>
      <c r="AZ111" s="1">
        <f t="shared" si="133"/>
        <v>2741.3605437967312</v>
      </c>
      <c r="BA111" s="1">
        <f t="shared" si="142"/>
        <v>13108.150281101451</v>
      </c>
      <c r="BB111" s="1">
        <f t="shared" si="143"/>
        <v>27108.240646514954</v>
      </c>
      <c r="BC111" s="1">
        <f t="shared" si="144"/>
        <v>33953.119021489627</v>
      </c>
      <c r="BD111" s="1">
        <f t="shared" si="134"/>
        <v>16918.590323927641</v>
      </c>
      <c r="BE111" s="2">
        <f t="shared" si="150"/>
        <v>0</v>
      </c>
      <c r="BF111" s="2">
        <f t="shared" si="151"/>
        <v>0</v>
      </c>
      <c r="BG111" s="2">
        <f t="shared" si="152"/>
        <v>0</v>
      </c>
      <c r="BH111" s="2">
        <f t="shared" si="135"/>
        <v>0</v>
      </c>
      <c r="BI111" s="2">
        <f t="shared" si="145"/>
        <v>0</v>
      </c>
      <c r="BJ111" s="2">
        <f t="shared" si="136"/>
        <v>0</v>
      </c>
      <c r="BK111" s="2">
        <f t="shared" si="137"/>
        <v>0</v>
      </c>
      <c r="BL111" s="2">
        <f t="shared" si="138"/>
        <v>0</v>
      </c>
      <c r="BM111" s="2">
        <f t="shared" si="139"/>
        <v>0</v>
      </c>
      <c r="BN111" s="2">
        <f t="shared" si="140"/>
        <v>0</v>
      </c>
      <c r="BO111" s="2">
        <f t="shared" si="146"/>
        <v>0</v>
      </c>
      <c r="BP111" s="2">
        <f t="shared" si="147"/>
        <v>0</v>
      </c>
      <c r="BQ111" s="2">
        <f t="shared" si="148"/>
        <v>0</v>
      </c>
      <c r="BR111" s="17">
        <f t="shared" si="128"/>
        <v>0.22810707978975348</v>
      </c>
      <c r="BS111" s="12"/>
      <c r="BT111" s="12"/>
      <c r="BU111" s="12"/>
      <c r="BV111" s="12"/>
      <c r="BW111" s="12"/>
      <c r="BX111" s="12"/>
      <c r="BY111" s="19"/>
      <c r="BZ111" s="19"/>
      <c r="CA111" s="19"/>
      <c r="CB111" s="12"/>
      <c r="CC111" s="12"/>
      <c r="CD111" s="12"/>
      <c r="CE111" s="12"/>
      <c r="CF111" s="12"/>
      <c r="CG111" s="12"/>
      <c r="CH111" s="12"/>
      <c r="CI111" s="12"/>
      <c r="CJ111" s="12"/>
      <c r="CK111" s="17"/>
      <c r="CL111" s="17"/>
      <c r="CM111" s="17"/>
    </row>
    <row r="112" spans="1:91">
      <c r="A112" s="2">
        <f t="shared" si="78"/>
        <v>2066</v>
      </c>
      <c r="B112" s="5">
        <f t="shared" si="79"/>
        <v>1160.272486234574</v>
      </c>
      <c r="C112" s="5">
        <f t="shared" si="80"/>
        <v>2938.5048876746932</v>
      </c>
      <c r="D112" s="5">
        <f t="shared" si="81"/>
        <v>4293.0707166891189</v>
      </c>
      <c r="E112" s="15">
        <f t="shared" si="82"/>
        <v>2.3235384749107301E-4</v>
      </c>
      <c r="F112" s="15">
        <f t="shared" si="83"/>
        <v>4.577526601563396E-4</v>
      </c>
      <c r="G112" s="15">
        <f t="shared" si="84"/>
        <v>9.3448577246822489E-4</v>
      </c>
      <c r="H112" s="5">
        <f t="shared" si="85"/>
        <v>119001.37596400134</v>
      </c>
      <c r="I112" s="5">
        <f t="shared" si="86"/>
        <v>38151.287814498173</v>
      </c>
      <c r="J112" s="5">
        <f t="shared" si="87"/>
        <v>14966.726372496441</v>
      </c>
      <c r="K112" s="5">
        <f t="shared" si="88"/>
        <v>102563.30075549397</v>
      </c>
      <c r="L112" s="5">
        <f t="shared" si="89"/>
        <v>12983.231021503649</v>
      </c>
      <c r="M112" s="5">
        <f t="shared" si="90"/>
        <v>3486.2520000693135</v>
      </c>
      <c r="N112" s="15">
        <f t="shared" si="91"/>
        <v>1.510406888739646E-2</v>
      </c>
      <c r="O112" s="15">
        <f t="shared" si="92"/>
        <v>1.9045164174316787E-2</v>
      </c>
      <c r="P112" s="15">
        <f t="shared" si="93"/>
        <v>1.7378617477560088E-2</v>
      </c>
      <c r="Q112" s="5">
        <f t="shared" si="94"/>
        <v>9146.6585636316977</v>
      </c>
      <c r="R112" s="5">
        <f t="shared" si="95"/>
        <v>11511.574288125505</v>
      </c>
      <c r="S112" s="5">
        <f t="shared" si="96"/>
        <v>5684.6722307586078</v>
      </c>
      <c r="T112" s="5">
        <f t="shared" si="97"/>
        <v>76.861788273764333</v>
      </c>
      <c r="U112" s="5">
        <f t="shared" si="98"/>
        <v>301.73488098482744</v>
      </c>
      <c r="V112" s="5">
        <f t="shared" si="99"/>
        <v>379.820682845183</v>
      </c>
      <c r="W112" s="15">
        <f t="shared" si="100"/>
        <v>-1.0734613539272964E-2</v>
      </c>
      <c r="X112" s="15">
        <f t="shared" si="101"/>
        <v>-1.217998157191269E-2</v>
      </c>
      <c r="Y112" s="15">
        <f t="shared" si="102"/>
        <v>-9.7425357312937999E-3</v>
      </c>
      <c r="Z112" s="5">
        <f t="shared" si="124"/>
        <v>16793.977193785253</v>
      </c>
      <c r="AA112" s="5">
        <f t="shared" si="125"/>
        <v>33418.350656873838</v>
      </c>
      <c r="AB112" s="5">
        <f t="shared" si="126"/>
        <v>22841.40152164736</v>
      </c>
      <c r="AC112" s="16">
        <f t="shared" si="106"/>
        <v>1.8442312303065165</v>
      </c>
      <c r="AD112" s="16">
        <f t="shared" si="107"/>
        <v>2.9236158024132406</v>
      </c>
      <c r="AE112" s="16">
        <f t="shared" si="108"/>
        <v>4.0518531974591658</v>
      </c>
      <c r="AF112" s="15">
        <f t="shared" si="109"/>
        <v>-4.0504037456468023E-3</v>
      </c>
      <c r="AG112" s="15">
        <f t="shared" si="110"/>
        <v>2.9673830763510267E-4</v>
      </c>
      <c r="AH112" s="15">
        <f t="shared" si="111"/>
        <v>9.7937136394747881E-3</v>
      </c>
      <c r="AI112" s="1">
        <f t="shared" si="69"/>
        <v>203841.46769129622</v>
      </c>
      <c r="AJ112" s="1">
        <f t="shared" si="70"/>
        <v>62888.132767334413</v>
      </c>
      <c r="AK112" s="1">
        <f t="shared" si="71"/>
        <v>24871.256317491399</v>
      </c>
      <c r="AL112" s="14">
        <f t="shared" si="112"/>
        <v>36.479214684508833</v>
      </c>
      <c r="AM112" s="14">
        <f t="shared" si="113"/>
        <v>7.0354896484946625</v>
      </c>
      <c r="AN112" s="14">
        <f t="shared" si="114"/>
        <v>2.4534253044836469</v>
      </c>
      <c r="AO112" s="11">
        <f t="shared" si="115"/>
        <v>1.1745815291984913E-2</v>
      </c>
      <c r="AP112" s="11">
        <f t="shared" si="116"/>
        <v>1.4796629349838377E-2</v>
      </c>
      <c r="AQ112" s="11">
        <f t="shared" si="117"/>
        <v>1.3422409774446298E-2</v>
      </c>
      <c r="AR112" s="1">
        <f t="shared" si="121"/>
        <v>119001.37596400134</v>
      </c>
      <c r="AS112" s="1">
        <f t="shared" si="122"/>
        <v>38151.287814498173</v>
      </c>
      <c r="AT112" s="1">
        <f t="shared" si="123"/>
        <v>14966.726372496441</v>
      </c>
      <c r="AU112" s="1">
        <f t="shared" si="75"/>
        <v>23800.275192800269</v>
      </c>
      <c r="AV112" s="1">
        <f t="shared" si="76"/>
        <v>7630.2575628996346</v>
      </c>
      <c r="AW112" s="1">
        <f t="shared" si="77"/>
        <v>2993.3452744992883</v>
      </c>
      <c r="AX112" s="1">
        <f t="shared" si="141"/>
        <v>82050.640604395172</v>
      </c>
      <c r="AY112" s="1">
        <f t="shared" si="132"/>
        <v>10386.58481720292</v>
      </c>
      <c r="AZ112" s="1">
        <f t="shared" si="133"/>
        <v>2789.001600055451</v>
      </c>
      <c r="BA112" s="1">
        <f t="shared" si="142"/>
        <v>13128.589815398722</v>
      </c>
      <c r="BB112" s="1">
        <f t="shared" si="143"/>
        <v>27176.087570303491</v>
      </c>
      <c r="BC112" s="1">
        <f t="shared" si="144"/>
        <v>34058.814487524345</v>
      </c>
      <c r="BD112" s="1">
        <f t="shared" si="134"/>
        <v>16468.775703078423</v>
      </c>
      <c r="BE112" s="2">
        <f t="shared" si="150"/>
        <v>0</v>
      </c>
      <c r="BF112" s="2">
        <f t="shared" si="151"/>
        <v>0</v>
      </c>
      <c r="BG112" s="2">
        <f t="shared" si="152"/>
        <v>0</v>
      </c>
      <c r="BH112" s="2">
        <f t="shared" si="135"/>
        <v>0</v>
      </c>
      <c r="BI112" s="2">
        <f t="shared" si="145"/>
        <v>0</v>
      </c>
      <c r="BJ112" s="2">
        <f t="shared" si="136"/>
        <v>0</v>
      </c>
      <c r="BK112" s="2">
        <f t="shared" si="137"/>
        <v>0</v>
      </c>
      <c r="BL112" s="2">
        <f t="shared" si="138"/>
        <v>0</v>
      </c>
      <c r="BM112" s="2">
        <f t="shared" si="139"/>
        <v>0</v>
      </c>
      <c r="BN112" s="2">
        <f t="shared" si="140"/>
        <v>0</v>
      </c>
      <c r="BO112" s="2">
        <f t="shared" si="146"/>
        <v>0</v>
      </c>
      <c r="BP112" s="2">
        <f t="shared" si="147"/>
        <v>0</v>
      </c>
      <c r="BQ112" s="2">
        <f t="shared" si="148"/>
        <v>0</v>
      </c>
      <c r="BR112" s="17">
        <f t="shared" si="128"/>
        <v>0.22146318426189657</v>
      </c>
      <c r="BS112" s="12"/>
      <c r="BT112" s="12"/>
      <c r="BU112" s="12"/>
      <c r="BV112" s="12"/>
      <c r="BW112" s="12"/>
      <c r="BX112" s="12"/>
      <c r="BY112" s="19"/>
      <c r="BZ112" s="19"/>
      <c r="CA112" s="19"/>
      <c r="CB112" s="12"/>
      <c r="CC112" s="12"/>
      <c r="CD112" s="12"/>
      <c r="CE112" s="12"/>
      <c r="CF112" s="12"/>
      <c r="CG112" s="12"/>
      <c r="CH112" s="12"/>
      <c r="CI112" s="12"/>
      <c r="CJ112" s="12"/>
      <c r="CK112" s="17"/>
      <c r="CL112" s="17"/>
      <c r="CM112" s="17"/>
    </row>
    <row r="113" spans="1:91">
      <c r="A113" s="2">
        <f t="shared" si="78"/>
        <v>2067</v>
      </c>
      <c r="B113" s="5">
        <f t="shared" si="79"/>
        <v>1160.5286003220729</v>
      </c>
      <c r="C113" s="5">
        <f t="shared" si="80"/>
        <v>2939.7827406824481</v>
      </c>
      <c r="D113" s="5">
        <f t="shared" si="81"/>
        <v>4296.8819395188175</v>
      </c>
      <c r="E113" s="15">
        <f t="shared" si="82"/>
        <v>2.2073615511651934E-4</v>
      </c>
      <c r="F113" s="15">
        <f t="shared" si="83"/>
        <v>4.3486502714852262E-4</v>
      </c>
      <c r="G113" s="15">
        <f t="shared" si="84"/>
        <v>8.8776148384481365E-4</v>
      </c>
      <c r="H113" s="5">
        <f t="shared" si="85"/>
        <v>120807.31848330297</v>
      </c>
      <c r="I113" s="5">
        <f t="shared" si="86"/>
        <v>38887.427727079128</v>
      </c>
      <c r="J113" s="5">
        <f t="shared" si="87"/>
        <v>15237.658682426982</v>
      </c>
      <c r="K113" s="5">
        <f t="shared" si="88"/>
        <v>104096.80420609731</v>
      </c>
      <c r="L113" s="5">
        <f t="shared" si="89"/>
        <v>13227.993752372227</v>
      </c>
      <c r="M113" s="5">
        <f t="shared" si="90"/>
        <v>3546.2130207220353</v>
      </c>
      <c r="N113" s="15">
        <f t="shared" si="91"/>
        <v>1.4951775530890332E-2</v>
      </c>
      <c r="O113" s="15">
        <f t="shared" si="92"/>
        <v>1.885222025728317E-2</v>
      </c>
      <c r="P113" s="15">
        <f t="shared" si="93"/>
        <v>1.719927895388218E-2</v>
      </c>
      <c r="Q113" s="5">
        <f t="shared" si="94"/>
        <v>9185.7906403977868</v>
      </c>
      <c r="R113" s="5">
        <f t="shared" si="95"/>
        <v>11590.777207933525</v>
      </c>
      <c r="S113" s="5">
        <f t="shared" si="96"/>
        <v>5731.1922409822619</v>
      </c>
      <c r="T113" s="5">
        <f t="shared" si="97"/>
        <v>76.03670668070805</v>
      </c>
      <c r="U113" s="5">
        <f t="shared" si="98"/>
        <v>298.05975569482899</v>
      </c>
      <c r="V113" s="5">
        <f t="shared" si="99"/>
        <v>376.1202662710794</v>
      </c>
      <c r="W113" s="15">
        <f t="shared" si="100"/>
        <v>-1.0734613539272964E-2</v>
      </c>
      <c r="X113" s="15">
        <f t="shared" si="101"/>
        <v>-1.217998157191269E-2</v>
      </c>
      <c r="Y113" s="15">
        <f t="shared" si="102"/>
        <v>-9.7425357312937999E-3</v>
      </c>
      <c r="Z113" s="5">
        <f t="shared" si="124"/>
        <v>16800.228924222327</v>
      </c>
      <c r="AA113" s="5">
        <f t="shared" si="125"/>
        <v>33665.407351939422</v>
      </c>
      <c r="AB113" s="5">
        <f t="shared" si="126"/>
        <v>23259.040440165645</v>
      </c>
      <c r="AC113" s="16">
        <f t="shared" si="106"/>
        <v>1.8367613492234443</v>
      </c>
      <c r="AD113" s="16">
        <f t="shared" si="107"/>
        <v>2.9244833512186239</v>
      </c>
      <c r="AE113" s="16">
        <f t="shared" si="108"/>
        <v>4.0915358873842713</v>
      </c>
      <c r="AF113" s="15">
        <f t="shared" si="109"/>
        <v>-4.0504037456468023E-3</v>
      </c>
      <c r="AG113" s="15">
        <f t="shared" si="110"/>
        <v>2.9673830763510267E-4</v>
      </c>
      <c r="AH113" s="15">
        <f t="shared" si="111"/>
        <v>9.7937136394747881E-3</v>
      </c>
      <c r="AI113" s="1">
        <f t="shared" si="69"/>
        <v>207257.59611496687</v>
      </c>
      <c r="AJ113" s="1">
        <f t="shared" si="70"/>
        <v>64229.577053500609</v>
      </c>
      <c r="AK113" s="1">
        <f t="shared" si="71"/>
        <v>25377.475960241551</v>
      </c>
      <c r="AL113" s="14">
        <f t="shared" si="112"/>
        <v>36.903408021012922</v>
      </c>
      <c r="AM113" s="14">
        <f t="shared" si="113"/>
        <v>7.1385501657918295</v>
      </c>
      <c r="AN113" s="14">
        <f t="shared" si="114"/>
        <v>2.4860268754735442</v>
      </c>
      <c r="AO113" s="11">
        <f t="shared" si="115"/>
        <v>1.1628357139065064E-2</v>
      </c>
      <c r="AP113" s="11">
        <f t="shared" si="116"/>
        <v>1.4648663056339993E-2</v>
      </c>
      <c r="AQ113" s="11">
        <f t="shared" si="117"/>
        <v>1.3288185676701836E-2</v>
      </c>
      <c r="AR113" s="1">
        <f t="shared" si="121"/>
        <v>120807.31848330297</v>
      </c>
      <c r="AS113" s="1">
        <f t="shared" si="122"/>
        <v>38887.427727079128</v>
      </c>
      <c r="AT113" s="1">
        <f t="shared" si="123"/>
        <v>15237.658682426982</v>
      </c>
      <c r="AU113" s="1">
        <f t="shared" si="75"/>
        <v>24161.463696660594</v>
      </c>
      <c r="AV113" s="1">
        <f t="shared" si="76"/>
        <v>7777.485545415826</v>
      </c>
      <c r="AW113" s="1">
        <f t="shared" si="77"/>
        <v>3047.5317364853963</v>
      </c>
      <c r="AX113" s="1">
        <f t="shared" si="141"/>
        <v>83277.443364877836</v>
      </c>
      <c r="AY113" s="1">
        <f t="shared" si="132"/>
        <v>10582.395001897783</v>
      </c>
      <c r="AZ113" s="1">
        <f t="shared" si="133"/>
        <v>2836.9704165776279</v>
      </c>
      <c r="BA113" s="1">
        <f t="shared" si="142"/>
        <v>13148.711290351139</v>
      </c>
      <c r="BB113" s="1">
        <f t="shared" si="143"/>
        <v>27242.810997831224</v>
      </c>
      <c r="BC113" s="1">
        <f t="shared" si="144"/>
        <v>34162.325515344368</v>
      </c>
      <c r="BD113" s="1">
        <f t="shared" si="134"/>
        <v>16030.031585966828</v>
      </c>
      <c r="BE113" s="2">
        <f t="shared" si="150"/>
        <v>0</v>
      </c>
      <c r="BF113" s="2">
        <f t="shared" si="151"/>
        <v>0</v>
      </c>
      <c r="BG113" s="2">
        <f t="shared" si="152"/>
        <v>0</v>
      </c>
      <c r="BH113" s="2">
        <f t="shared" si="135"/>
        <v>0</v>
      </c>
      <c r="BI113" s="2">
        <f t="shared" si="145"/>
        <v>0</v>
      </c>
      <c r="BJ113" s="2">
        <f t="shared" si="136"/>
        <v>0</v>
      </c>
      <c r="BK113" s="2">
        <f t="shared" si="137"/>
        <v>0</v>
      </c>
      <c r="BL113" s="2">
        <f t="shared" si="138"/>
        <v>0</v>
      </c>
      <c r="BM113" s="2">
        <f t="shared" si="139"/>
        <v>0</v>
      </c>
      <c r="BN113" s="2">
        <f t="shared" si="140"/>
        <v>0</v>
      </c>
      <c r="BO113" s="2">
        <f t="shared" si="146"/>
        <v>0</v>
      </c>
      <c r="BP113" s="2">
        <f t="shared" si="147"/>
        <v>0</v>
      </c>
      <c r="BQ113" s="2">
        <f t="shared" si="148"/>
        <v>0</v>
      </c>
      <c r="BR113" s="17">
        <f t="shared" si="128"/>
        <v>0.2150128002542685</v>
      </c>
      <c r="BS113" s="12"/>
      <c r="BT113" s="12"/>
      <c r="BU113" s="12"/>
      <c r="BV113" s="12"/>
      <c r="BW113" s="12"/>
      <c r="BX113" s="12"/>
      <c r="BY113" s="19"/>
      <c r="BZ113" s="19"/>
      <c r="CA113" s="19"/>
      <c r="CB113" s="12"/>
      <c r="CC113" s="12"/>
      <c r="CD113" s="12"/>
      <c r="CE113" s="12"/>
      <c r="CF113" s="12"/>
      <c r="CG113" s="12"/>
      <c r="CH113" s="12"/>
      <c r="CI113" s="12"/>
      <c r="CJ113" s="12"/>
      <c r="CK113" s="17"/>
      <c r="CL113" s="17"/>
      <c r="CM113" s="17"/>
    </row>
    <row r="114" spans="1:91">
      <c r="A114" s="2">
        <f t="shared" si="78"/>
        <v>2068</v>
      </c>
      <c r="B114" s="5">
        <f t="shared" si="79"/>
        <v>1160.7719624121537</v>
      </c>
      <c r="C114" s="5">
        <f t="shared" si="80"/>
        <v>2940.9972289487187</v>
      </c>
      <c r="D114" s="5">
        <f t="shared" si="81"/>
        <v>4300.5058154910248</v>
      </c>
      <c r="E114" s="15">
        <f t="shared" si="82"/>
        <v>2.0969934736069336E-4</v>
      </c>
      <c r="F114" s="15">
        <f t="shared" si="83"/>
        <v>4.1312177579109647E-4</v>
      </c>
      <c r="G114" s="15">
        <f t="shared" si="84"/>
        <v>8.4337340965257295E-4</v>
      </c>
      <c r="H114" s="5">
        <f t="shared" si="85"/>
        <v>122621.1030930265</v>
      </c>
      <c r="I114" s="5">
        <f t="shared" si="86"/>
        <v>39629.48333245008</v>
      </c>
      <c r="J114" s="5">
        <f t="shared" si="87"/>
        <v>15510.103306815041</v>
      </c>
      <c r="K114" s="5">
        <f t="shared" si="88"/>
        <v>105637.54730792472</v>
      </c>
      <c r="L114" s="5">
        <f t="shared" si="89"/>
        <v>13474.845519190079</v>
      </c>
      <c r="M114" s="5">
        <f t="shared" si="90"/>
        <v>3606.5765219861987</v>
      </c>
      <c r="N114" s="15">
        <f t="shared" si="91"/>
        <v>1.4801060547228184E-2</v>
      </c>
      <c r="O114" s="15">
        <f t="shared" si="92"/>
        <v>1.8661315649138643E-2</v>
      </c>
      <c r="P114" s="15">
        <f t="shared" si="93"/>
        <v>1.702196143080914E-2</v>
      </c>
      <c r="Q114" s="5">
        <f t="shared" si="94"/>
        <v>9223.6184804437489</v>
      </c>
      <c r="R114" s="5">
        <f t="shared" si="95"/>
        <v>11668.084736867833</v>
      </c>
      <c r="S114" s="5">
        <f t="shared" si="96"/>
        <v>5776.8295038781462</v>
      </c>
      <c r="T114" s="5">
        <f t="shared" si="97"/>
        <v>75.220482019691602</v>
      </c>
      <c r="U114" s="5">
        <f t="shared" si="98"/>
        <v>294.42939336313719</v>
      </c>
      <c r="V114" s="5">
        <f t="shared" si="99"/>
        <v>372.45590113766968</v>
      </c>
      <c r="W114" s="15">
        <f t="shared" si="100"/>
        <v>-1.0734613539272964E-2</v>
      </c>
      <c r="X114" s="15">
        <f t="shared" si="101"/>
        <v>-1.217998157191269E-2</v>
      </c>
      <c r="Y114" s="15">
        <f t="shared" si="102"/>
        <v>-9.7425357312937999E-3</v>
      </c>
      <c r="Z114" s="5">
        <f t="shared" si="124"/>
        <v>16803.766372200214</v>
      </c>
      <c r="AA114" s="5">
        <f t="shared" si="125"/>
        <v>33907.093521077404</v>
      </c>
      <c r="AB114" s="5">
        <f t="shared" si="126"/>
        <v>23679.035231796886</v>
      </c>
      <c r="AC114" s="16">
        <f t="shared" si="106"/>
        <v>1.8293217241746904</v>
      </c>
      <c r="AD114" s="16">
        <f t="shared" si="107"/>
        <v>2.9253511574589717</v>
      </c>
      <c r="AE114" s="16">
        <f t="shared" si="108"/>
        <v>4.1316072182109469</v>
      </c>
      <c r="AF114" s="15">
        <f t="shared" si="109"/>
        <v>-4.0504037456468023E-3</v>
      </c>
      <c r="AG114" s="15">
        <f t="shared" si="110"/>
        <v>2.9673830763510267E-4</v>
      </c>
      <c r="AH114" s="15">
        <f t="shared" si="111"/>
        <v>9.7937136394747881E-3</v>
      </c>
      <c r="AI114" s="1">
        <f t="shared" si="69"/>
        <v>210693.30020013079</v>
      </c>
      <c r="AJ114" s="1">
        <f t="shared" si="70"/>
        <v>65584.104893566371</v>
      </c>
      <c r="AK114" s="1">
        <f t="shared" si="71"/>
        <v>25887.260100702792</v>
      </c>
      <c r="AL114" s="14">
        <f t="shared" si="112"/>
        <v>37.328242769048728</v>
      </c>
      <c r="AM114" s="14">
        <f t="shared" si="113"/>
        <v>7.2420746797203996</v>
      </c>
      <c r="AN114" s="14">
        <f t="shared" si="114"/>
        <v>2.5187313143249219</v>
      </c>
      <c r="AO114" s="11">
        <f t="shared" si="115"/>
        <v>1.1512073567674414E-2</v>
      </c>
      <c r="AP114" s="11">
        <f t="shared" si="116"/>
        <v>1.4502176425776593E-2</v>
      </c>
      <c r="AQ114" s="11">
        <f t="shared" si="117"/>
        <v>1.3155303819934818E-2</v>
      </c>
      <c r="AR114" s="1">
        <f t="shared" si="121"/>
        <v>122621.1030930265</v>
      </c>
      <c r="AS114" s="1">
        <f t="shared" si="122"/>
        <v>39629.48333245008</v>
      </c>
      <c r="AT114" s="1">
        <f t="shared" si="123"/>
        <v>15510.103306815041</v>
      </c>
      <c r="AU114" s="1">
        <f t="shared" si="75"/>
        <v>24524.220618605301</v>
      </c>
      <c r="AV114" s="1">
        <f t="shared" si="76"/>
        <v>7925.8966664900163</v>
      </c>
      <c r="AW114" s="1">
        <f t="shared" si="77"/>
        <v>3102.0206613630085</v>
      </c>
      <c r="AX114" s="1">
        <f t="shared" si="141"/>
        <v>84510.037846339779</v>
      </c>
      <c r="AY114" s="1">
        <f t="shared" si="132"/>
        <v>10779.876415352064</v>
      </c>
      <c r="AZ114" s="1">
        <f t="shared" si="133"/>
        <v>2885.2612175889585</v>
      </c>
      <c r="BA114" s="1">
        <f t="shared" si="142"/>
        <v>13168.523317491612</v>
      </c>
      <c r="BB114" s="1">
        <f t="shared" si="143"/>
        <v>27308.442663583763</v>
      </c>
      <c r="BC114" s="1">
        <f t="shared" si="144"/>
        <v>34263.724107799695</v>
      </c>
      <c r="BD114" s="1">
        <f t="shared" si="134"/>
        <v>15602.140843636389</v>
      </c>
      <c r="BE114" s="2">
        <f t="shared" si="150"/>
        <v>0</v>
      </c>
      <c r="BF114" s="2">
        <f t="shared" si="151"/>
        <v>0</v>
      </c>
      <c r="BG114" s="2">
        <f t="shared" si="152"/>
        <v>0</v>
      </c>
      <c r="BH114" s="2">
        <f t="shared" si="135"/>
        <v>0</v>
      </c>
      <c r="BI114" s="2">
        <f t="shared" si="145"/>
        <v>0</v>
      </c>
      <c r="BJ114" s="2">
        <f t="shared" si="136"/>
        <v>0</v>
      </c>
      <c r="BK114" s="2">
        <f t="shared" si="137"/>
        <v>0</v>
      </c>
      <c r="BL114" s="2">
        <f t="shared" si="138"/>
        <v>0</v>
      </c>
      <c r="BM114" s="2">
        <f t="shared" si="139"/>
        <v>0</v>
      </c>
      <c r="BN114" s="2">
        <f t="shared" si="140"/>
        <v>0</v>
      </c>
      <c r="BO114" s="2">
        <f t="shared" si="146"/>
        <v>0</v>
      </c>
      <c r="BP114" s="2">
        <f t="shared" si="147"/>
        <v>0</v>
      </c>
      <c r="BQ114" s="2">
        <f t="shared" si="148"/>
        <v>0</v>
      </c>
      <c r="BR114" s="17">
        <f t="shared" si="128"/>
        <v>0.20875029150899854</v>
      </c>
      <c r="BS114" s="12"/>
      <c r="BT114" s="12"/>
      <c r="BU114" s="12"/>
      <c r="BV114" s="12"/>
      <c r="BW114" s="12"/>
      <c r="BX114" s="12"/>
      <c r="BY114" s="19"/>
      <c r="BZ114" s="19"/>
      <c r="CA114" s="19"/>
      <c r="CB114" s="12"/>
      <c r="CC114" s="12"/>
      <c r="CD114" s="12"/>
      <c r="CE114" s="12"/>
      <c r="CF114" s="12"/>
      <c r="CG114" s="12"/>
      <c r="CH114" s="12"/>
      <c r="CI114" s="12"/>
      <c r="CJ114" s="12"/>
      <c r="CK114" s="17"/>
      <c r="CL114" s="17"/>
      <c r="CM114" s="17"/>
    </row>
    <row r="115" spans="1:91">
      <c r="A115" s="2">
        <f t="shared" si="78"/>
        <v>2069</v>
      </c>
      <c r="B115" s="5">
        <f t="shared" si="79"/>
        <v>1161.0032048789585</v>
      </c>
      <c r="C115" s="5">
        <f t="shared" si="80"/>
        <v>2942.1514694466478</v>
      </c>
      <c r="D115" s="5">
        <f t="shared" si="81"/>
        <v>4303.951401131224</v>
      </c>
      <c r="E115" s="15">
        <f t="shared" si="82"/>
        <v>1.992143799926587E-4</v>
      </c>
      <c r="F115" s="15">
        <f t="shared" si="83"/>
        <v>3.9246568700154164E-4</v>
      </c>
      <c r="G115" s="15">
        <f t="shared" si="84"/>
        <v>8.0120473916994424E-4</v>
      </c>
      <c r="H115" s="5">
        <f t="shared" si="85"/>
        <v>124442.52185337871</v>
      </c>
      <c r="I115" s="5">
        <f t="shared" si="86"/>
        <v>40377.376570097949</v>
      </c>
      <c r="J115" s="5">
        <f t="shared" si="87"/>
        <v>15784.032514329925</v>
      </c>
      <c r="K115" s="5">
        <f t="shared" si="88"/>
        <v>107185.33879185337</v>
      </c>
      <c r="L115" s="5">
        <f t="shared" si="89"/>
        <v>13723.758613179771</v>
      </c>
      <c r="M115" s="5">
        <f t="shared" si="90"/>
        <v>3667.3352097287498</v>
      </c>
      <c r="N115" s="15">
        <f t="shared" si="91"/>
        <v>1.4651906669292281E-2</v>
      </c>
      <c r="O115" s="15">
        <f t="shared" si="92"/>
        <v>1.8472426539896336E-2</v>
      </c>
      <c r="P115" s="15">
        <f t="shared" si="93"/>
        <v>1.6846637627721872E-2</v>
      </c>
      <c r="Q115" s="5">
        <f t="shared" si="94"/>
        <v>9260.143769835091</v>
      </c>
      <c r="R115" s="5">
        <f t="shared" si="95"/>
        <v>11743.48737876968</v>
      </c>
      <c r="S115" s="5">
        <f t="shared" si="96"/>
        <v>5821.581088548618</v>
      </c>
      <c r="T115" s="5">
        <f t="shared" si="97"/>
        <v>74.41301921497238</v>
      </c>
      <c r="U115" s="5">
        <f t="shared" si="98"/>
        <v>290.84324877774475</v>
      </c>
      <c r="V115" s="5">
        <f t="shared" si="99"/>
        <v>368.82723621250472</v>
      </c>
      <c r="W115" s="15">
        <f t="shared" si="100"/>
        <v>-1.0734613539272964E-2</v>
      </c>
      <c r="X115" s="15">
        <f t="shared" si="101"/>
        <v>-1.217998157191269E-2</v>
      </c>
      <c r="Y115" s="15">
        <f t="shared" si="102"/>
        <v>-9.7425357312937999E-3</v>
      </c>
      <c r="Z115" s="5">
        <f t="shared" si="124"/>
        <v>16804.623338458274</v>
      </c>
      <c r="AA115" s="5">
        <f t="shared" si="125"/>
        <v>34143.373831737546</v>
      </c>
      <c r="AB115" s="5">
        <f t="shared" si="126"/>
        <v>24101.342822988958</v>
      </c>
      <c r="AC115" s="16">
        <f t="shared" si="106"/>
        <v>1.8219122326111001</v>
      </c>
      <c r="AD115" s="16">
        <f t="shared" si="107"/>
        <v>2.9262192212106743</v>
      </c>
      <c r="AE115" s="16">
        <f t="shared" si="108"/>
        <v>4.1720709961768918</v>
      </c>
      <c r="AF115" s="15">
        <f t="shared" si="109"/>
        <v>-4.0504037456468023E-3</v>
      </c>
      <c r="AG115" s="15">
        <f t="shared" si="110"/>
        <v>2.9673830763510267E-4</v>
      </c>
      <c r="AH115" s="15">
        <f t="shared" si="111"/>
        <v>9.7937136394747881E-3</v>
      </c>
      <c r="AI115" s="1">
        <f t="shared" si="69"/>
        <v>214148.19079872302</v>
      </c>
      <c r="AJ115" s="1">
        <f t="shared" si="70"/>
        <v>66951.591070699753</v>
      </c>
      <c r="AK115" s="1">
        <f t="shared" si="71"/>
        <v>26400.554751995522</v>
      </c>
      <c r="AL115" s="14">
        <f t="shared" si="112"/>
        <v>37.753670991188933</v>
      </c>
      <c r="AM115" s="14">
        <f t="shared" si="113"/>
        <v>7.3460502659674152</v>
      </c>
      <c r="AN115" s="14">
        <f t="shared" si="114"/>
        <v>2.5515346432488428</v>
      </c>
      <c r="AO115" s="11">
        <f t="shared" si="115"/>
        <v>1.1396952831997669E-2</v>
      </c>
      <c r="AP115" s="11">
        <f t="shared" si="116"/>
        <v>1.4357154661518826E-2</v>
      </c>
      <c r="AQ115" s="11">
        <f t="shared" si="117"/>
        <v>1.302375078173547E-2</v>
      </c>
      <c r="AR115" s="1">
        <f t="shared" si="121"/>
        <v>124442.52185337871</v>
      </c>
      <c r="AS115" s="1">
        <f t="shared" si="122"/>
        <v>40377.376570097949</v>
      </c>
      <c r="AT115" s="1">
        <f t="shared" si="123"/>
        <v>15784.032514329925</v>
      </c>
      <c r="AU115" s="1">
        <f t="shared" si="75"/>
        <v>24888.504370675742</v>
      </c>
      <c r="AV115" s="1">
        <f t="shared" si="76"/>
        <v>8075.4753140195899</v>
      </c>
      <c r="AW115" s="1">
        <f t="shared" si="77"/>
        <v>3156.8065028659853</v>
      </c>
      <c r="AX115" s="1">
        <f t="shared" si="141"/>
        <v>85748.271033482699</v>
      </c>
      <c r="AY115" s="1">
        <f t="shared" si="132"/>
        <v>10979.006890543817</v>
      </c>
      <c r="AZ115" s="1">
        <f t="shared" si="133"/>
        <v>2933.868167783</v>
      </c>
      <c r="BA115" s="1">
        <f t="shared" si="142"/>
        <v>13188.03417023281</v>
      </c>
      <c r="BB115" s="1">
        <f t="shared" si="143"/>
        <v>27373.013088623793</v>
      </c>
      <c r="BC115" s="1">
        <f t="shared" si="144"/>
        <v>34363.079498936539</v>
      </c>
      <c r="BD115" s="1">
        <f t="shared" si="134"/>
        <v>15184.886700724734</v>
      </c>
      <c r="BE115" s="2">
        <f t="shared" si="150"/>
        <v>0</v>
      </c>
      <c r="BF115" s="2">
        <f t="shared" si="151"/>
        <v>0</v>
      </c>
      <c r="BG115" s="2">
        <f t="shared" si="152"/>
        <v>0</v>
      </c>
      <c r="BH115" s="2">
        <f t="shared" si="135"/>
        <v>0</v>
      </c>
      <c r="BI115" s="2">
        <f t="shared" si="145"/>
        <v>0</v>
      </c>
      <c r="BJ115" s="2">
        <f t="shared" si="136"/>
        <v>0</v>
      </c>
      <c r="BK115" s="2">
        <f t="shared" si="137"/>
        <v>0</v>
      </c>
      <c r="BL115" s="2">
        <f t="shared" si="138"/>
        <v>0</v>
      </c>
      <c r="BM115" s="2">
        <f t="shared" si="139"/>
        <v>0</v>
      </c>
      <c r="BN115" s="2">
        <f t="shared" si="140"/>
        <v>0</v>
      </c>
      <c r="BO115" s="2">
        <f t="shared" si="146"/>
        <v>0</v>
      </c>
      <c r="BP115" s="2">
        <f t="shared" si="147"/>
        <v>0</v>
      </c>
      <c r="BQ115" s="2">
        <f t="shared" si="148"/>
        <v>0</v>
      </c>
      <c r="BR115" s="17">
        <f t="shared" si="128"/>
        <v>0.20267018593106653</v>
      </c>
      <c r="BS115" s="12"/>
      <c r="BT115" s="12"/>
      <c r="BU115" s="12"/>
      <c r="BV115" s="12"/>
      <c r="BW115" s="12"/>
      <c r="BX115" s="12"/>
      <c r="BY115" s="19"/>
      <c r="BZ115" s="19"/>
      <c r="CA115" s="19"/>
      <c r="CB115" s="12"/>
      <c r="CC115" s="12"/>
      <c r="CD115" s="12"/>
      <c r="CE115" s="12"/>
      <c r="CF115" s="12"/>
      <c r="CG115" s="12"/>
      <c r="CH115" s="12"/>
      <c r="CI115" s="12"/>
      <c r="CJ115" s="12"/>
      <c r="CK115" s="17"/>
      <c r="CL115" s="17"/>
      <c r="CM115" s="17"/>
    </row>
    <row r="116" spans="1:91">
      <c r="A116" s="2">
        <f t="shared" si="78"/>
        <v>2070</v>
      </c>
      <c r="B116" s="5">
        <f t="shared" si="79"/>
        <v>1161.2229289859065</v>
      </c>
      <c r="C116" s="5">
        <f t="shared" si="80"/>
        <v>2943.2484282694809</v>
      </c>
      <c r="D116" s="5">
        <f t="shared" si="81"/>
        <v>4307.2273300779807</v>
      </c>
      <c r="E116" s="15">
        <f t="shared" si="82"/>
        <v>1.8925366099302576E-4</v>
      </c>
      <c r="F116" s="15">
        <f t="shared" si="83"/>
        <v>3.7284240265146454E-4</v>
      </c>
      <c r="G116" s="15">
        <f t="shared" si="84"/>
        <v>7.6114450221144696E-4</v>
      </c>
      <c r="H116" s="5">
        <f t="shared" si="85"/>
        <v>126271.36591556091</v>
      </c>
      <c r="I116" s="5">
        <f t="shared" si="86"/>
        <v>41131.027949737574</v>
      </c>
      <c r="J116" s="5">
        <f t="shared" si="87"/>
        <v>16059.418357794706</v>
      </c>
      <c r="K116" s="5">
        <f t="shared" si="88"/>
        <v>108739.98675330447</v>
      </c>
      <c r="L116" s="5">
        <f t="shared" si="89"/>
        <v>13974.704803943807</v>
      </c>
      <c r="M116" s="5">
        <f t="shared" si="90"/>
        <v>3728.4817185407196</v>
      </c>
      <c r="N116" s="15">
        <f t="shared" si="91"/>
        <v>1.4504296753403256E-2</v>
      </c>
      <c r="O116" s="15">
        <f t="shared" si="92"/>
        <v>1.8285529339100881E-2</v>
      </c>
      <c r="P116" s="15">
        <f t="shared" si="93"/>
        <v>1.6673280547073954E-2</v>
      </c>
      <c r="Q116" s="5">
        <f t="shared" si="94"/>
        <v>9295.3686419889873</v>
      </c>
      <c r="R116" s="5">
        <f t="shared" si="95"/>
        <v>11816.976550662599</v>
      </c>
      <c r="S116" s="5">
        <f t="shared" si="96"/>
        <v>5865.4443789167617</v>
      </c>
      <c r="T116" s="5">
        <f t="shared" si="97"/>
        <v>73.614224211409152</v>
      </c>
      <c r="U116" s="5">
        <f t="shared" si="98"/>
        <v>287.30078336731663</v>
      </c>
      <c r="V116" s="5">
        <f t="shared" si="99"/>
        <v>365.23392368503005</v>
      </c>
      <c r="W116" s="15">
        <f t="shared" si="100"/>
        <v>-1.0734613539272964E-2</v>
      </c>
      <c r="X116" s="15">
        <f t="shared" si="101"/>
        <v>-1.217998157191269E-2</v>
      </c>
      <c r="Y116" s="15">
        <f t="shared" si="102"/>
        <v>-9.7425357312937999E-3</v>
      </c>
      <c r="Z116" s="5">
        <f t="shared" si="124"/>
        <v>16802.834163038395</v>
      </c>
      <c r="AA116" s="5">
        <f t="shared" si="125"/>
        <v>34374.215612491593</v>
      </c>
      <c r="AB116" s="5">
        <f t="shared" si="126"/>
        <v>24525.919814181245</v>
      </c>
      <c r="AC116" s="16">
        <f t="shared" si="106"/>
        <v>1.8145327524798924</v>
      </c>
      <c r="AD116" s="16">
        <f t="shared" si="107"/>
        <v>2.9270875425501459</v>
      </c>
      <c r="AE116" s="16">
        <f t="shared" si="108"/>
        <v>4.2129310647970062</v>
      </c>
      <c r="AF116" s="15">
        <f t="shared" si="109"/>
        <v>-4.0504037456468023E-3</v>
      </c>
      <c r="AG116" s="15">
        <f t="shared" si="110"/>
        <v>2.9673830763510267E-4</v>
      </c>
      <c r="AH116" s="15">
        <f t="shared" si="111"/>
        <v>9.7937136394747881E-3</v>
      </c>
      <c r="AI116" s="1">
        <f t="shared" si="69"/>
        <v>217621.87608952646</v>
      </c>
      <c r="AJ116" s="1">
        <f t="shared" si="70"/>
        <v>68331.90727764937</v>
      </c>
      <c r="AK116" s="1">
        <f t="shared" si="71"/>
        <v>26917.305779661954</v>
      </c>
      <c r="AL116" s="14">
        <f t="shared" si="112"/>
        <v>38.179645030635058</v>
      </c>
      <c r="AM116" s="14">
        <f t="shared" si="113"/>
        <v>7.4504639619890041</v>
      </c>
      <c r="AN116" s="14">
        <f t="shared" si="114"/>
        <v>2.5844328890404338</v>
      </c>
      <c r="AO116" s="11">
        <f t="shared" si="115"/>
        <v>1.1282983303677692E-2</v>
      </c>
      <c r="AP116" s="11">
        <f t="shared" si="116"/>
        <v>1.4213583114903637E-2</v>
      </c>
      <c r="AQ116" s="11">
        <f t="shared" si="117"/>
        <v>1.2893513273918116E-2</v>
      </c>
      <c r="AR116" s="1">
        <f t="shared" si="121"/>
        <v>126271.36591556091</v>
      </c>
      <c r="AS116" s="1">
        <f t="shared" si="122"/>
        <v>41131.027949737574</v>
      </c>
      <c r="AT116" s="1">
        <f t="shared" si="123"/>
        <v>16059.418357794706</v>
      </c>
      <c r="AU116" s="1">
        <f t="shared" si="75"/>
        <v>25254.273183112182</v>
      </c>
      <c r="AV116" s="1">
        <f t="shared" si="76"/>
        <v>8226.2055899475145</v>
      </c>
      <c r="AW116" s="1">
        <f t="shared" si="77"/>
        <v>3211.8836715589414</v>
      </c>
      <c r="AX116" s="1">
        <f t="shared" si="141"/>
        <v>86991.989402643594</v>
      </c>
      <c r="AY116" s="1">
        <f t="shared" si="132"/>
        <v>11179.763843155046</v>
      </c>
      <c r="AZ116" s="1">
        <f t="shared" si="133"/>
        <v>2982.7853748325761</v>
      </c>
      <c r="BA116" s="1">
        <f t="shared" si="142"/>
        <v>13207.251798413852</v>
      </c>
      <c r="BB116" s="1">
        <f t="shared" si="143"/>
        <v>27436.551628173464</v>
      </c>
      <c r="BC116" s="1">
        <f t="shared" si="144"/>
        <v>34460.458249474905</v>
      </c>
      <c r="BD116" s="1">
        <f t="shared" si="134"/>
        <v>14778.053085536898</v>
      </c>
      <c r="BE116" s="2">
        <f t="shared" si="150"/>
        <v>0</v>
      </c>
      <c r="BF116" s="2">
        <f t="shared" si="151"/>
        <v>0</v>
      </c>
      <c r="BG116" s="2">
        <f t="shared" si="152"/>
        <v>0</v>
      </c>
      <c r="BH116" s="2">
        <f t="shared" si="135"/>
        <v>0</v>
      </c>
      <c r="BI116" s="2">
        <f t="shared" si="145"/>
        <v>0</v>
      </c>
      <c r="BJ116" s="2">
        <f t="shared" si="136"/>
        <v>0</v>
      </c>
      <c r="BK116" s="2">
        <f t="shared" si="137"/>
        <v>0</v>
      </c>
      <c r="BL116" s="2">
        <f t="shared" si="138"/>
        <v>0</v>
      </c>
      <c r="BM116" s="2">
        <f t="shared" si="139"/>
        <v>0</v>
      </c>
      <c r="BN116" s="2">
        <f t="shared" si="140"/>
        <v>0</v>
      </c>
      <c r="BO116" s="2">
        <f t="shared" si="146"/>
        <v>0</v>
      </c>
      <c r="BP116" s="2">
        <f t="shared" si="147"/>
        <v>0</v>
      </c>
      <c r="BQ116" s="2">
        <f t="shared" si="148"/>
        <v>0</v>
      </c>
      <c r="BR116" s="17">
        <f t="shared" si="128"/>
        <v>0.19676717080686071</v>
      </c>
      <c r="BS116" s="12"/>
      <c r="BT116" s="12"/>
      <c r="BU116" s="12"/>
      <c r="BV116" s="12"/>
      <c r="BW116" s="12"/>
      <c r="BX116" s="12"/>
      <c r="BY116" s="19"/>
      <c r="BZ116" s="19"/>
      <c r="CA116" s="19"/>
      <c r="CB116" s="12"/>
      <c r="CC116" s="12"/>
      <c r="CD116" s="12"/>
      <c r="CE116" s="12"/>
      <c r="CF116" s="12"/>
      <c r="CG116" s="12"/>
      <c r="CH116" s="12"/>
      <c r="CI116" s="12"/>
      <c r="CJ116" s="12"/>
      <c r="CK116" s="17"/>
      <c r="CL116" s="17"/>
      <c r="CM116" s="17"/>
    </row>
    <row r="117" spans="1:91">
      <c r="A117" s="2">
        <f t="shared" si="78"/>
        <v>2071</v>
      </c>
      <c r="B117" s="5">
        <f t="shared" si="79"/>
        <v>1161.4317063919191</v>
      </c>
      <c r="C117" s="5">
        <f t="shared" si="80"/>
        <v>2944.2909276942974</v>
      </c>
      <c r="D117" s="5">
        <f t="shared" si="81"/>
        <v>4310.3418313599414</v>
      </c>
      <c r="E117" s="15">
        <f t="shared" si="82"/>
        <v>1.7979097794337446E-4</v>
      </c>
      <c r="F117" s="15">
        <f t="shared" si="83"/>
        <v>3.542002825188913E-4</v>
      </c>
      <c r="G117" s="15">
        <f t="shared" si="84"/>
        <v>7.2308727710087455E-4</v>
      </c>
      <c r="H117" s="5">
        <f t="shared" si="85"/>
        <v>128107.42560222803</v>
      </c>
      <c r="I117" s="5">
        <f t="shared" si="86"/>
        <v>41890.356585237656</v>
      </c>
      <c r="J117" s="5">
        <f t="shared" si="87"/>
        <v>16336.232674115807</v>
      </c>
      <c r="K117" s="5">
        <f t="shared" si="88"/>
        <v>110301.29873086041</v>
      </c>
      <c r="L117" s="5">
        <f t="shared" si="89"/>
        <v>14227.655355390576</v>
      </c>
      <c r="M117" s="5">
        <f t="shared" si="90"/>
        <v>3790.0086149226863</v>
      </c>
      <c r="N117" s="15">
        <f t="shared" si="91"/>
        <v>1.4358213792117214E-2</v>
      </c>
      <c r="O117" s="15">
        <f t="shared" si="92"/>
        <v>1.8100600692143809E-2</v>
      </c>
      <c r="P117" s="15">
        <f t="shared" si="93"/>
        <v>1.650186350009708E-2</v>
      </c>
      <c r="Q117" s="5">
        <f t="shared" si="94"/>
        <v>9329.2956698112412</v>
      </c>
      <c r="R117" s="5">
        <f t="shared" si="95"/>
        <v>11888.54457330253</v>
      </c>
      <c r="S117" s="5">
        <f t="shared" si="96"/>
        <v>5908.4170667156295</v>
      </c>
      <c r="T117" s="5">
        <f t="shared" si="97"/>
        <v>72.824003963506286</v>
      </c>
      <c r="U117" s="5">
        <f t="shared" si="98"/>
        <v>283.8014651203066</v>
      </c>
      <c r="V117" s="5">
        <f t="shared" si="99"/>
        <v>361.67561913324801</v>
      </c>
      <c r="W117" s="15">
        <f t="shared" si="100"/>
        <v>-1.0734613539272964E-2</v>
      </c>
      <c r="X117" s="15">
        <f t="shared" si="101"/>
        <v>-1.217998157191269E-2</v>
      </c>
      <c r="Y117" s="15">
        <f t="shared" si="102"/>
        <v>-9.7425357312937999E-3</v>
      </c>
      <c r="Z117" s="5">
        <f t="shared" si="124"/>
        <v>16798.433696454907</v>
      </c>
      <c r="AA117" s="5">
        <f t="shared" si="125"/>
        <v>34599.588829770524</v>
      </c>
      <c r="AB117" s="5">
        <f t="shared" si="126"/>
        <v>24952.722478088926</v>
      </c>
      <c r="AC117" s="16">
        <f t="shared" si="106"/>
        <v>1.8071831622226491</v>
      </c>
      <c r="AD117" s="16">
        <f t="shared" si="107"/>
        <v>2.9279561215538221</v>
      </c>
      <c r="AE117" s="16">
        <f t="shared" si="108"/>
        <v>4.2541913052284759</v>
      </c>
      <c r="AF117" s="15">
        <f t="shared" si="109"/>
        <v>-4.0504037456468023E-3</v>
      </c>
      <c r="AG117" s="15">
        <f t="shared" si="110"/>
        <v>2.9673830763510267E-4</v>
      </c>
      <c r="AH117" s="15">
        <f t="shared" si="111"/>
        <v>9.7937136394747881E-3</v>
      </c>
      <c r="AI117" s="1">
        <f t="shared" si="69"/>
        <v>221113.961663686</v>
      </c>
      <c r="AJ117" s="1">
        <f t="shared" si="70"/>
        <v>69724.92213983195</v>
      </c>
      <c r="AK117" s="1">
        <f t="shared" si="71"/>
        <v>27437.458873254702</v>
      </c>
      <c r="AL117" s="14">
        <f t="shared" si="112"/>
        <v>38.606117525081849</v>
      </c>
      <c r="AM117" s="14">
        <f t="shared" si="113"/>
        <v>7.5553027728696458</v>
      </c>
      <c r="AN117" s="14">
        <f t="shared" si="114"/>
        <v>2.617422084603223</v>
      </c>
      <c r="AO117" s="11">
        <f t="shared" si="115"/>
        <v>1.1170153470640916E-2</v>
      </c>
      <c r="AP117" s="11">
        <f t="shared" si="116"/>
        <v>1.40714472837546E-2</v>
      </c>
      <c r="AQ117" s="11">
        <f t="shared" si="117"/>
        <v>1.2764578141178935E-2</v>
      </c>
      <c r="AR117" s="1">
        <f t="shared" si="121"/>
        <v>128107.42560222803</v>
      </c>
      <c r="AS117" s="1">
        <f t="shared" si="122"/>
        <v>41890.356585237656</v>
      </c>
      <c r="AT117" s="1">
        <f t="shared" si="123"/>
        <v>16336.232674115807</v>
      </c>
      <c r="AU117" s="1">
        <f t="shared" si="75"/>
        <v>25621.485120445606</v>
      </c>
      <c r="AV117" s="1">
        <f t="shared" si="76"/>
        <v>8378.0713170475319</v>
      </c>
      <c r="AW117" s="1">
        <f t="shared" si="77"/>
        <v>3267.2465348231617</v>
      </c>
      <c r="AX117" s="1">
        <f t="shared" si="141"/>
        <v>88241.038984688334</v>
      </c>
      <c r="AY117" s="1">
        <f t="shared" si="132"/>
        <v>11382.12428431246</v>
      </c>
      <c r="AZ117" s="1">
        <f t="shared" si="133"/>
        <v>3032.0068919381492</v>
      </c>
      <c r="BA117" s="1">
        <f t="shared" si="142"/>
        <v>13226.18384225157</v>
      </c>
      <c r="BB117" s="1">
        <f t="shared" si="143"/>
        <v>27499.086517649561</v>
      </c>
      <c r="BC117" s="1">
        <f t="shared" si="144"/>
        <v>34555.924340634374</v>
      </c>
      <c r="BD117" s="1">
        <f t="shared" si="134"/>
        <v>14381.424947752239</v>
      </c>
      <c r="BE117" s="2">
        <f t="shared" si="150"/>
        <v>0</v>
      </c>
      <c r="BF117" s="2">
        <f t="shared" si="151"/>
        <v>0</v>
      </c>
      <c r="BG117" s="2">
        <f t="shared" si="152"/>
        <v>0</v>
      </c>
      <c r="BH117" s="2">
        <f t="shared" si="135"/>
        <v>0</v>
      </c>
      <c r="BI117" s="2">
        <f t="shared" si="145"/>
        <v>0</v>
      </c>
      <c r="BJ117" s="2">
        <f t="shared" si="136"/>
        <v>0</v>
      </c>
      <c r="BK117" s="2">
        <f t="shared" si="137"/>
        <v>0</v>
      </c>
      <c r="BL117" s="2">
        <f t="shared" si="138"/>
        <v>0</v>
      </c>
      <c r="BM117" s="2">
        <f t="shared" si="139"/>
        <v>0</v>
      </c>
      <c r="BN117" s="2">
        <f t="shared" si="140"/>
        <v>0</v>
      </c>
      <c r="BO117" s="2">
        <f t="shared" si="146"/>
        <v>0</v>
      </c>
      <c r="BP117" s="2">
        <f t="shared" si="147"/>
        <v>0</v>
      </c>
      <c r="BQ117" s="2">
        <f t="shared" si="148"/>
        <v>0</v>
      </c>
      <c r="BR117" s="17">
        <f t="shared" si="128"/>
        <v>0.19103608816200068</v>
      </c>
      <c r="BS117" s="12"/>
      <c r="BT117" s="12"/>
      <c r="BU117" s="12"/>
      <c r="BV117" s="12"/>
      <c r="BW117" s="12"/>
      <c r="BX117" s="12"/>
      <c r="BY117" s="19"/>
      <c r="BZ117" s="19"/>
      <c r="CA117" s="19"/>
      <c r="CB117" s="12"/>
      <c r="CC117" s="12"/>
      <c r="CD117" s="12"/>
      <c r="CE117" s="12"/>
      <c r="CF117" s="12"/>
      <c r="CG117" s="12"/>
      <c r="CH117" s="12"/>
      <c r="CI117" s="12"/>
      <c r="CJ117" s="12"/>
      <c r="CK117" s="17"/>
      <c r="CL117" s="17"/>
      <c r="CM117" s="17"/>
    </row>
    <row r="118" spans="1:91">
      <c r="A118" s="2">
        <f t="shared" si="78"/>
        <v>2072</v>
      </c>
      <c r="B118" s="5">
        <f t="shared" si="79"/>
        <v>1161.6300805871103</v>
      </c>
      <c r="C118" s="5">
        <f t="shared" si="80"/>
        <v>2945.2816529387837</v>
      </c>
      <c r="D118" s="5">
        <f t="shared" si="81"/>
        <v>4313.3027470312427</v>
      </c>
      <c r="E118" s="15">
        <f t="shared" si="82"/>
        <v>1.7080142904620573E-4</v>
      </c>
      <c r="F118" s="15">
        <f t="shared" si="83"/>
        <v>3.364902683929467E-4</v>
      </c>
      <c r="G118" s="15">
        <f t="shared" si="84"/>
        <v>6.8693291324583075E-4</v>
      </c>
      <c r="H118" s="5">
        <f t="shared" si="85"/>
        <v>129950.49048863584</v>
      </c>
      <c r="I118" s="5">
        <f t="shared" si="86"/>
        <v>42655.280229850941</v>
      </c>
      <c r="J118" s="5">
        <f t="shared" si="87"/>
        <v>16614.447085233893</v>
      </c>
      <c r="K118" s="5">
        <f t="shared" si="88"/>
        <v>111869.081784587</v>
      </c>
      <c r="L118" s="5">
        <f t="shared" si="89"/>
        <v>14482.581041880925</v>
      </c>
      <c r="M118" s="5">
        <f t="shared" si="90"/>
        <v>3851.9084005103223</v>
      </c>
      <c r="N118" s="15">
        <f t="shared" si="91"/>
        <v>1.421364092504529E-2</v>
      </c>
      <c r="O118" s="15">
        <f t="shared" si="92"/>
        <v>1.7917617493718785E-2</v>
      </c>
      <c r="P118" s="15">
        <f t="shared" si="93"/>
        <v>1.6332360128130885E-2</v>
      </c>
      <c r="Q118" s="5">
        <f t="shared" si="94"/>
        <v>9361.9278577865753</v>
      </c>
      <c r="R118" s="5">
        <f t="shared" si="95"/>
        <v>11958.184661556003</v>
      </c>
      <c r="S118" s="5">
        <f t="shared" si="96"/>
        <v>5950.4971449489785</v>
      </c>
      <c r="T118" s="5">
        <f t="shared" si="97"/>
        <v>72.042266424575558</v>
      </c>
      <c r="U118" s="5">
        <f t="shared" si="98"/>
        <v>280.34476850505945</v>
      </c>
      <c r="V118" s="5">
        <f t="shared" si="99"/>
        <v>358.15198149070454</v>
      </c>
      <c r="W118" s="15">
        <f t="shared" si="100"/>
        <v>-1.0734613539272964E-2</v>
      </c>
      <c r="X118" s="15">
        <f t="shared" si="101"/>
        <v>-1.217998157191269E-2</v>
      </c>
      <c r="Y118" s="15">
        <f t="shared" si="102"/>
        <v>-9.7425357312937999E-3</v>
      </c>
      <c r="Z118" s="5">
        <f t="shared" si="124"/>
        <v>16791.457271328462</v>
      </c>
      <c r="AA118" s="5">
        <f t="shared" si="125"/>
        <v>34819.466064128617</v>
      </c>
      <c r="AB118" s="5">
        <f t="shared" si="126"/>
        <v>25381.706759666926</v>
      </c>
      <c r="AC118" s="16">
        <f t="shared" si="106"/>
        <v>1.7998633407733127</v>
      </c>
      <c r="AD118" s="16">
        <f t="shared" si="107"/>
        <v>2.9288249582981618</v>
      </c>
      <c r="AE118" s="16">
        <f t="shared" si="108"/>
        <v>4.2958556366394269</v>
      </c>
      <c r="AF118" s="15">
        <f t="shared" si="109"/>
        <v>-4.0504037456468023E-3</v>
      </c>
      <c r="AG118" s="15">
        <f t="shared" si="110"/>
        <v>2.9673830763510267E-4</v>
      </c>
      <c r="AH118" s="15">
        <f t="shared" si="111"/>
        <v>9.7937136394747881E-3</v>
      </c>
      <c r="AI118" s="1">
        <f t="shared" si="69"/>
        <v>224624.05061776302</v>
      </c>
      <c r="AJ118" s="1">
        <f t="shared" si="70"/>
        <v>71130.501242896295</v>
      </c>
      <c r="AK118" s="1">
        <f t="shared" si="71"/>
        <v>27960.959520752396</v>
      </c>
      <c r="AL118" s="14">
        <f t="shared" si="112"/>
        <v>39.033041420166008</v>
      </c>
      <c r="AM118" s="14">
        <f t="shared" si="113"/>
        <v>7.6605536771040734</v>
      </c>
      <c r="AN118" s="14">
        <f t="shared" si="114"/>
        <v>2.6504982704433142</v>
      </c>
      <c r="AO118" s="11">
        <f t="shared" si="115"/>
        <v>1.1058451935934506E-2</v>
      </c>
      <c r="AP118" s="11">
        <f t="shared" si="116"/>
        <v>1.3930732810917055E-2</v>
      </c>
      <c r="AQ118" s="11">
        <f t="shared" si="117"/>
        <v>1.2636932359767145E-2</v>
      </c>
      <c r="AR118" s="1">
        <f t="shared" si="121"/>
        <v>129950.49048863584</v>
      </c>
      <c r="AS118" s="1">
        <f t="shared" si="122"/>
        <v>42655.280229850941</v>
      </c>
      <c r="AT118" s="1">
        <f t="shared" si="123"/>
        <v>16614.447085233893</v>
      </c>
      <c r="AU118" s="1">
        <f t="shared" si="75"/>
        <v>25990.098097727168</v>
      </c>
      <c r="AV118" s="1">
        <f t="shared" si="76"/>
        <v>8531.0560459701883</v>
      </c>
      <c r="AW118" s="1">
        <f t="shared" si="77"/>
        <v>3322.8894170467788</v>
      </c>
      <c r="AX118" s="1">
        <f t="shared" si="141"/>
        <v>89495.265427669612</v>
      </c>
      <c r="AY118" s="1">
        <f t="shared" si="132"/>
        <v>11586.064833504739</v>
      </c>
      <c r="AZ118" s="1">
        <f t="shared" si="133"/>
        <v>3081.5267204082579</v>
      </c>
      <c r="BA118" s="1">
        <f t="shared" si="142"/>
        <v>13244.837645716185</v>
      </c>
      <c r="BB118" s="1">
        <f t="shared" si="143"/>
        <v>27560.644917165751</v>
      </c>
      <c r="BC118" s="1">
        <f t="shared" si="144"/>
        <v>34649.539266146297</v>
      </c>
      <c r="BD118" s="1">
        <f t="shared" si="134"/>
        <v>13994.788546015459</v>
      </c>
      <c r="BE118" s="2">
        <f t="shared" si="150"/>
        <v>0</v>
      </c>
      <c r="BF118" s="2">
        <f t="shared" si="151"/>
        <v>0</v>
      </c>
      <c r="BG118" s="2">
        <f t="shared" si="152"/>
        <v>0</v>
      </c>
      <c r="BH118" s="2">
        <f t="shared" si="135"/>
        <v>0</v>
      </c>
      <c r="BI118" s="2">
        <f t="shared" si="145"/>
        <v>0</v>
      </c>
      <c r="BJ118" s="2">
        <f t="shared" si="136"/>
        <v>0</v>
      </c>
      <c r="BK118" s="2">
        <f t="shared" si="137"/>
        <v>0</v>
      </c>
      <c r="BL118" s="2">
        <f t="shared" si="138"/>
        <v>0</v>
      </c>
      <c r="BM118" s="2">
        <f t="shared" si="139"/>
        <v>0</v>
      </c>
      <c r="BN118" s="2">
        <f t="shared" si="140"/>
        <v>0</v>
      </c>
      <c r="BO118" s="2">
        <f t="shared" si="146"/>
        <v>0</v>
      </c>
      <c r="BP118" s="2">
        <f t="shared" si="147"/>
        <v>0</v>
      </c>
      <c r="BQ118" s="2">
        <f t="shared" si="148"/>
        <v>0</v>
      </c>
      <c r="BR118" s="17">
        <f t="shared" si="128"/>
        <v>0.18547193025436959</v>
      </c>
      <c r="BS118" s="12"/>
      <c r="BT118" s="12"/>
      <c r="BU118" s="12"/>
      <c r="BV118" s="12"/>
      <c r="BW118" s="12"/>
      <c r="BX118" s="12"/>
      <c r="BY118" s="19"/>
      <c r="BZ118" s="19"/>
      <c r="CA118" s="19"/>
      <c r="CB118" s="12"/>
      <c r="CC118" s="12"/>
      <c r="CD118" s="12"/>
      <c r="CE118" s="12"/>
      <c r="CF118" s="12"/>
      <c r="CG118" s="12"/>
      <c r="CH118" s="12"/>
      <c r="CI118" s="12"/>
      <c r="CJ118" s="12"/>
      <c r="CK118" s="17"/>
      <c r="CL118" s="17"/>
      <c r="CM118" s="17"/>
    </row>
    <row r="119" spans="1:91">
      <c r="A119" s="2">
        <f t="shared" si="78"/>
        <v>2073</v>
      </c>
      <c r="B119" s="5">
        <f t="shared" si="79"/>
        <v>1161.8185682610083</v>
      </c>
      <c r="C119" s="5">
        <f t="shared" si="80"/>
        <v>2946.2231586219796</v>
      </c>
      <c r="D119" s="5">
        <f t="shared" si="81"/>
        <v>4316.117549171885</v>
      </c>
      <c r="E119" s="15">
        <f t="shared" si="82"/>
        <v>1.6226135759389544E-4</v>
      </c>
      <c r="F119" s="15">
        <f t="shared" si="83"/>
        <v>3.1966575497329933E-4</v>
      </c>
      <c r="G119" s="15">
        <f t="shared" si="84"/>
        <v>6.5258626758353923E-4</v>
      </c>
      <c r="H119" s="5">
        <f t="shared" si="85"/>
        <v>131800.34948431185</v>
      </c>
      <c r="I119" s="5">
        <f t="shared" si="86"/>
        <v>43425.715312661749</v>
      </c>
      <c r="J119" s="5">
        <f t="shared" si="87"/>
        <v>16894.033000037078</v>
      </c>
      <c r="K119" s="5">
        <f t="shared" si="88"/>
        <v>113443.14257396363</v>
      </c>
      <c r="L119" s="5">
        <f t="shared" si="89"/>
        <v>14739.452164571612</v>
      </c>
      <c r="M119" s="5">
        <f t="shared" si="90"/>
        <v>3914.1735153340446</v>
      </c>
      <c r="N119" s="15">
        <f t="shared" si="91"/>
        <v>1.4070561447957708E-2</v>
      </c>
      <c r="O119" s="15">
        <f t="shared" si="92"/>
        <v>1.7736556898791944E-2</v>
      </c>
      <c r="P119" s="15">
        <f t="shared" si="93"/>
        <v>1.6164744420057664E-2</v>
      </c>
      <c r="Q119" s="5">
        <f t="shared" si="94"/>
        <v>9393.2686340163473</v>
      </c>
      <c r="R119" s="5">
        <f t="shared" si="95"/>
        <v>12025.890914584372</v>
      </c>
      <c r="S119" s="5">
        <f t="shared" si="96"/>
        <v>5991.6829017764585</v>
      </c>
      <c r="T119" s="5">
        <f t="shared" si="97"/>
        <v>71.268920536014406</v>
      </c>
      <c r="U119" s="5">
        <f t="shared" si="98"/>
        <v>276.93017439088567</v>
      </c>
      <c r="V119" s="5">
        <f t="shared" si="99"/>
        <v>354.6626730137977</v>
      </c>
      <c r="W119" s="15">
        <f t="shared" si="100"/>
        <v>-1.0734613539272964E-2</v>
      </c>
      <c r="X119" s="15">
        <f t="shared" si="101"/>
        <v>-1.217998157191269E-2</v>
      </c>
      <c r="Y119" s="15">
        <f t="shared" si="102"/>
        <v>-9.7425357312937999E-3</v>
      </c>
      <c r="Z119" s="5">
        <f t="shared" si="124"/>
        <v>16781.940674465037</v>
      </c>
      <c r="AA119" s="5">
        <f t="shared" si="125"/>
        <v>35033.822485958066</v>
      </c>
      <c r="AB119" s="5">
        <f t="shared" si="126"/>
        <v>25812.828277660603</v>
      </c>
      <c r="AC119" s="16">
        <f t="shared" si="106"/>
        <v>1.792573167556192</v>
      </c>
      <c r="AD119" s="16">
        <f t="shared" si="107"/>
        <v>2.9296940528596465</v>
      </c>
      <c r="AE119" s="16">
        <f t="shared" si="108"/>
        <v>4.3379280165811975</v>
      </c>
      <c r="AF119" s="15">
        <f t="shared" si="109"/>
        <v>-4.0504037456468023E-3</v>
      </c>
      <c r="AG119" s="15">
        <f t="shared" si="110"/>
        <v>2.9673830763510267E-4</v>
      </c>
      <c r="AH119" s="15">
        <f t="shared" si="111"/>
        <v>9.7937136394747881E-3</v>
      </c>
      <c r="AI119" s="1">
        <f t="shared" si="69"/>
        <v>228151.7436537139</v>
      </c>
      <c r="AJ119" s="1">
        <f t="shared" si="70"/>
        <v>72548.507164576848</v>
      </c>
      <c r="AK119" s="1">
        <f t="shared" si="71"/>
        <v>28487.752985723935</v>
      </c>
      <c r="AL119" s="14">
        <f t="shared" si="112"/>
        <v>39.460369982499671</v>
      </c>
      <c r="AM119" s="14">
        <f t="shared" si="113"/>
        <v>7.7662036322989048</v>
      </c>
      <c r="AN119" s="14">
        <f t="shared" si="114"/>
        <v>2.6836574961329536</v>
      </c>
      <c r="AO119" s="11">
        <f t="shared" si="115"/>
        <v>1.094786741657516E-2</v>
      </c>
      <c r="AP119" s="11">
        <f t="shared" si="116"/>
        <v>1.3791425482807885E-2</v>
      </c>
      <c r="AQ119" s="11">
        <f t="shared" si="117"/>
        <v>1.2510563036169473E-2</v>
      </c>
      <c r="AR119" s="1">
        <f t="shared" si="121"/>
        <v>131800.34948431185</v>
      </c>
      <c r="AS119" s="1">
        <f t="shared" si="122"/>
        <v>43425.715312661749</v>
      </c>
      <c r="AT119" s="1">
        <f t="shared" si="123"/>
        <v>16894.033000037078</v>
      </c>
      <c r="AU119" s="1">
        <f t="shared" si="75"/>
        <v>26360.069896862373</v>
      </c>
      <c r="AV119" s="1">
        <f t="shared" si="76"/>
        <v>8685.1430625323501</v>
      </c>
      <c r="AW119" s="1">
        <f t="shared" si="77"/>
        <v>3378.8066000074159</v>
      </c>
      <c r="AX119" s="1">
        <f t="shared" si="141"/>
        <v>90754.514059170906</v>
      </c>
      <c r="AY119" s="1">
        <f t="shared" si="132"/>
        <v>11791.561731657292</v>
      </c>
      <c r="AZ119" s="1">
        <f t="shared" si="133"/>
        <v>3131.3388122672354</v>
      </c>
      <c r="BA119" s="1">
        <f t="shared" si="142"/>
        <v>13263.22026935113</v>
      </c>
      <c r="BB119" s="1">
        <f t="shared" si="143"/>
        <v>27621.25295452078</v>
      </c>
      <c r="BC119" s="1">
        <f t="shared" si="144"/>
        <v>34741.362122317973</v>
      </c>
      <c r="BD119" s="1">
        <f t="shared" si="134"/>
        <v>13617.931707531037</v>
      </c>
      <c r="BE119" s="2">
        <f t="shared" si="150"/>
        <v>0</v>
      </c>
      <c r="BF119" s="2">
        <f t="shared" si="151"/>
        <v>0</v>
      </c>
      <c r="BG119" s="2">
        <f t="shared" si="152"/>
        <v>0</v>
      </c>
      <c r="BH119" s="2">
        <f t="shared" si="135"/>
        <v>0</v>
      </c>
      <c r="BI119" s="2">
        <f t="shared" si="145"/>
        <v>0</v>
      </c>
      <c r="BJ119" s="2">
        <f t="shared" si="136"/>
        <v>0</v>
      </c>
      <c r="BK119" s="2">
        <f t="shared" si="137"/>
        <v>0</v>
      </c>
      <c r="BL119" s="2">
        <f t="shared" si="138"/>
        <v>0</v>
      </c>
      <c r="BM119" s="2">
        <f t="shared" si="139"/>
        <v>0</v>
      </c>
      <c r="BN119" s="2">
        <f t="shared" si="140"/>
        <v>0</v>
      </c>
      <c r="BO119" s="2">
        <f t="shared" si="146"/>
        <v>0</v>
      </c>
      <c r="BP119" s="2">
        <f t="shared" si="147"/>
        <v>0</v>
      </c>
      <c r="BQ119" s="2">
        <f t="shared" si="148"/>
        <v>0</v>
      </c>
      <c r="BR119" s="17">
        <f t="shared" si="128"/>
        <v>0.18006983519841707</v>
      </c>
      <c r="BS119" s="12"/>
      <c r="BT119" s="12"/>
      <c r="BU119" s="12"/>
      <c r="BV119" s="12"/>
      <c r="BW119" s="12"/>
      <c r="BX119" s="12"/>
      <c r="BY119" s="19"/>
      <c r="BZ119" s="19"/>
      <c r="CA119" s="19"/>
      <c r="CB119" s="12"/>
      <c r="CC119" s="12"/>
      <c r="CD119" s="12"/>
      <c r="CE119" s="12"/>
      <c r="CF119" s="12"/>
      <c r="CG119" s="12"/>
      <c r="CH119" s="12"/>
      <c r="CI119" s="12"/>
      <c r="CJ119" s="12"/>
      <c r="CK119" s="17"/>
      <c r="CL119" s="17"/>
      <c r="CM119" s="17"/>
    </row>
    <row r="120" spans="1:91">
      <c r="A120" s="2">
        <f t="shared" si="78"/>
        <v>2074</v>
      </c>
      <c r="B120" s="5">
        <f t="shared" si="79"/>
        <v>1161.9976606062639</v>
      </c>
      <c r="C120" s="5">
        <f t="shared" si="80"/>
        <v>2947.1178749397845</v>
      </c>
      <c r="D120" s="5">
        <f t="shared" si="81"/>
        <v>4318.7933562616581</v>
      </c>
      <c r="E120" s="15">
        <f t="shared" si="82"/>
        <v>1.5414828971420066E-4</v>
      </c>
      <c r="F120" s="15">
        <f t="shared" si="83"/>
        <v>3.0368246722463436E-4</v>
      </c>
      <c r="G120" s="15">
        <f t="shared" si="84"/>
        <v>6.1995695420436229E-4</v>
      </c>
      <c r="H120" s="5">
        <f t="shared" si="85"/>
        <v>133656.79091509094</v>
      </c>
      <c r="I120" s="5">
        <f t="shared" si="86"/>
        <v>44201.576976166041</v>
      </c>
      <c r="J120" s="5">
        <f t="shared" si="87"/>
        <v>17174.96161717963</v>
      </c>
      <c r="K120" s="5">
        <f t="shared" si="88"/>
        <v>115023.28743532623</v>
      </c>
      <c r="L120" s="5">
        <f t="shared" si="89"/>
        <v>14998.238567932804</v>
      </c>
      <c r="M120" s="5">
        <f t="shared" si="90"/>
        <v>3976.7963411072428</v>
      </c>
      <c r="N120" s="15">
        <f t="shared" si="91"/>
        <v>1.3928958820339066E-2</v>
      </c>
      <c r="O120" s="15">
        <f t="shared" si="92"/>
        <v>1.7557396331406405E-2</v>
      </c>
      <c r="P120" s="15">
        <f t="shared" si="93"/>
        <v>1.5998990726361351E-2</v>
      </c>
      <c r="Q120" s="5">
        <f t="shared" si="94"/>
        <v>9423.3218421988095</v>
      </c>
      <c r="R120" s="5">
        <f t="shared" si="95"/>
        <v>12091.65830581543</v>
      </c>
      <c r="S120" s="5">
        <f t="shared" si="96"/>
        <v>6031.9729147795415</v>
      </c>
      <c r="T120" s="5">
        <f t="shared" si="97"/>
        <v>70.50387621669914</v>
      </c>
      <c r="U120" s="5">
        <f t="shared" si="98"/>
        <v>273.55716997009813</v>
      </c>
      <c r="V120" s="5">
        <f t="shared" si="99"/>
        <v>351.20735924940459</v>
      </c>
      <c r="W120" s="15">
        <f t="shared" si="100"/>
        <v>-1.0734613539272964E-2</v>
      </c>
      <c r="X120" s="15">
        <f t="shared" si="101"/>
        <v>-1.217998157191269E-2</v>
      </c>
      <c r="Y120" s="15">
        <f t="shared" si="102"/>
        <v>-9.7425357312937999E-3</v>
      </c>
      <c r="Z120" s="5">
        <f t="shared" si="124"/>
        <v>16769.920119365343</v>
      </c>
      <c r="AA120" s="5">
        <f t="shared" si="125"/>
        <v>35242.635830588457</v>
      </c>
      <c r="AB120" s="5">
        <f t="shared" si="126"/>
        <v>26246.042327651045</v>
      </c>
      <c r="AC120" s="16">
        <f t="shared" si="106"/>
        <v>1.7853125224839765</v>
      </c>
      <c r="AD120" s="16">
        <f t="shared" si="107"/>
        <v>2.9305634053147807</v>
      </c>
      <c r="AE120" s="16">
        <f t="shared" si="108"/>
        <v>4.3804124413642489</v>
      </c>
      <c r="AF120" s="15">
        <f t="shared" si="109"/>
        <v>-4.0504037456468023E-3</v>
      </c>
      <c r="AG120" s="15">
        <f t="shared" si="110"/>
        <v>2.9673830763510267E-4</v>
      </c>
      <c r="AH120" s="15">
        <f t="shared" si="111"/>
        <v>9.7937136394747881E-3</v>
      </c>
      <c r="AI120" s="1">
        <f t="shared" si="69"/>
        <v>231696.6391852049</v>
      </c>
      <c r="AJ120" s="1">
        <f t="shared" si="70"/>
        <v>73978.799510651515</v>
      </c>
      <c r="AK120" s="1">
        <f t="shared" si="71"/>
        <v>29017.78428715896</v>
      </c>
      <c r="AL120" s="14">
        <f t="shared" si="112"/>
        <v>39.888056812289307</v>
      </c>
      <c r="AM120" s="14">
        <f t="shared" si="113"/>
        <v>7.8722395807912759</v>
      </c>
      <c r="AN120" s="14">
        <f t="shared" si="114"/>
        <v>2.7168958217430852</v>
      </c>
      <c r="AO120" s="11">
        <f t="shared" si="115"/>
        <v>1.0838388742409407E-2</v>
      </c>
      <c r="AP120" s="11">
        <f t="shared" si="116"/>
        <v>1.3653511227979807E-2</v>
      </c>
      <c r="AQ120" s="11">
        <f t="shared" si="117"/>
        <v>1.2385457405807777E-2</v>
      </c>
      <c r="AR120" s="1">
        <f t="shared" si="121"/>
        <v>133656.79091509094</v>
      </c>
      <c r="AS120" s="1">
        <f t="shared" si="122"/>
        <v>44201.576976166041</v>
      </c>
      <c r="AT120" s="1">
        <f t="shared" si="123"/>
        <v>17174.96161717963</v>
      </c>
      <c r="AU120" s="1">
        <f t="shared" si="75"/>
        <v>26731.35818301819</v>
      </c>
      <c r="AV120" s="1">
        <f t="shared" si="76"/>
        <v>8840.3153952332086</v>
      </c>
      <c r="AW120" s="1">
        <f t="shared" si="77"/>
        <v>3434.9923234359262</v>
      </c>
      <c r="AX120" s="1">
        <f t="shared" si="141"/>
        <v>92018.629948260961</v>
      </c>
      <c r="AY120" s="1">
        <f t="shared" si="132"/>
        <v>11998.590854346243</v>
      </c>
      <c r="AZ120" s="1">
        <f t="shared" si="133"/>
        <v>3181.4370728857939</v>
      </c>
      <c r="BA120" s="1">
        <f t="shared" si="142"/>
        <v>13281.338502556477</v>
      </c>
      <c r="BB120" s="1">
        <f t="shared" si="143"/>
        <v>27680.935766694882</v>
      </c>
      <c r="BC120" s="1">
        <f t="shared" si="144"/>
        <v>34831.44969603885</v>
      </c>
      <c r="BD120" s="1">
        <f t="shared" si="134"/>
        <v>13250.644061654488</v>
      </c>
      <c r="BE120" s="2">
        <f t="shared" si="150"/>
        <v>0</v>
      </c>
      <c r="BF120" s="2">
        <f t="shared" si="151"/>
        <v>0</v>
      </c>
      <c r="BG120" s="2">
        <f t="shared" si="152"/>
        <v>0</v>
      </c>
      <c r="BH120" s="2">
        <f t="shared" si="135"/>
        <v>0</v>
      </c>
      <c r="BI120" s="2">
        <f t="shared" si="145"/>
        <v>0</v>
      </c>
      <c r="BJ120" s="2">
        <f t="shared" si="136"/>
        <v>0</v>
      </c>
      <c r="BK120" s="2">
        <f t="shared" si="137"/>
        <v>0</v>
      </c>
      <c r="BL120" s="2">
        <f t="shared" si="138"/>
        <v>0</v>
      </c>
      <c r="BM120" s="2">
        <f t="shared" si="139"/>
        <v>0</v>
      </c>
      <c r="BN120" s="2">
        <f t="shared" si="140"/>
        <v>0</v>
      </c>
      <c r="BO120" s="2">
        <f t="shared" si="146"/>
        <v>0</v>
      </c>
      <c r="BP120" s="2">
        <f t="shared" si="147"/>
        <v>0</v>
      </c>
      <c r="BQ120" s="2">
        <f t="shared" si="148"/>
        <v>0</v>
      </c>
      <c r="BR120" s="17">
        <f t="shared" si="128"/>
        <v>0.17482508271690977</v>
      </c>
      <c r="BS120" s="12"/>
      <c r="BT120" s="12"/>
      <c r="BU120" s="12"/>
      <c r="BV120" s="12"/>
      <c r="BW120" s="12"/>
      <c r="BX120" s="12"/>
      <c r="BY120" s="19"/>
      <c r="BZ120" s="19"/>
      <c r="CA120" s="19"/>
      <c r="CB120" s="12"/>
      <c r="CC120" s="12"/>
      <c r="CD120" s="12"/>
      <c r="CE120" s="12"/>
      <c r="CF120" s="12"/>
      <c r="CG120" s="12"/>
      <c r="CH120" s="12"/>
      <c r="CI120" s="12"/>
      <c r="CJ120" s="12"/>
      <c r="CK120" s="17"/>
      <c r="CL120" s="17"/>
      <c r="CM120" s="17"/>
    </row>
    <row r="121" spans="1:91">
      <c r="A121" s="2">
        <f t="shared" si="78"/>
        <v>2075</v>
      </c>
      <c r="B121" s="5">
        <f t="shared" si="79"/>
        <v>1162.1678245606965</v>
      </c>
      <c r="C121" s="5">
        <f t="shared" si="80"/>
        <v>2947.9681135658748</v>
      </c>
      <c r="D121" s="5">
        <f t="shared" si="81"/>
        <v>4321.3369489378947</v>
      </c>
      <c r="E121" s="15">
        <f t="shared" si="82"/>
        <v>1.4644087522849061E-4</v>
      </c>
      <c r="F121" s="15">
        <f t="shared" si="83"/>
        <v>2.8849834386340264E-4</v>
      </c>
      <c r="G121" s="15">
        <f t="shared" si="84"/>
        <v>5.8895910649414413E-4</v>
      </c>
      <c r="H121" s="5">
        <f t="shared" si="85"/>
        <v>135519.60260536833</v>
      </c>
      <c r="I121" s="5">
        <f t="shared" si="86"/>
        <v>44982.779114899691</v>
      </c>
      <c r="J121" s="5">
        <f t="shared" si="87"/>
        <v>17457.203928750259</v>
      </c>
      <c r="K121" s="5">
        <f t="shared" si="88"/>
        <v>116609.32245873801</v>
      </c>
      <c r="L121" s="5">
        <f t="shared" si="89"/>
        <v>15258.909656416985</v>
      </c>
      <c r="M121" s="5">
        <f t="shared" si="90"/>
        <v>4039.7692045377107</v>
      </c>
      <c r="N121" s="15">
        <f t="shared" si="91"/>
        <v>1.3788816671611359E-2</v>
      </c>
      <c r="O121" s="15">
        <f t="shared" si="92"/>
        <v>1.7380113491561211E-2</v>
      </c>
      <c r="P121" s="15">
        <f t="shared" si="93"/>
        <v>1.5835073770193331E-2</v>
      </c>
      <c r="Q121" s="5">
        <f t="shared" si="94"/>
        <v>9452.0917335487338</v>
      </c>
      <c r="R121" s="5">
        <f t="shared" si="95"/>
        <v>12155.482672686161</v>
      </c>
      <c r="S121" s="5">
        <f t="shared" si="96"/>
        <v>6071.3660455672916</v>
      </c>
      <c r="T121" s="5">
        <f t="shared" si="97"/>
        <v>69.747044352492139</v>
      </c>
      <c r="U121" s="5">
        <f t="shared" si="98"/>
        <v>270.22524868099777</v>
      </c>
      <c r="V121" s="5">
        <f t="shared" si="99"/>
        <v>347.78570900282392</v>
      </c>
      <c r="W121" s="15">
        <f t="shared" si="100"/>
        <v>-1.0734613539272964E-2</v>
      </c>
      <c r="X121" s="15">
        <f t="shared" si="101"/>
        <v>-1.217998157191269E-2</v>
      </c>
      <c r="Y121" s="15">
        <f t="shared" si="102"/>
        <v>-9.7425357312937999E-3</v>
      </c>
      <c r="Z121" s="5">
        <f t="shared" si="124"/>
        <v>16755.432219151837</v>
      </c>
      <c r="AA121" s="5">
        <f t="shared" si="125"/>
        <v>35445.886372715249</v>
      </c>
      <c r="AB121" s="5">
        <f t="shared" si="126"/>
        <v>26681.303886506274</v>
      </c>
      <c r="AC121" s="16">
        <f t="shared" si="106"/>
        <v>1.7780812859557573</v>
      </c>
      <c r="AD121" s="16">
        <f t="shared" si="107"/>
        <v>2.9314330157400912</v>
      </c>
      <c r="AE121" s="16">
        <f t="shared" si="108"/>
        <v>4.423312946437763</v>
      </c>
      <c r="AF121" s="15">
        <f t="shared" si="109"/>
        <v>-4.0504037456468023E-3</v>
      </c>
      <c r="AG121" s="15">
        <f t="shared" si="110"/>
        <v>2.9673830763510267E-4</v>
      </c>
      <c r="AH121" s="15">
        <f t="shared" si="111"/>
        <v>9.7937136394747881E-3</v>
      </c>
      <c r="AI121" s="1">
        <f t="shared" ref="AI121:AI184" si="153">(1-$AI$5)*AI120+AU120</f>
        <v>235258.33344970259</v>
      </c>
      <c r="AJ121" s="1">
        <f t="shared" ref="AJ121:AJ184" si="154">(1-$AI$5)*AJ120+AV120</f>
        <v>75421.234954819578</v>
      </c>
      <c r="AK121" s="1">
        <f t="shared" ref="AK121:AK184" si="155">(1-$AI$5)*AK120+AW120</f>
        <v>29550.998181878993</v>
      </c>
      <c r="AL121" s="14">
        <f t="shared" si="112"/>
        <v>40.316055855541094</v>
      </c>
      <c r="AM121" s="14">
        <f t="shared" si="113"/>
        <v>7.978648455181899</v>
      </c>
      <c r="AN121" s="14">
        <f t="shared" si="114"/>
        <v>2.7502093192445392</v>
      </c>
      <c r="AO121" s="11">
        <f t="shared" si="115"/>
        <v>1.0730004854985313E-2</v>
      </c>
      <c r="AP121" s="11">
        <f t="shared" si="116"/>
        <v>1.3516976115700009E-2</v>
      </c>
      <c r="AQ121" s="11">
        <f t="shared" si="117"/>
        <v>1.2261602831749699E-2</v>
      </c>
      <c r="AR121" s="1">
        <f t="shared" si="121"/>
        <v>135519.60260536833</v>
      </c>
      <c r="AS121" s="1">
        <f t="shared" si="122"/>
        <v>44982.779114899691</v>
      </c>
      <c r="AT121" s="1">
        <f t="shared" si="123"/>
        <v>17457.203928750259</v>
      </c>
      <c r="AU121" s="1">
        <f t="shared" ref="AU121:AU184" si="156">$AU$5*AR121</f>
        <v>27103.920521073669</v>
      </c>
      <c r="AV121" s="1">
        <f t="shared" ref="AV121:AV184" si="157">$AU$5*AS121</f>
        <v>8996.555822979939</v>
      </c>
      <c r="AW121" s="1">
        <f t="shared" ref="AW121:AW184" si="158">$AU$5*AT121</f>
        <v>3491.4407857500519</v>
      </c>
      <c r="AX121" s="1">
        <f t="shared" si="141"/>
        <v>93287.457966990405</v>
      </c>
      <c r="AY121" s="1">
        <f t="shared" si="132"/>
        <v>12207.127725133589</v>
      </c>
      <c r="AZ121" s="1">
        <f t="shared" si="133"/>
        <v>3231.815363630169</v>
      </c>
      <c r="BA121" s="1">
        <f t="shared" si="142"/>
        <v>13299.198875355103</v>
      </c>
      <c r="BB121" s="1">
        <f t="shared" si="143"/>
        <v>27739.717539880123</v>
      </c>
      <c r="BC121" s="1">
        <f t="shared" si="144"/>
        <v>34919.856550640761</v>
      </c>
      <c r="BD121" s="1">
        <f t="shared" si="134"/>
        <v>12892.717249353629</v>
      </c>
      <c r="BE121" s="2">
        <f t="shared" si="150"/>
        <v>0</v>
      </c>
      <c r="BF121" s="2">
        <f t="shared" si="151"/>
        <v>0</v>
      </c>
      <c r="BG121" s="2">
        <f t="shared" si="152"/>
        <v>0</v>
      </c>
      <c r="BH121" s="2">
        <f t="shared" si="135"/>
        <v>0</v>
      </c>
      <c r="BI121" s="2">
        <f t="shared" si="145"/>
        <v>0</v>
      </c>
      <c r="BJ121" s="2">
        <f t="shared" si="136"/>
        <v>0</v>
      </c>
      <c r="BK121" s="2">
        <f t="shared" si="137"/>
        <v>0</v>
      </c>
      <c r="BL121" s="2">
        <f t="shared" si="138"/>
        <v>0</v>
      </c>
      <c r="BM121" s="2">
        <f t="shared" si="139"/>
        <v>0</v>
      </c>
      <c r="BN121" s="2">
        <f t="shared" si="140"/>
        <v>0</v>
      </c>
      <c r="BO121" s="2">
        <f t="shared" si="146"/>
        <v>0</v>
      </c>
      <c r="BP121" s="2">
        <f t="shared" si="147"/>
        <v>0</v>
      </c>
      <c r="BQ121" s="2">
        <f t="shared" si="148"/>
        <v>0</v>
      </c>
      <c r="BR121" s="17">
        <f t="shared" si="128"/>
        <v>0.16973309001641726</v>
      </c>
      <c r="BS121" s="12"/>
      <c r="BT121" s="12"/>
      <c r="BU121" s="12"/>
      <c r="BV121" s="12"/>
      <c r="BW121" s="12"/>
      <c r="BX121" s="12"/>
      <c r="BY121" s="19"/>
      <c r="BZ121" s="19"/>
      <c r="CA121" s="19"/>
      <c r="CB121" s="12"/>
      <c r="CC121" s="12"/>
      <c r="CD121" s="12"/>
      <c r="CE121" s="12"/>
      <c r="CF121" s="12"/>
      <c r="CG121" s="12"/>
      <c r="CH121" s="12"/>
      <c r="CI121" s="12"/>
      <c r="CJ121" s="12"/>
      <c r="CK121" s="17"/>
      <c r="CL121" s="17"/>
      <c r="CM121" s="17"/>
    </row>
    <row r="122" spans="1:91">
      <c r="A122" s="2">
        <f t="shared" ref="A122:A185" si="159">1+A121</f>
        <v>2076</v>
      </c>
      <c r="B122" s="5">
        <f t="shared" ref="B122:B185" si="160">B121*(1+E122)</f>
        <v>1162.3295039904181</v>
      </c>
      <c r="C122" s="5">
        <f t="shared" ref="C122:C185" si="161">C121*(1+F122)</f>
        <v>2948.7760732884744</v>
      </c>
      <c r="D122" s="5">
        <f t="shared" ref="D122:D185" si="162">D121*(1+G122)</f>
        <v>4323.7547851487852</v>
      </c>
      <c r="E122" s="15">
        <f t="shared" ref="E122:E185" si="163">E121*$E$5</f>
        <v>1.3911883146706607E-4</v>
      </c>
      <c r="F122" s="15">
        <f t="shared" ref="F122:F185" si="164">F121*$E$5</f>
        <v>2.7407342667023251E-4</v>
      </c>
      <c r="G122" s="15">
        <f t="shared" ref="G122:G185" si="165">G121*$E$5</f>
        <v>5.5951115116943694E-4</v>
      </c>
      <c r="H122" s="5">
        <f t="shared" ref="H122:H185" si="166">AR122</f>
        <v>137388.57196042661</v>
      </c>
      <c r="I122" s="5">
        <f t="shared" ref="I122:I185" si="167">AS122</f>
        <v>45769.234415033483</v>
      </c>
      <c r="J122" s="5">
        <f t="shared" ref="J122:J185" si="168">AT122</f>
        <v>17740.730724735931</v>
      </c>
      <c r="K122" s="5">
        <f t="shared" ref="K122:K185" si="169">H122/B122*1000</f>
        <v>118201.05356420446</v>
      </c>
      <c r="L122" s="5">
        <f t="shared" ref="L122:L185" si="170">I122/C122*1000</f>
        <v>15521.434411257836</v>
      </c>
      <c r="M122" s="5">
        <f t="shared" ref="M122:M185" si="171">J122/D122*1000</f>
        <v>4103.0843806572284</v>
      </c>
      <c r="N122" s="15">
        <f t="shared" ref="N122:N185" si="172">K122/K121-1</f>
        <v>1.3650118806150191E-2</v>
      </c>
      <c r="O122" s="15">
        <f t="shared" ref="O122:O185" si="173">L122/L121-1</f>
        <v>1.7204686360434041E-2</v>
      </c>
      <c r="P122" s="15">
        <f t="shared" ref="P122:P185" si="174">M122/M121-1</f>
        <v>1.5672968655832786E-2</v>
      </c>
      <c r="Q122" s="5">
        <f t="shared" ref="Q122:Q185" si="175">T122*H122/1000</f>
        <v>9479.5829586540985</v>
      </c>
      <c r="R122" s="5">
        <f t="shared" ref="R122:R185" si="176">U122*I122/1000</f>
        <v>12217.360706143729</v>
      </c>
      <c r="S122" s="5">
        <f t="shared" ref="S122:S185" si="177">V122*J122/1000</f>
        <v>6109.8614346839913</v>
      </c>
      <c r="T122" s="5">
        <f t="shared" ref="T122:T185" si="178">T121*(1+W122)</f>
        <v>68.998336785861611</v>
      </c>
      <c r="U122" s="5">
        <f t="shared" ref="U122:U185" si="179">U121*(1+X122)</f>
        <v>266.93391013179769</v>
      </c>
      <c r="V122" s="5">
        <f t="shared" ref="V122:V185" si="180">V121*(1+Y122)</f>
        <v>344.39739430603055</v>
      </c>
      <c r="W122" s="15">
        <f t="shared" ref="W122:W185" si="181">T$5-1</f>
        <v>-1.0734613539272964E-2</v>
      </c>
      <c r="X122" s="15">
        <f t="shared" ref="X122:X185" si="182">U$5-1</f>
        <v>-1.217998157191269E-2</v>
      </c>
      <c r="Y122" s="15">
        <f t="shared" ref="Y122:Y185" si="183">V$5-1</f>
        <v>-9.7425357312937999E-3</v>
      </c>
      <c r="Z122" s="5">
        <f t="shared" si="124"/>
        <v>16738.513959904136</v>
      </c>
      <c r="AA122" s="5">
        <f t="shared" si="125"/>
        <v>35643.556900108168</v>
      </c>
      <c r="AB122" s="5">
        <f t="shared" si="126"/>
        <v>27118.567618151093</v>
      </c>
      <c r="AC122" s="16">
        <f t="shared" ref="AC122:AC185" si="184">AC121*(1+AF122)</f>
        <v>1.7708793388550577</v>
      </c>
      <c r="AD122" s="16">
        <f t="shared" ref="AD122:AD185" si="185">AD121*(1+AG122)</f>
        <v>2.9323028842121275</v>
      </c>
      <c r="AE122" s="16">
        <f t="shared" ref="AE122:AE185" si="186">AE121*(1+AH122)</f>
        <v>4.4666336067729562</v>
      </c>
      <c r="AF122" s="15">
        <f t="shared" ref="AF122:AF185" si="187">AC$5-1</f>
        <v>-4.0504037456468023E-3</v>
      </c>
      <c r="AG122" s="15">
        <f t="shared" ref="AG122:AG185" si="188">AD$5-1</f>
        <v>2.9673830763510267E-4</v>
      </c>
      <c r="AH122" s="15">
        <f t="shared" ref="AH122:AH185" si="189">AE$5-1</f>
        <v>9.7937136394747881E-3</v>
      </c>
      <c r="AI122" s="1">
        <f t="shared" si="153"/>
        <v>238836.42062580603</v>
      </c>
      <c r="AJ122" s="1">
        <f t="shared" si="154"/>
        <v>76875.667282317561</v>
      </c>
      <c r="AK122" s="1">
        <f t="shared" si="155"/>
        <v>30087.339149441144</v>
      </c>
      <c r="AL122" s="14">
        <f t="shared" ref="AL122:AL185" si="190">AL121*(1+AO122)</f>
        <v>40.744321415854273</v>
      </c>
      <c r="AM122" s="14">
        <f t="shared" ref="AM122:AM185" si="191">AM121*(1+AP122)</f>
        <v>8.0854171837801161</v>
      </c>
      <c r="AN122" s="14">
        <f t="shared" ref="AN122:AN185" si="192">AN121*(1+AQ122)</f>
        <v>2.7835940738775249</v>
      </c>
      <c r="AO122" s="11">
        <f t="shared" ref="AO122:AO185" si="193">AO$5*AO121</f>
        <v>1.062270480643546E-2</v>
      </c>
      <c r="AP122" s="11">
        <f t="shared" ref="AP122:AP185" si="194">AP$5*AP121</f>
        <v>1.3381806354543009E-2</v>
      </c>
      <c r="AQ122" s="11">
        <f t="shared" ref="AQ122:AQ185" si="195">AQ$5*AQ121</f>
        <v>1.2138986803432202E-2</v>
      </c>
      <c r="AR122" s="1">
        <f t="shared" si="121"/>
        <v>137388.57196042661</v>
      </c>
      <c r="AS122" s="1">
        <f t="shared" si="122"/>
        <v>45769.234415033483</v>
      </c>
      <c r="AT122" s="1">
        <f t="shared" si="123"/>
        <v>17740.730724735931</v>
      </c>
      <c r="AU122" s="1">
        <f t="shared" si="156"/>
        <v>27477.714392085323</v>
      </c>
      <c r="AV122" s="1">
        <f t="shared" si="157"/>
        <v>9153.8468830066977</v>
      </c>
      <c r="AW122" s="1">
        <f t="shared" si="158"/>
        <v>3548.1461449471863</v>
      </c>
      <c r="AX122" s="1">
        <f t="shared" si="141"/>
        <v>94560.842851363559</v>
      </c>
      <c r="AY122" s="1">
        <f t="shared" si="132"/>
        <v>12417.147529006266</v>
      </c>
      <c r="AZ122" s="1">
        <f t="shared" si="133"/>
        <v>3282.4675045257832</v>
      </c>
      <c r="BA122" s="1">
        <f t="shared" si="142"/>
        <v>13316.807669660446</v>
      </c>
      <c r="BB122" s="1">
        <f t="shared" si="143"/>
        <v>27797.621548072635</v>
      </c>
      <c r="BC122" s="1">
        <f t="shared" si="144"/>
        <v>35006.635109543946</v>
      </c>
      <c r="BD122" s="1">
        <f t="shared" si="134"/>
        <v>12543.945110298253</v>
      </c>
      <c r="BE122" s="2">
        <f t="shared" si="150"/>
        <v>0</v>
      </c>
      <c r="BF122" s="2">
        <f t="shared" si="151"/>
        <v>0</v>
      </c>
      <c r="BG122" s="2">
        <f t="shared" si="152"/>
        <v>0</v>
      </c>
      <c r="BH122" s="2">
        <f t="shared" si="135"/>
        <v>0</v>
      </c>
      <c r="BI122" s="2">
        <f t="shared" si="145"/>
        <v>0</v>
      </c>
      <c r="BJ122" s="2">
        <f t="shared" si="136"/>
        <v>0</v>
      </c>
      <c r="BK122" s="2">
        <f t="shared" si="137"/>
        <v>0</v>
      </c>
      <c r="BL122" s="2">
        <f t="shared" si="138"/>
        <v>0</v>
      </c>
      <c r="BM122" s="2">
        <f t="shared" si="139"/>
        <v>0</v>
      </c>
      <c r="BN122" s="2">
        <f t="shared" si="140"/>
        <v>0</v>
      </c>
      <c r="BO122" s="2">
        <f t="shared" si="146"/>
        <v>0</v>
      </c>
      <c r="BP122" s="2">
        <f t="shared" si="147"/>
        <v>0</v>
      </c>
      <c r="BQ122" s="2">
        <f t="shared" si="148"/>
        <v>0</v>
      </c>
      <c r="BR122" s="17">
        <f t="shared" si="128"/>
        <v>0.16478940778292939</v>
      </c>
      <c r="BS122" s="12"/>
      <c r="BT122" s="12"/>
      <c r="BU122" s="12"/>
      <c r="BV122" s="12"/>
      <c r="BW122" s="12"/>
      <c r="BX122" s="12"/>
      <c r="BY122" s="19"/>
      <c r="BZ122" s="19"/>
      <c r="CA122" s="19"/>
      <c r="CB122" s="12"/>
      <c r="CC122" s="12"/>
      <c r="CD122" s="12"/>
      <c r="CE122" s="12"/>
      <c r="CF122" s="12"/>
      <c r="CG122" s="12"/>
      <c r="CH122" s="12"/>
      <c r="CI122" s="12"/>
      <c r="CJ122" s="12"/>
      <c r="CK122" s="17"/>
      <c r="CL122" s="17"/>
      <c r="CM122" s="17"/>
    </row>
    <row r="123" spans="1:91">
      <c r="A123" s="2">
        <f t="shared" si="159"/>
        <v>2077</v>
      </c>
      <c r="B123" s="5">
        <f t="shared" si="160"/>
        <v>1162.4831208166743</v>
      </c>
      <c r="C123" s="5">
        <f t="shared" si="161"/>
        <v>2949.5438453932193</v>
      </c>
      <c r="D123" s="5">
        <f t="shared" si="162"/>
        <v>4326.0530147151367</v>
      </c>
      <c r="E123" s="15">
        <f t="shared" si="163"/>
        <v>1.3216288989371277E-4</v>
      </c>
      <c r="F123" s="15">
        <f t="shared" si="164"/>
        <v>2.6036975533672089E-4</v>
      </c>
      <c r="G123" s="15">
        <f t="shared" si="165"/>
        <v>5.3153559361096504E-4</v>
      </c>
      <c r="H123" s="5">
        <f t="shared" si="166"/>
        <v>139263.48604870355</v>
      </c>
      <c r="I123" s="5">
        <f t="shared" si="167"/>
        <v>46560.854394854672</v>
      </c>
      <c r="J123" s="5">
        <f t="shared" si="168"/>
        <v>18025.512598228419</v>
      </c>
      <c r="K123" s="5">
        <f t="shared" si="169"/>
        <v>119798.28657715682</v>
      </c>
      <c r="L123" s="5">
        <f t="shared" si="170"/>
        <v>15785.781407378063</v>
      </c>
      <c r="M123" s="5">
        <f t="shared" si="171"/>
        <v>4166.734096164415</v>
      </c>
      <c r="N123" s="15">
        <f t="shared" si="172"/>
        <v>1.3512849207260036E-2</v>
      </c>
      <c r="O123" s="15">
        <f t="shared" si="173"/>
        <v>1.7031093204149528E-2</v>
      </c>
      <c r="P123" s="15">
        <f t="shared" si="174"/>
        <v>1.5512650874850209E-2</v>
      </c>
      <c r="Q123" s="5">
        <f t="shared" si="175"/>
        <v>9505.8005592687696</v>
      </c>
      <c r="R123" s="5">
        <f t="shared" si="176"/>
        <v>12277.289939894052</v>
      </c>
      <c r="S123" s="5">
        <f t="shared" si="177"/>
        <v>6147.4584967833171</v>
      </c>
      <c r="T123" s="5">
        <f t="shared" si="178"/>
        <v>68.257666305612787</v>
      </c>
      <c r="U123" s="5">
        <f t="shared" si="179"/>
        <v>263.68266002547381</v>
      </c>
      <c r="V123" s="5">
        <f t="shared" si="180"/>
        <v>341.04209038623958</v>
      </c>
      <c r="W123" s="15">
        <f t="shared" si="181"/>
        <v>-1.0734613539272964E-2</v>
      </c>
      <c r="X123" s="15">
        <f t="shared" si="182"/>
        <v>-1.217998157191269E-2</v>
      </c>
      <c r="Y123" s="15">
        <f t="shared" si="183"/>
        <v>-9.7425357312937999E-3</v>
      </c>
      <c r="Z123" s="5">
        <f t="shared" si="124"/>
        <v>16719.202674395194</v>
      </c>
      <c r="AA123" s="5">
        <f t="shared" si="125"/>
        <v>35835.632686560384</v>
      </c>
      <c r="AB123" s="5">
        <f t="shared" si="126"/>
        <v>27557.787880571053</v>
      </c>
      <c r="AC123" s="16">
        <f t="shared" si="184"/>
        <v>1.7637065625478705</v>
      </c>
      <c r="AD123" s="16">
        <f t="shared" si="185"/>
        <v>2.9331730108074621</v>
      </c>
      <c r="AE123" s="16">
        <f t="shared" si="186"/>
        <v>4.510378537250145</v>
      </c>
      <c r="AF123" s="15">
        <f t="shared" si="187"/>
        <v>-4.0504037456468023E-3</v>
      </c>
      <c r="AG123" s="15">
        <f t="shared" si="188"/>
        <v>2.9673830763510267E-4</v>
      </c>
      <c r="AH123" s="15">
        <f t="shared" si="189"/>
        <v>9.7937136394747881E-3</v>
      </c>
      <c r="AI123" s="1">
        <f t="shared" si="153"/>
        <v>242430.49295531076</v>
      </c>
      <c r="AJ123" s="1">
        <f t="shared" si="154"/>
        <v>78341.947437092502</v>
      </c>
      <c r="AK123" s="1">
        <f t="shared" si="155"/>
        <v>30626.751379444217</v>
      </c>
      <c r="AL123" s="14">
        <f t="shared" si="190"/>
        <v>41.172808165804028</v>
      </c>
      <c r="AM123" s="14">
        <f t="shared" si="191"/>
        <v>8.1925326959586648</v>
      </c>
      <c r="AN123" s="14">
        <f t="shared" si="192"/>
        <v>2.8170461854891471</v>
      </c>
      <c r="AO123" s="11">
        <f t="shared" si="193"/>
        <v>1.0516477758371105E-2</v>
      </c>
      <c r="AP123" s="11">
        <f t="shared" si="194"/>
        <v>1.3247988290997579E-2</v>
      </c>
      <c r="AQ123" s="11">
        <f t="shared" si="195"/>
        <v>1.2017596935397879E-2</v>
      </c>
      <c r="AR123" s="1">
        <f t="shared" si="121"/>
        <v>139263.48604870355</v>
      </c>
      <c r="AS123" s="1">
        <f t="shared" si="122"/>
        <v>46560.854394854672</v>
      </c>
      <c r="AT123" s="1">
        <f t="shared" si="123"/>
        <v>18025.512598228419</v>
      </c>
      <c r="AU123" s="1">
        <f t="shared" si="156"/>
        <v>27852.697209740712</v>
      </c>
      <c r="AV123" s="1">
        <f t="shared" si="157"/>
        <v>9312.1708789709355</v>
      </c>
      <c r="AW123" s="1">
        <f t="shared" si="158"/>
        <v>3605.102519645684</v>
      </c>
      <c r="AX123" s="1">
        <f t="shared" si="141"/>
        <v>95838.629261725451</v>
      </c>
      <c r="AY123" s="1">
        <f t="shared" si="132"/>
        <v>12628.625125902448</v>
      </c>
      <c r="AZ123" s="1">
        <f t="shared" si="133"/>
        <v>3333.3872769315326</v>
      </c>
      <c r="BA123" s="1">
        <f t="shared" si="142"/>
        <v>13334.170930064261</v>
      </c>
      <c r="BB123" s="1">
        <f t="shared" si="143"/>
        <v>27854.670190257122</v>
      </c>
      <c r="BC123" s="1">
        <f t="shared" si="144"/>
        <v>35091.835737637535</v>
      </c>
      <c r="BD123" s="1">
        <f t="shared" si="134"/>
        <v>12204.12384922724</v>
      </c>
      <c r="BE123" s="2">
        <f t="shared" si="150"/>
        <v>0</v>
      </c>
      <c r="BF123" s="2">
        <f t="shared" si="151"/>
        <v>0</v>
      </c>
      <c r="BG123" s="2">
        <f t="shared" si="152"/>
        <v>0</v>
      </c>
      <c r="BH123" s="2">
        <f t="shared" si="135"/>
        <v>0</v>
      </c>
      <c r="BI123" s="2">
        <f t="shared" si="145"/>
        <v>0</v>
      </c>
      <c r="BJ123" s="2">
        <f t="shared" si="136"/>
        <v>0</v>
      </c>
      <c r="BK123" s="2">
        <f t="shared" si="137"/>
        <v>0</v>
      </c>
      <c r="BL123" s="2">
        <f t="shared" si="138"/>
        <v>0</v>
      </c>
      <c r="BM123" s="2">
        <f t="shared" si="139"/>
        <v>0</v>
      </c>
      <c r="BN123" s="2">
        <f t="shared" si="140"/>
        <v>0</v>
      </c>
      <c r="BO123" s="2">
        <f t="shared" si="146"/>
        <v>0</v>
      </c>
      <c r="BP123" s="2">
        <f t="shared" si="147"/>
        <v>0</v>
      </c>
      <c r="BQ123" s="2">
        <f t="shared" si="148"/>
        <v>0</v>
      </c>
      <c r="BR123" s="17">
        <f t="shared" si="128"/>
        <v>0.15998971629410619</v>
      </c>
      <c r="BS123" s="12"/>
      <c r="BT123" s="12"/>
      <c r="BU123" s="12"/>
      <c r="BV123" s="12"/>
      <c r="BW123" s="12"/>
      <c r="BX123" s="12"/>
      <c r="BY123" s="19"/>
      <c r="BZ123" s="19"/>
      <c r="CA123" s="19"/>
      <c r="CB123" s="12"/>
      <c r="CC123" s="12"/>
      <c r="CD123" s="12"/>
      <c r="CE123" s="12"/>
      <c r="CF123" s="12"/>
      <c r="CG123" s="12"/>
      <c r="CH123" s="12"/>
      <c r="CI123" s="12"/>
      <c r="CJ123" s="12"/>
      <c r="CK123" s="17"/>
      <c r="CL123" s="17"/>
      <c r="CM123" s="17"/>
    </row>
    <row r="124" spans="1:91">
      <c r="A124" s="2">
        <f t="shared" si="159"/>
        <v>2078</v>
      </c>
      <c r="B124" s="5">
        <f t="shared" si="160"/>
        <v>1162.6290760889392</v>
      </c>
      <c r="C124" s="5">
        <f t="shared" si="161"/>
        <v>2950.27341880213</v>
      </c>
      <c r="D124" s="5">
        <f t="shared" si="162"/>
        <v>4328.2374933144465</v>
      </c>
      <c r="E124" s="15">
        <f t="shared" si="163"/>
        <v>1.2555474539902711E-4</v>
      </c>
      <c r="F124" s="15">
        <f t="shared" si="164"/>
        <v>2.4735126756988485E-4</v>
      </c>
      <c r="G124" s="15">
        <f t="shared" si="165"/>
        <v>5.0495881393041678E-4</v>
      </c>
      <c r="H124" s="5">
        <f t="shared" si="166"/>
        <v>141144.13168387426</v>
      </c>
      <c r="I124" s="5">
        <f t="shared" si="167"/>
        <v>47357.549446056561</v>
      </c>
      <c r="J124" s="5">
        <f t="shared" si="168"/>
        <v>18311.519951323095</v>
      </c>
      <c r="K124" s="5">
        <f t="shared" si="169"/>
        <v>121400.8273031329</v>
      </c>
      <c r="L124" s="5">
        <f t="shared" si="170"/>
        <v>16051.918830385788</v>
      </c>
      <c r="M124" s="5">
        <f t="shared" si="171"/>
        <v>4230.7105327763866</v>
      </c>
      <c r="N124" s="15">
        <f t="shared" si="172"/>
        <v>1.3376992040232238E-2</v>
      </c>
      <c r="O124" s="15">
        <f t="shared" si="173"/>
        <v>1.6859312576274155E-2</v>
      </c>
      <c r="P124" s="15">
        <f t="shared" si="174"/>
        <v>1.5354096310312482E-2</v>
      </c>
      <c r="Q124" s="5">
        <f t="shared" si="175"/>
        <v>9530.7499600411156</v>
      </c>
      <c r="R124" s="5">
        <f t="shared" si="176"/>
        <v>12335.268739389814</v>
      </c>
      <c r="S124" s="5">
        <f t="shared" si="177"/>
        <v>6184.1569160365843</v>
      </c>
      <c r="T124" s="5">
        <f t="shared" si="178"/>
        <v>67.524946636729382</v>
      </c>
      <c r="U124" s="5">
        <f t="shared" si="179"/>
        <v>260.47101008553062</v>
      </c>
      <c r="V124" s="5">
        <f t="shared" si="180"/>
        <v>337.71947563477653</v>
      </c>
      <c r="W124" s="15">
        <f t="shared" si="181"/>
        <v>-1.0734613539272964E-2</v>
      </c>
      <c r="X124" s="15">
        <f t="shared" si="182"/>
        <v>-1.217998157191269E-2</v>
      </c>
      <c r="Y124" s="15">
        <f t="shared" si="183"/>
        <v>-9.7425357312937999E-3</v>
      </c>
      <c r="Z124" s="5">
        <f t="shared" si="124"/>
        <v>16697.536016222941</v>
      </c>
      <c r="AA124" s="5">
        <f t="shared" si="125"/>
        <v>36022.101464045489</v>
      </c>
      <c r="AB124" s="5">
        <f t="shared" si="126"/>
        <v>27998.918733968341</v>
      </c>
      <c r="AC124" s="16">
        <f t="shared" si="184"/>
        <v>1.7565628388807049</v>
      </c>
      <c r="AD124" s="16">
        <f t="shared" si="185"/>
        <v>2.9340433956026901</v>
      </c>
      <c r="AE124" s="16">
        <f t="shared" si="186"/>
        <v>4.5545518930496058</v>
      </c>
      <c r="AF124" s="15">
        <f t="shared" si="187"/>
        <v>-4.0504037456468023E-3</v>
      </c>
      <c r="AG124" s="15">
        <f t="shared" si="188"/>
        <v>2.9673830763510267E-4</v>
      </c>
      <c r="AH124" s="15">
        <f t="shared" si="189"/>
        <v>9.7937136394747881E-3</v>
      </c>
      <c r="AI124" s="1">
        <f t="shared" si="153"/>
        <v>246040.14086952043</v>
      </c>
      <c r="AJ124" s="1">
        <f t="shared" si="154"/>
        <v>79819.923572354193</v>
      </c>
      <c r="AK124" s="1">
        <f t="shared" si="155"/>
        <v>31169.178761145478</v>
      </c>
      <c r="AL124" s="14">
        <f t="shared" si="190"/>
        <v>41.601471157916137</v>
      </c>
      <c r="AM124" s="14">
        <f t="shared" si="191"/>
        <v>8.2999819274160433</v>
      </c>
      <c r="AN124" s="14">
        <f t="shared" si="192"/>
        <v>2.8505617698386994</v>
      </c>
      <c r="AO124" s="11">
        <f t="shared" si="193"/>
        <v>1.0411312980787395E-2</v>
      </c>
      <c r="AP124" s="11">
        <f t="shared" si="194"/>
        <v>1.3115508408087603E-2</v>
      </c>
      <c r="AQ124" s="11">
        <f t="shared" si="195"/>
        <v>1.18974209660439E-2</v>
      </c>
      <c r="AR124" s="1">
        <f t="shared" si="121"/>
        <v>141144.13168387426</v>
      </c>
      <c r="AS124" s="1">
        <f t="shared" si="122"/>
        <v>47357.549446056561</v>
      </c>
      <c r="AT124" s="1">
        <f t="shared" si="123"/>
        <v>18311.519951323095</v>
      </c>
      <c r="AU124" s="1">
        <f t="shared" si="156"/>
        <v>28228.826336774855</v>
      </c>
      <c r="AV124" s="1">
        <f t="shared" si="157"/>
        <v>9471.5098892113128</v>
      </c>
      <c r="AW124" s="1">
        <f t="shared" si="158"/>
        <v>3662.3039902646192</v>
      </c>
      <c r="AX124" s="1">
        <f t="shared" si="141"/>
        <v>97120.661842506306</v>
      </c>
      <c r="AY124" s="1">
        <f t="shared" si="132"/>
        <v>12841.535064308629</v>
      </c>
      <c r="AZ124" s="1">
        <f t="shared" si="133"/>
        <v>3384.5684262211093</v>
      </c>
      <c r="BA124" s="1">
        <f t="shared" si="142"/>
        <v>13351.294474162461</v>
      </c>
      <c r="BB124" s="1">
        <f t="shared" si="143"/>
        <v>27910.885026215779</v>
      </c>
      <c r="BC124" s="1">
        <f t="shared" si="144"/>
        <v>35175.506820359333</v>
      </c>
      <c r="BD124" s="1">
        <f t="shared" si="134"/>
        <v>11873.052183138529</v>
      </c>
      <c r="BE124" s="2">
        <f t="shared" si="150"/>
        <v>0</v>
      </c>
      <c r="BF124" s="2">
        <f t="shared" si="151"/>
        <v>0</v>
      </c>
      <c r="BG124" s="2">
        <f t="shared" si="152"/>
        <v>0</v>
      </c>
      <c r="BH124" s="2">
        <f t="shared" si="135"/>
        <v>0</v>
      </c>
      <c r="BI124" s="2">
        <f t="shared" si="145"/>
        <v>0</v>
      </c>
      <c r="BJ124" s="2">
        <f t="shared" si="136"/>
        <v>0</v>
      </c>
      <c r="BK124" s="2">
        <f t="shared" si="137"/>
        <v>0</v>
      </c>
      <c r="BL124" s="2">
        <f t="shared" si="138"/>
        <v>0</v>
      </c>
      <c r="BM124" s="2">
        <f t="shared" si="139"/>
        <v>0</v>
      </c>
      <c r="BN124" s="2">
        <f t="shared" si="140"/>
        <v>0</v>
      </c>
      <c r="BO124" s="2">
        <f t="shared" si="146"/>
        <v>0</v>
      </c>
      <c r="BP124" s="2">
        <f t="shared" si="147"/>
        <v>0</v>
      </c>
      <c r="BQ124" s="2">
        <f t="shared" si="148"/>
        <v>0</v>
      </c>
      <c r="BR124" s="17">
        <f t="shared" si="128"/>
        <v>0.15532982164476328</v>
      </c>
      <c r="BS124" s="12"/>
      <c r="BT124" s="12"/>
      <c r="BU124" s="12"/>
      <c r="BV124" s="12"/>
      <c r="BW124" s="12"/>
      <c r="BX124" s="12"/>
      <c r="BY124" s="19"/>
      <c r="BZ124" s="19"/>
      <c r="CA124" s="19"/>
      <c r="CB124" s="12"/>
      <c r="CC124" s="12"/>
      <c r="CD124" s="12"/>
      <c r="CE124" s="12"/>
      <c r="CF124" s="12"/>
      <c r="CG124" s="12"/>
      <c r="CH124" s="12"/>
      <c r="CI124" s="12"/>
      <c r="CJ124" s="12"/>
      <c r="CK124" s="17"/>
      <c r="CL124" s="17"/>
      <c r="CM124" s="17"/>
    </row>
    <row r="125" spans="1:91">
      <c r="A125" s="2">
        <f t="shared" si="159"/>
        <v>2079</v>
      </c>
      <c r="B125" s="5">
        <f t="shared" si="160"/>
        <v>1162.767751006699</v>
      </c>
      <c r="C125" s="5">
        <f t="shared" si="161"/>
        <v>2950.9666849784571</v>
      </c>
      <c r="D125" s="5">
        <f t="shared" si="162"/>
        <v>4330.3137959019286</v>
      </c>
      <c r="E125" s="15">
        <f t="shared" si="163"/>
        <v>1.1927700812907576E-4</v>
      </c>
      <c r="F125" s="15">
        <f t="shared" si="164"/>
        <v>2.3498370419139061E-4</v>
      </c>
      <c r="G125" s="15">
        <f t="shared" si="165"/>
        <v>4.7971087323389595E-4</v>
      </c>
      <c r="H125" s="5">
        <f t="shared" si="166"/>
        <v>143030.29550662616</v>
      </c>
      <c r="I125" s="5">
        <f t="shared" si="167"/>
        <v>48159.228875759865</v>
      </c>
      <c r="J125" s="5">
        <f t="shared" si="168"/>
        <v>18598.723001659728</v>
      </c>
      <c r="K125" s="5">
        <f t="shared" si="169"/>
        <v>123008.48160158694</v>
      </c>
      <c r="L125" s="5">
        <f t="shared" si="170"/>
        <v>16319.814493639882</v>
      </c>
      <c r="M125" s="5">
        <f t="shared" si="171"/>
        <v>4295.0058305846023</v>
      </c>
      <c r="N125" s="15">
        <f t="shared" si="172"/>
        <v>1.324253165458078E-2</v>
      </c>
      <c r="O125" s="15">
        <f t="shared" si="173"/>
        <v>1.6689323319214466E-2</v>
      </c>
      <c r="P125" s="15">
        <f t="shared" si="174"/>
        <v>1.5197281239192284E-2</v>
      </c>
      <c r="Q125" s="5">
        <f t="shared" si="175"/>
        <v>9554.4369601791914</v>
      </c>
      <c r="R125" s="5">
        <f t="shared" si="176"/>
        <v>12391.296290552133</v>
      </c>
      <c r="S125" s="5">
        <f t="shared" si="177"/>
        <v>6219.9566417446049</v>
      </c>
      <c r="T125" s="5">
        <f t="shared" si="178"/>
        <v>66.800092430324057</v>
      </c>
      <c r="U125" s="5">
        <f t="shared" si="179"/>
        <v>257.29847798267139</v>
      </c>
      <c r="V125" s="5">
        <f t="shared" si="180"/>
        <v>334.42923157625091</v>
      </c>
      <c r="W125" s="15">
        <f t="shared" si="181"/>
        <v>-1.0734613539272964E-2</v>
      </c>
      <c r="X125" s="15">
        <f t="shared" si="182"/>
        <v>-1.217998157191269E-2</v>
      </c>
      <c r="Y125" s="15">
        <f t="shared" si="183"/>
        <v>-9.7425357312937999E-3</v>
      </c>
      <c r="Z125" s="5">
        <f t="shared" si="124"/>
        <v>16673.551934334067</v>
      </c>
      <c r="AA125" s="5">
        <f t="shared" si="125"/>
        <v>36202.953394056989</v>
      </c>
      <c r="AB125" s="5">
        <f t="shared" si="126"/>
        <v>28441.913949990674</v>
      </c>
      <c r="AC125" s="16">
        <f t="shared" si="184"/>
        <v>1.7494480501786385</v>
      </c>
      <c r="AD125" s="16">
        <f t="shared" si="185"/>
        <v>2.934914038674429</v>
      </c>
      <c r="AE125" s="16">
        <f t="shared" si="186"/>
        <v>4.5991578700462616</v>
      </c>
      <c r="AF125" s="15">
        <f t="shared" si="187"/>
        <v>-4.0504037456468023E-3</v>
      </c>
      <c r="AG125" s="15">
        <f t="shared" si="188"/>
        <v>2.9673830763510267E-4</v>
      </c>
      <c r="AH125" s="15">
        <f t="shared" si="189"/>
        <v>9.7937136394747881E-3</v>
      </c>
      <c r="AI125" s="1">
        <f t="shared" si="153"/>
        <v>249664.95311934326</v>
      </c>
      <c r="AJ125" s="1">
        <f t="shared" si="154"/>
        <v>81309.441104330093</v>
      </c>
      <c r="AK125" s="1">
        <f t="shared" si="155"/>
        <v>31714.564875295549</v>
      </c>
      <c r="AL125" s="14">
        <f t="shared" si="190"/>
        <v>42.030265835235539</v>
      </c>
      <c r="AM125" s="14">
        <f t="shared" si="191"/>
        <v>8.4077518253444836</v>
      </c>
      <c r="AN125" s="14">
        <f t="shared" si="192"/>
        <v>2.8841369598705269</v>
      </c>
      <c r="AO125" s="11">
        <f t="shared" si="193"/>
        <v>1.0307199850979521E-2</v>
      </c>
      <c r="AP125" s="11">
        <f t="shared" si="194"/>
        <v>1.2984353324006727E-2</v>
      </c>
      <c r="AQ125" s="11">
        <f t="shared" si="195"/>
        <v>1.1778446756383461E-2</v>
      </c>
      <c r="AR125" s="1">
        <f t="shared" ref="AR125:AR188" si="196">AL125*AI125^$AR$5*B125^(1-$AR$5)*(1-BI124+CE124/100)</f>
        <v>143030.29550662616</v>
      </c>
      <c r="AS125" s="1">
        <f t="shared" ref="AS125:AS188" si="197">AM125*AJ125^$AR$5*C125^(1-$AR$5)*(1-BJ124+CF124/100)</f>
        <v>48159.228875759865</v>
      </c>
      <c r="AT125" s="1">
        <f t="shared" ref="AT125:AT188" si="198">AN125*AK125^$AR$5*D125^(1-$AR$5)*(1-BK124+CG124/100)</f>
        <v>18598.723001659728</v>
      </c>
      <c r="AU125" s="1">
        <f t="shared" si="156"/>
        <v>28606.059101325234</v>
      </c>
      <c r="AV125" s="1">
        <f t="shared" si="157"/>
        <v>9631.8457751519727</v>
      </c>
      <c r="AW125" s="1">
        <f t="shared" si="158"/>
        <v>3719.7446003319455</v>
      </c>
      <c r="AX125" s="1">
        <f t="shared" si="141"/>
        <v>98406.785281269564</v>
      </c>
      <c r="AY125" s="1">
        <f t="shared" si="132"/>
        <v>13055.851594911906</v>
      </c>
      <c r="AZ125" s="1">
        <f t="shared" si="133"/>
        <v>3436.0046644676822</v>
      </c>
      <c r="BA125" s="1">
        <f t="shared" si="142"/>
        <v>13368.183902436607</v>
      </c>
      <c r="BB125" s="1">
        <f t="shared" si="143"/>
        <v>27966.286810994949</v>
      </c>
      <c r="BC125" s="1">
        <f t="shared" si="144"/>
        <v>35257.694840452532</v>
      </c>
      <c r="BD125" s="1">
        <f t="shared" si="134"/>
        <v>11550.53147074854</v>
      </c>
      <c r="BE125" s="2">
        <f t="shared" si="150"/>
        <v>0</v>
      </c>
      <c r="BF125" s="2">
        <f t="shared" si="151"/>
        <v>0</v>
      </c>
      <c r="BG125" s="2">
        <f t="shared" si="152"/>
        <v>0</v>
      </c>
      <c r="BH125" s="2">
        <f t="shared" si="135"/>
        <v>0</v>
      </c>
      <c r="BI125" s="2">
        <f t="shared" si="145"/>
        <v>0</v>
      </c>
      <c r="BJ125" s="2">
        <f t="shared" si="136"/>
        <v>0</v>
      </c>
      <c r="BK125" s="2">
        <f t="shared" si="137"/>
        <v>0</v>
      </c>
      <c r="BL125" s="2">
        <f t="shared" si="138"/>
        <v>0</v>
      </c>
      <c r="BM125" s="2">
        <f t="shared" si="139"/>
        <v>0</v>
      </c>
      <c r="BN125" s="2">
        <f t="shared" si="140"/>
        <v>0</v>
      </c>
      <c r="BO125" s="2">
        <f t="shared" si="146"/>
        <v>0</v>
      </c>
      <c r="BP125" s="2">
        <f t="shared" si="147"/>
        <v>0</v>
      </c>
      <c r="BQ125" s="2">
        <f t="shared" si="148"/>
        <v>0</v>
      </c>
      <c r="BR125" s="17">
        <f t="shared" si="128"/>
        <v>0.15080565208229443</v>
      </c>
      <c r="BS125" s="12"/>
      <c r="BT125" s="12"/>
      <c r="BU125" s="12"/>
      <c r="BV125" s="12"/>
      <c r="BW125" s="12"/>
      <c r="BX125" s="12"/>
      <c r="BY125" s="19"/>
      <c r="BZ125" s="19"/>
      <c r="CA125" s="19"/>
      <c r="CB125" s="12"/>
      <c r="CC125" s="12"/>
      <c r="CD125" s="12"/>
      <c r="CE125" s="12"/>
      <c r="CF125" s="12"/>
      <c r="CG125" s="12"/>
      <c r="CH125" s="12"/>
      <c r="CI125" s="12"/>
      <c r="CJ125" s="12"/>
      <c r="CK125" s="17"/>
      <c r="CL125" s="17"/>
      <c r="CM125" s="17"/>
    </row>
    <row r="126" spans="1:91">
      <c r="A126" s="2">
        <f t="shared" si="159"/>
        <v>2080</v>
      </c>
      <c r="B126" s="5">
        <f t="shared" si="160"/>
        <v>1162.8995078922637</v>
      </c>
      <c r="C126" s="5">
        <f t="shared" si="161"/>
        <v>2951.6254426069099</v>
      </c>
      <c r="D126" s="5">
        <f t="shared" si="162"/>
        <v>4332.2872295837178</v>
      </c>
      <c r="E126" s="15">
        <f t="shared" si="163"/>
        <v>1.1331315772262197E-4</v>
      </c>
      <c r="F126" s="15">
        <f t="shared" si="164"/>
        <v>2.2323451898182106E-4</v>
      </c>
      <c r="G126" s="15">
        <f t="shared" si="165"/>
        <v>4.557253295722011E-4</v>
      </c>
      <c r="H126" s="5">
        <f t="shared" si="166"/>
        <v>144921.76406601514</v>
      </c>
      <c r="I126" s="5">
        <f t="shared" si="167"/>
        <v>48965.800949191449</v>
      </c>
      <c r="J126" s="5">
        <f t="shared" si="168"/>
        <v>18887.091789558333</v>
      </c>
      <c r="K126" s="5">
        <f t="shared" si="169"/>
        <v>124621.05545876741</v>
      </c>
      <c r="L126" s="5">
        <f t="shared" si="170"/>
        <v>16589.435855365267</v>
      </c>
      <c r="M126" s="5">
        <f t="shared" si="171"/>
        <v>4359.6120914109297</v>
      </c>
      <c r="N126" s="15">
        <f t="shared" si="172"/>
        <v>1.310945258558216E-2</v>
      </c>
      <c r="O126" s="15">
        <f t="shared" si="173"/>
        <v>1.6521104564666489E-2</v>
      </c>
      <c r="P126" s="15">
        <f t="shared" si="174"/>
        <v>1.504218233332022E-2</v>
      </c>
      <c r="Q126" s="5">
        <f t="shared" si="175"/>
        <v>9576.8677250541859</v>
      </c>
      <c r="R126" s="5">
        <f t="shared" si="176"/>
        <v>12445.372588222181</v>
      </c>
      <c r="S126" s="5">
        <f t="shared" si="177"/>
        <v>6254.8578841256303</v>
      </c>
      <c r="T126" s="5">
        <f t="shared" si="178"/>
        <v>66.083019253696818</v>
      </c>
      <c r="U126" s="5">
        <f t="shared" si="179"/>
        <v>254.16458726236127</v>
      </c>
      <c r="V126" s="5">
        <f t="shared" si="180"/>
        <v>331.17104283803013</v>
      </c>
      <c r="W126" s="15">
        <f t="shared" si="181"/>
        <v>-1.0734613539272964E-2</v>
      </c>
      <c r="X126" s="15">
        <f t="shared" si="182"/>
        <v>-1.217998157191269E-2</v>
      </c>
      <c r="Y126" s="15">
        <f t="shared" si="183"/>
        <v>-9.7425357312937999E-3</v>
      </c>
      <c r="Z126" s="5">
        <f t="shared" ref="Z126:Z189" si="199">Q125*AC126*(1-BE125)</f>
        <v>16647.288647937621</v>
      </c>
      <c r="AA126" s="5">
        <f t="shared" ref="AA126:AA189" si="200">R125*AD126*(1-BF125)</f>
        <v>36378.181038111514</v>
      </c>
      <c r="AB126" s="5">
        <f t="shared" ref="AB126:AB189" si="201">S125*AE126*(1-BG125)</f>
        <v>28886.727021954921</v>
      </c>
      <c r="AC126" s="16">
        <f t="shared" si="184"/>
        <v>1.7423620792433805</v>
      </c>
      <c r="AD126" s="16">
        <f t="shared" si="185"/>
        <v>2.9357849400993197</v>
      </c>
      <c r="AE126" s="16">
        <f t="shared" si="186"/>
        <v>4.6442007052082319</v>
      </c>
      <c r="AF126" s="15">
        <f t="shared" si="187"/>
        <v>-4.0504037456468023E-3</v>
      </c>
      <c r="AG126" s="15">
        <f t="shared" si="188"/>
        <v>2.9673830763510267E-4</v>
      </c>
      <c r="AH126" s="15">
        <f t="shared" si="189"/>
        <v>9.7937136394747881E-3</v>
      </c>
      <c r="AI126" s="1">
        <f t="shared" si="153"/>
        <v>253304.51690873416</v>
      </c>
      <c r="AJ126" s="1">
        <f t="shared" si="154"/>
        <v>82810.342769049064</v>
      </c>
      <c r="AK126" s="1">
        <f t="shared" si="155"/>
        <v>32262.85298809794</v>
      </c>
      <c r="AL126" s="14">
        <f t="shared" si="190"/>
        <v>42.459148041491581</v>
      </c>
      <c r="AM126" s="14">
        <f t="shared" si="191"/>
        <v>8.5158293535017098</v>
      </c>
      <c r="AN126" s="14">
        <f t="shared" si="192"/>
        <v>2.9177679069542797</v>
      </c>
      <c r="AO126" s="11">
        <f t="shared" si="193"/>
        <v>1.0204127852469725E-2</v>
      </c>
      <c r="AP126" s="11">
        <f t="shared" si="194"/>
        <v>1.2854509790766659E-2</v>
      </c>
      <c r="AQ126" s="11">
        <f t="shared" si="195"/>
        <v>1.1660662288819627E-2</v>
      </c>
      <c r="AR126" s="1">
        <f t="shared" si="196"/>
        <v>144921.76406601514</v>
      </c>
      <c r="AS126" s="1">
        <f t="shared" si="197"/>
        <v>48965.800949191449</v>
      </c>
      <c r="AT126" s="1">
        <f t="shared" si="198"/>
        <v>18887.091789558333</v>
      </c>
      <c r="AU126" s="1">
        <f t="shared" si="156"/>
        <v>28984.35281320303</v>
      </c>
      <c r="AV126" s="1">
        <f t="shared" si="157"/>
        <v>9793.1601898382905</v>
      </c>
      <c r="AW126" s="1">
        <f t="shared" si="158"/>
        <v>3777.418357911667</v>
      </c>
      <c r="AX126" s="1">
        <f t="shared" si="141"/>
        <v>99696.844367013924</v>
      </c>
      <c r="AY126" s="1">
        <f t="shared" si="132"/>
        <v>13271.548684292215</v>
      </c>
      <c r="AZ126" s="1">
        <f t="shared" si="133"/>
        <v>3487.6896731287434</v>
      </c>
      <c r="BA126" s="1">
        <f t="shared" si="142"/>
        <v>13384.844607708264</v>
      </c>
      <c r="BB126" s="1">
        <f t="shared" si="143"/>
        <v>28020.895528064284</v>
      </c>
      <c r="BC126" s="1">
        <f t="shared" si="144"/>
        <v>35338.444452389806</v>
      </c>
      <c r="BD126" s="1">
        <f t="shared" si="134"/>
        <v>11236.365825574556</v>
      </c>
      <c r="BE126" s="2">
        <f t="shared" si="150"/>
        <v>0</v>
      </c>
      <c r="BF126" s="2">
        <f t="shared" si="151"/>
        <v>0</v>
      </c>
      <c r="BG126" s="2">
        <f t="shared" si="152"/>
        <v>0</v>
      </c>
      <c r="BH126" s="2">
        <f t="shared" si="135"/>
        <v>0</v>
      </c>
      <c r="BI126" s="2">
        <f t="shared" si="145"/>
        <v>0</v>
      </c>
      <c r="BJ126" s="2">
        <f t="shared" si="136"/>
        <v>0</v>
      </c>
      <c r="BK126" s="2">
        <f t="shared" si="137"/>
        <v>0</v>
      </c>
      <c r="BL126" s="2">
        <f t="shared" si="138"/>
        <v>0</v>
      </c>
      <c r="BM126" s="2">
        <f t="shared" si="139"/>
        <v>0</v>
      </c>
      <c r="BN126" s="2">
        <f t="shared" si="140"/>
        <v>0</v>
      </c>
      <c r="BO126" s="2">
        <f t="shared" si="146"/>
        <v>0</v>
      </c>
      <c r="BP126" s="2">
        <f t="shared" si="147"/>
        <v>0</v>
      </c>
      <c r="BQ126" s="2">
        <f t="shared" si="148"/>
        <v>0</v>
      </c>
      <c r="BR126" s="17">
        <f t="shared" ref="BR126:BR189" si="202">BR125/(1+BR$5)</f>
        <v>0.14641325444882955</v>
      </c>
      <c r="BS126" s="12"/>
      <c r="BT126" s="12"/>
      <c r="BU126" s="12"/>
      <c r="BV126" s="12"/>
      <c r="BW126" s="12"/>
      <c r="BX126" s="12"/>
      <c r="BY126" s="19"/>
      <c r="BZ126" s="19"/>
      <c r="CA126" s="19"/>
      <c r="CB126" s="12"/>
      <c r="CC126" s="12"/>
      <c r="CD126" s="12"/>
      <c r="CE126" s="12"/>
      <c r="CF126" s="12"/>
      <c r="CG126" s="12"/>
      <c r="CH126" s="12"/>
      <c r="CI126" s="12"/>
      <c r="CJ126" s="12"/>
      <c r="CK126" s="17"/>
      <c r="CL126" s="17"/>
      <c r="CM126" s="17"/>
    </row>
    <row r="127" spans="1:91">
      <c r="A127" s="2">
        <f t="shared" si="159"/>
        <v>2081</v>
      </c>
      <c r="B127" s="5">
        <f t="shared" si="160"/>
        <v>1163.0246911168495</v>
      </c>
      <c r="C127" s="5">
        <f t="shared" si="161"/>
        <v>2952.2514020585104</v>
      </c>
      <c r="D127" s="5">
        <f t="shared" si="162"/>
        <v>4334.162845957946</v>
      </c>
      <c r="E127" s="15">
        <f t="shared" si="163"/>
        <v>1.0764749983649086E-4</v>
      </c>
      <c r="F127" s="15">
        <f t="shared" si="164"/>
        <v>2.1207279303273E-4</v>
      </c>
      <c r="G127" s="15">
        <f t="shared" si="165"/>
        <v>4.3293906309359103E-4</v>
      </c>
      <c r="H127" s="5">
        <f t="shared" si="166"/>
        <v>146818.32390029446</v>
      </c>
      <c r="I127" s="5">
        <f t="shared" si="167"/>
        <v>49777.172932946632</v>
      </c>
      <c r="J127" s="5">
        <f t="shared" si="168"/>
        <v>19176.596185703216</v>
      </c>
      <c r="K127" s="5">
        <f t="shared" si="169"/>
        <v>126238.35505960343</v>
      </c>
      <c r="L127" s="5">
        <f t="shared" si="170"/>
        <v>16860.750035799323</v>
      </c>
      <c r="M127" s="5">
        <f t="shared" si="171"/>
        <v>4424.5213821597335</v>
      </c>
      <c r="N127" s="15">
        <f t="shared" si="172"/>
        <v>1.2977739555183998E-2</v>
      </c>
      <c r="O127" s="15">
        <f t="shared" si="173"/>
        <v>1.6354635733216272E-2</v>
      </c>
      <c r="P127" s="15">
        <f t="shared" si="174"/>
        <v>1.4888776658979586E-2</v>
      </c>
      <c r="Q127" s="5">
        <f t="shared" si="175"/>
        <v>9598.0487777442613</v>
      </c>
      <c r="R127" s="5">
        <f t="shared" si="176"/>
        <v>12497.498424340731</v>
      </c>
      <c r="S127" s="5">
        <f t="shared" si="177"/>
        <v>6288.861110253576</v>
      </c>
      <c r="T127" s="5">
        <f t="shared" si="178"/>
        <v>65.373643580500044</v>
      </c>
      <c r="U127" s="5">
        <f t="shared" si="179"/>
        <v>251.0688672732729</v>
      </c>
      <c r="V127" s="5">
        <f t="shared" si="180"/>
        <v>327.94459712001077</v>
      </c>
      <c r="W127" s="15">
        <f t="shared" si="181"/>
        <v>-1.0734613539272964E-2</v>
      </c>
      <c r="X127" s="15">
        <f t="shared" si="182"/>
        <v>-1.217998157191269E-2</v>
      </c>
      <c r="Y127" s="15">
        <f t="shared" si="183"/>
        <v>-9.7425357312937999E-3</v>
      </c>
      <c r="Z127" s="5">
        <f t="shared" si="199"/>
        <v>16618.784621808158</v>
      </c>
      <c r="AA127" s="5">
        <f t="shared" si="200"/>
        <v>36547.779327403281</v>
      </c>
      <c r="AB127" s="5">
        <f t="shared" si="201"/>
        <v>29333.311175992159</v>
      </c>
      <c r="AC127" s="16">
        <f t="shared" si="184"/>
        <v>1.7353048093513401</v>
      </c>
      <c r="AD127" s="16">
        <f t="shared" si="185"/>
        <v>2.9366560999540252</v>
      </c>
      <c r="AE127" s="16">
        <f t="shared" si="186"/>
        <v>4.6896846769992884</v>
      </c>
      <c r="AF127" s="15">
        <f t="shared" si="187"/>
        <v>-4.0504037456468023E-3</v>
      </c>
      <c r="AG127" s="15">
        <f t="shared" si="188"/>
        <v>2.9673830763510267E-4</v>
      </c>
      <c r="AH127" s="15">
        <f t="shared" si="189"/>
        <v>9.7937136394747881E-3</v>
      </c>
      <c r="AI127" s="1">
        <f t="shared" si="153"/>
        <v>256958.41803106377</v>
      </c>
      <c r="AJ127" s="1">
        <f t="shared" si="154"/>
        <v>84322.468681982456</v>
      </c>
      <c r="AK127" s="1">
        <f t="shared" si="155"/>
        <v>32813.986047199811</v>
      </c>
      <c r="AL127" s="14">
        <f t="shared" si="190"/>
        <v>42.888074030862676</v>
      </c>
      <c r="AM127" s="14">
        <f t="shared" si="191"/>
        <v>8.6242014971847851</v>
      </c>
      <c r="AN127" s="14">
        <f t="shared" si="192"/>
        <v>2.9514507820924281</v>
      </c>
      <c r="AO127" s="11">
        <f t="shared" si="193"/>
        <v>1.0102086573945028E-2</v>
      </c>
      <c r="AP127" s="11">
        <f t="shared" si="194"/>
        <v>1.2725964692858992E-2</v>
      </c>
      <c r="AQ127" s="11">
        <f t="shared" si="195"/>
        <v>1.1544055665931431E-2</v>
      </c>
      <c r="AR127" s="1">
        <f t="shared" si="196"/>
        <v>146818.32390029446</v>
      </c>
      <c r="AS127" s="1">
        <f t="shared" si="197"/>
        <v>49777.172932946632</v>
      </c>
      <c r="AT127" s="1">
        <f t="shared" si="198"/>
        <v>19176.596185703216</v>
      </c>
      <c r="AU127" s="1">
        <f t="shared" si="156"/>
        <v>29363.664780058894</v>
      </c>
      <c r="AV127" s="1">
        <f t="shared" si="157"/>
        <v>9955.4345865893265</v>
      </c>
      <c r="AW127" s="1">
        <f t="shared" si="158"/>
        <v>3835.3192371406435</v>
      </c>
      <c r="AX127" s="1">
        <f t="shared" si="141"/>
        <v>100990.68404768275</v>
      </c>
      <c r="AY127" s="1">
        <f t="shared" si="132"/>
        <v>13488.600028639459</v>
      </c>
      <c r="AZ127" s="1">
        <f t="shared" si="133"/>
        <v>3539.6171057277866</v>
      </c>
      <c r="BA127" s="1">
        <f t="shared" si="142"/>
        <v>13401.28178418288</v>
      </c>
      <c r="BB127" s="1">
        <f t="shared" si="143"/>
        <v>28074.7304212036</v>
      </c>
      <c r="BC127" s="1">
        <f t="shared" si="144"/>
        <v>35417.798554465138</v>
      </c>
      <c r="BD127" s="1">
        <f t="shared" si="134"/>
        <v>10930.362213905148</v>
      </c>
      <c r="BE127" s="2">
        <f t="shared" si="150"/>
        <v>0</v>
      </c>
      <c r="BF127" s="2">
        <f t="shared" si="151"/>
        <v>0</v>
      </c>
      <c r="BG127" s="2">
        <f t="shared" si="152"/>
        <v>0</v>
      </c>
      <c r="BH127" s="2">
        <f t="shared" si="135"/>
        <v>0</v>
      </c>
      <c r="BI127" s="2">
        <f t="shared" si="145"/>
        <v>0</v>
      </c>
      <c r="BJ127" s="2">
        <f t="shared" si="136"/>
        <v>0</v>
      </c>
      <c r="BK127" s="2">
        <f t="shared" si="137"/>
        <v>0</v>
      </c>
      <c r="BL127" s="2">
        <f t="shared" si="138"/>
        <v>0</v>
      </c>
      <c r="BM127" s="2">
        <f t="shared" si="139"/>
        <v>0</v>
      </c>
      <c r="BN127" s="2">
        <f t="shared" si="140"/>
        <v>0</v>
      </c>
      <c r="BO127" s="2">
        <f t="shared" si="146"/>
        <v>0</v>
      </c>
      <c r="BP127" s="2">
        <f t="shared" si="147"/>
        <v>0</v>
      </c>
      <c r="BQ127" s="2">
        <f t="shared" si="148"/>
        <v>0</v>
      </c>
      <c r="BR127" s="17">
        <f t="shared" si="202"/>
        <v>0.14214879072701897</v>
      </c>
      <c r="BS127" s="12"/>
      <c r="BT127" s="12"/>
      <c r="BU127" s="12"/>
      <c r="BV127" s="12"/>
      <c r="BW127" s="12"/>
      <c r="BX127" s="12"/>
      <c r="BY127" s="19"/>
      <c r="BZ127" s="19"/>
      <c r="CA127" s="19"/>
      <c r="CB127" s="12"/>
      <c r="CC127" s="12"/>
      <c r="CD127" s="12"/>
      <c r="CE127" s="12"/>
      <c r="CF127" s="12"/>
      <c r="CG127" s="12"/>
      <c r="CH127" s="12"/>
      <c r="CI127" s="12"/>
      <c r="CJ127" s="12"/>
      <c r="CK127" s="17"/>
      <c r="CL127" s="17"/>
      <c r="CM127" s="17"/>
    </row>
    <row r="128" spans="1:91">
      <c r="A128" s="2">
        <f t="shared" si="159"/>
        <v>2082</v>
      </c>
      <c r="B128" s="5">
        <f t="shared" si="160"/>
        <v>1163.1436279820839</v>
      </c>
      <c r="C128" s="5">
        <f t="shared" si="161"/>
        <v>2952.8461896490512</v>
      </c>
      <c r="D128" s="5">
        <f t="shared" si="162"/>
        <v>4335.9454529396789</v>
      </c>
      <c r="E128" s="15">
        <f t="shared" si="163"/>
        <v>1.0226512484466631E-4</v>
      </c>
      <c r="F128" s="15">
        <f t="shared" si="164"/>
        <v>2.0146915338109349E-4</v>
      </c>
      <c r="G128" s="15">
        <f t="shared" si="165"/>
        <v>4.1129210993891144E-4</v>
      </c>
      <c r="H128" s="5">
        <f t="shared" si="166"/>
        <v>148719.7616171175</v>
      </c>
      <c r="I128" s="5">
        <f t="shared" si="167"/>
        <v>50593.251138766347</v>
      </c>
      <c r="J128" s="5">
        <f t="shared" si="168"/>
        <v>19467.205899331191</v>
      </c>
      <c r="K128" s="5">
        <f t="shared" si="169"/>
        <v>127860.18685854698</v>
      </c>
      <c r="L128" s="5">
        <f t="shared" si="170"/>
        <v>17133.723834352309</v>
      </c>
      <c r="M128" s="5">
        <f t="shared" si="171"/>
        <v>4489.7257381623285</v>
      </c>
      <c r="N128" s="15">
        <f t="shared" si="172"/>
        <v>1.2847377472383847E-2</v>
      </c>
      <c r="O128" s="15">
        <f t="shared" si="173"/>
        <v>1.6189896533274073E-2</v>
      </c>
      <c r="P128" s="15">
        <f t="shared" si="174"/>
        <v>1.4737041675402018E-2</v>
      </c>
      <c r="Q128" s="5">
        <f t="shared" si="175"/>
        <v>9617.9869905218548</v>
      </c>
      <c r="R128" s="5">
        <f t="shared" si="176"/>
        <v>12547.675375856146</v>
      </c>
      <c r="S128" s="5">
        <f t="shared" si="177"/>
        <v>6321.9670401232997</v>
      </c>
      <c r="T128" s="5">
        <f t="shared" si="178"/>
        <v>64.671882781009202</v>
      </c>
      <c r="U128" s="5">
        <f t="shared" si="179"/>
        <v>248.01085309660346</v>
      </c>
      <c r="V128" s="5">
        <f t="shared" si="180"/>
        <v>324.74958516468433</v>
      </c>
      <c r="W128" s="15">
        <f t="shared" si="181"/>
        <v>-1.0734613539272964E-2</v>
      </c>
      <c r="X128" s="15">
        <f t="shared" si="182"/>
        <v>-1.217998157191269E-2</v>
      </c>
      <c r="Y128" s="15">
        <f t="shared" si="183"/>
        <v>-9.7425357312937999E-3</v>
      </c>
      <c r="Z128" s="5">
        <f t="shared" si="199"/>
        <v>16588.078541978663</v>
      </c>
      <c r="AA128" s="5">
        <f t="shared" si="200"/>
        <v>36711.745531602144</v>
      </c>
      <c r="AB128" s="5">
        <f t="shared" si="201"/>
        <v>29781.619383041139</v>
      </c>
      <c r="AC128" s="16">
        <f t="shared" si="184"/>
        <v>1.7282761242517046</v>
      </c>
      <c r="AD128" s="16">
        <f t="shared" si="185"/>
        <v>2.9375275183152318</v>
      </c>
      <c r="AE128" s="16">
        <f t="shared" si="186"/>
        <v>4.7356141057852525</v>
      </c>
      <c r="AF128" s="15">
        <f t="shared" si="187"/>
        <v>-4.0504037456468023E-3</v>
      </c>
      <c r="AG128" s="15">
        <f t="shared" si="188"/>
        <v>2.9673830763510267E-4</v>
      </c>
      <c r="AH128" s="15">
        <f t="shared" si="189"/>
        <v>9.7937136394747881E-3</v>
      </c>
      <c r="AI128" s="1">
        <f t="shared" si="153"/>
        <v>260626.24100801631</v>
      </c>
      <c r="AJ128" s="1">
        <f t="shared" si="154"/>
        <v>85845.65640037354</v>
      </c>
      <c r="AK128" s="1">
        <f t="shared" si="155"/>
        <v>33367.906679620472</v>
      </c>
      <c r="AL128" s="14">
        <f t="shared" si="190"/>
        <v>43.317000477343711</v>
      </c>
      <c r="AM128" s="14">
        <f t="shared" si="191"/>
        <v>8.7328552681044869</v>
      </c>
      <c r="AN128" s="14">
        <f t="shared" si="192"/>
        <v>2.9851817770949229</v>
      </c>
      <c r="AO128" s="11">
        <f t="shared" si="193"/>
        <v>1.0001065708205577E-2</v>
      </c>
      <c r="AP128" s="11">
        <f t="shared" si="194"/>
        <v>1.2598705045930402E-2</v>
      </c>
      <c r="AQ128" s="11">
        <f t="shared" si="195"/>
        <v>1.1428615109272117E-2</v>
      </c>
      <c r="AR128" s="1">
        <f t="shared" si="196"/>
        <v>148719.7616171175</v>
      </c>
      <c r="AS128" s="1">
        <f t="shared" si="197"/>
        <v>50593.251138766347</v>
      </c>
      <c r="AT128" s="1">
        <f t="shared" si="198"/>
        <v>19467.205899331191</v>
      </c>
      <c r="AU128" s="1">
        <f t="shared" si="156"/>
        <v>29743.952323423502</v>
      </c>
      <c r="AV128" s="1">
        <f t="shared" si="157"/>
        <v>10118.650227753271</v>
      </c>
      <c r="AW128" s="1">
        <f t="shared" si="158"/>
        <v>3893.4411798662386</v>
      </c>
      <c r="AX128" s="1">
        <f t="shared" si="141"/>
        <v>102288.1494868376</v>
      </c>
      <c r="AY128" s="1">
        <f t="shared" si="132"/>
        <v>13706.979067481847</v>
      </c>
      <c r="AZ128" s="1">
        <f t="shared" si="133"/>
        <v>3591.7805905298628</v>
      </c>
      <c r="BA128" s="1">
        <f t="shared" si="142"/>
        <v>13417.500436099492</v>
      </c>
      <c r="BB128" s="1">
        <f t="shared" si="143"/>
        <v>28127.810025153594</v>
      </c>
      <c r="BC128" s="1">
        <f t="shared" si="144"/>
        <v>35495.79835856353</v>
      </c>
      <c r="BD128" s="1">
        <f t="shared" si="134"/>
        <v>10632.330538840395</v>
      </c>
      <c r="BE128" s="2">
        <f t="shared" si="150"/>
        <v>0</v>
      </c>
      <c r="BF128" s="2">
        <f t="shared" si="151"/>
        <v>0</v>
      </c>
      <c r="BG128" s="2">
        <f t="shared" si="152"/>
        <v>0</v>
      </c>
      <c r="BH128" s="2">
        <f t="shared" si="135"/>
        <v>0</v>
      </c>
      <c r="BI128" s="2">
        <f t="shared" si="145"/>
        <v>0</v>
      </c>
      <c r="BJ128" s="2">
        <f t="shared" si="136"/>
        <v>0</v>
      </c>
      <c r="BK128" s="2">
        <f t="shared" si="137"/>
        <v>0</v>
      </c>
      <c r="BL128" s="2">
        <f t="shared" si="138"/>
        <v>0</v>
      </c>
      <c r="BM128" s="2">
        <f t="shared" si="139"/>
        <v>0</v>
      </c>
      <c r="BN128" s="2">
        <f t="shared" si="140"/>
        <v>0</v>
      </c>
      <c r="BO128" s="2">
        <f t="shared" si="146"/>
        <v>0</v>
      </c>
      <c r="BP128" s="2">
        <f t="shared" si="147"/>
        <v>0</v>
      </c>
      <c r="BQ128" s="2">
        <f t="shared" si="148"/>
        <v>0</v>
      </c>
      <c r="BR128" s="17">
        <f t="shared" si="202"/>
        <v>0.13800853468642618</v>
      </c>
      <c r="BS128" s="12"/>
      <c r="BT128" s="12"/>
      <c r="BU128" s="12"/>
      <c r="BV128" s="12"/>
      <c r="BW128" s="12"/>
      <c r="BX128" s="12"/>
      <c r="BY128" s="19"/>
      <c r="BZ128" s="19"/>
      <c r="CA128" s="19"/>
      <c r="CB128" s="12"/>
      <c r="CC128" s="12"/>
      <c r="CD128" s="12"/>
      <c r="CE128" s="12"/>
      <c r="CF128" s="12"/>
      <c r="CG128" s="12"/>
      <c r="CH128" s="12"/>
      <c r="CI128" s="12"/>
      <c r="CJ128" s="12"/>
      <c r="CK128" s="17"/>
      <c r="CL128" s="17"/>
      <c r="CM128" s="17"/>
    </row>
    <row r="129" spans="1:91">
      <c r="A129" s="2">
        <f t="shared" si="159"/>
        <v>2083</v>
      </c>
      <c r="B129" s="5">
        <f t="shared" si="160"/>
        <v>1163.2566295589952</v>
      </c>
      <c r="C129" s="5">
        <f t="shared" si="161"/>
        <v>2953.4113516998495</v>
      </c>
      <c r="D129" s="5">
        <f t="shared" si="162"/>
        <v>4337.6396260859019</v>
      </c>
      <c r="E129" s="15">
        <f t="shared" si="163"/>
        <v>9.7151868602433E-5</v>
      </c>
      <c r="F129" s="15">
        <f t="shared" si="164"/>
        <v>1.9139569571203881E-4</v>
      </c>
      <c r="G129" s="15">
        <f t="shared" si="165"/>
        <v>3.9072750444196585E-4</v>
      </c>
      <c r="H129" s="5">
        <f t="shared" si="166"/>
        <v>150625.86397301729</v>
      </c>
      <c r="I129" s="5">
        <f t="shared" si="167"/>
        <v>51413.940967757961</v>
      </c>
      <c r="J129" s="5">
        <f t="shared" si="168"/>
        <v>19758.890486880646</v>
      </c>
      <c r="K129" s="5">
        <f t="shared" si="169"/>
        <v>129486.35764931887</v>
      </c>
      <c r="L129" s="5">
        <f t="shared" si="170"/>
        <v>17408.323746763697</v>
      </c>
      <c r="M129" s="5">
        <f t="shared" si="171"/>
        <v>4555.2171665100295</v>
      </c>
      <c r="N129" s="15">
        <f t="shared" si="172"/>
        <v>1.2718351433123942E-2</v>
      </c>
      <c r="O129" s="15">
        <f t="shared" si="173"/>
        <v>1.6026866959348851E-2</v>
      </c>
      <c r="P129" s="15">
        <f t="shared" si="174"/>
        <v>1.458695523226039E-2</v>
      </c>
      <c r="Q129" s="5">
        <f t="shared" si="175"/>
        <v>9636.6895762877248</v>
      </c>
      <c r="R129" s="5">
        <f t="shared" si="176"/>
        <v>12595.905792362024</v>
      </c>
      <c r="S129" s="5">
        <f t="shared" si="177"/>
        <v>6354.1766428213386</v>
      </c>
      <c r="T129" s="5">
        <f t="shared" si="178"/>
        <v>63.977655112497906</v>
      </c>
      <c r="U129" s="5">
        <f t="shared" si="179"/>
        <v>244.99008547625249</v>
      </c>
      <c r="V129" s="5">
        <f t="shared" si="180"/>
        <v>321.58570072749455</v>
      </c>
      <c r="W129" s="15">
        <f t="shared" si="181"/>
        <v>-1.0734613539272964E-2</v>
      </c>
      <c r="X129" s="15">
        <f t="shared" si="182"/>
        <v>-1.217998157191269E-2</v>
      </c>
      <c r="Y129" s="15">
        <f t="shared" si="183"/>
        <v>-9.7425357312937999E-3</v>
      </c>
      <c r="Z129" s="5">
        <f t="shared" si="199"/>
        <v>16555.209291825078</v>
      </c>
      <c r="AA129" s="5">
        <f t="shared" si="200"/>
        <v>36870.079226795009</v>
      </c>
      <c r="AB129" s="5">
        <f t="shared" si="201"/>
        <v>30231.604371621575</v>
      </c>
      <c r="AC129" s="16">
        <f t="shared" si="184"/>
        <v>1.7212759081645237</v>
      </c>
      <c r="AD129" s="16">
        <f t="shared" si="185"/>
        <v>2.9383991952596484</v>
      </c>
      <c r="AE129" s="16">
        <f t="shared" si="186"/>
        <v>4.7819933542443707</v>
      </c>
      <c r="AF129" s="15">
        <f t="shared" si="187"/>
        <v>-4.0504037456468023E-3</v>
      </c>
      <c r="AG129" s="15">
        <f t="shared" si="188"/>
        <v>2.9673830763510267E-4</v>
      </c>
      <c r="AH129" s="15">
        <f t="shared" si="189"/>
        <v>9.7937136394747881E-3</v>
      </c>
      <c r="AI129" s="1">
        <f t="shared" si="153"/>
        <v>264307.56923063821</v>
      </c>
      <c r="AJ129" s="1">
        <f t="shared" si="154"/>
        <v>87379.740988089456</v>
      </c>
      <c r="AK129" s="1">
        <f t="shared" si="155"/>
        <v>33924.557191524662</v>
      </c>
      <c r="AL129" s="14">
        <f t="shared" si="190"/>
        <v>43.745884483719436</v>
      </c>
      <c r="AM129" s="14">
        <f t="shared" si="191"/>
        <v>8.8417777091588192</v>
      </c>
      <c r="AN129" s="14">
        <f t="shared" si="192"/>
        <v>3.0189571057209377</v>
      </c>
      <c r="AO129" s="11">
        <f t="shared" si="193"/>
        <v>9.901055051123521E-3</v>
      </c>
      <c r="AP129" s="11">
        <f t="shared" si="194"/>
        <v>1.2472717995471097E-2</v>
      </c>
      <c r="AQ129" s="11">
        <f t="shared" si="195"/>
        <v>1.1314328958179395E-2</v>
      </c>
      <c r="AR129" s="1">
        <f t="shared" si="196"/>
        <v>150625.86397301729</v>
      </c>
      <c r="AS129" s="1">
        <f t="shared" si="197"/>
        <v>51413.940967757961</v>
      </c>
      <c r="AT129" s="1">
        <f t="shared" si="198"/>
        <v>19758.890486880646</v>
      </c>
      <c r="AU129" s="1">
        <f t="shared" si="156"/>
        <v>30125.172794603459</v>
      </c>
      <c r="AV129" s="1">
        <f t="shared" si="157"/>
        <v>10282.788193551592</v>
      </c>
      <c r="AW129" s="1">
        <f t="shared" si="158"/>
        <v>3951.7780973761292</v>
      </c>
      <c r="AX129" s="1">
        <f t="shared" si="141"/>
        <v>103589.08611945511</v>
      </c>
      <c r="AY129" s="1">
        <f t="shared" si="132"/>
        <v>13926.658997410959</v>
      </c>
      <c r="AZ129" s="1">
        <f t="shared" si="133"/>
        <v>3644.1737332080234</v>
      </c>
      <c r="BA129" s="1">
        <f t="shared" si="142"/>
        <v>13433.505386001943</v>
      </c>
      <c r="BB129" s="1">
        <f t="shared" si="143"/>
        <v>28180.152195066585</v>
      </c>
      <c r="BC129" s="1">
        <f t="shared" si="144"/>
        <v>35572.483457626076</v>
      </c>
      <c r="BD129" s="1">
        <f t="shared" si="134"/>
        <v>10342.08371150492</v>
      </c>
      <c r="BE129" s="2">
        <f t="shared" si="150"/>
        <v>0</v>
      </c>
      <c r="BF129" s="2">
        <f t="shared" si="151"/>
        <v>0</v>
      </c>
      <c r="BG129" s="2">
        <f t="shared" si="152"/>
        <v>0</v>
      </c>
      <c r="BH129" s="2">
        <f t="shared" si="135"/>
        <v>0</v>
      </c>
      <c r="BI129" s="2">
        <f t="shared" si="145"/>
        <v>0</v>
      </c>
      <c r="BJ129" s="2">
        <f t="shared" si="136"/>
        <v>0</v>
      </c>
      <c r="BK129" s="2">
        <f t="shared" si="137"/>
        <v>0</v>
      </c>
      <c r="BL129" s="2">
        <f t="shared" si="138"/>
        <v>0</v>
      </c>
      <c r="BM129" s="2">
        <f t="shared" si="139"/>
        <v>0</v>
      </c>
      <c r="BN129" s="2">
        <f t="shared" si="140"/>
        <v>0</v>
      </c>
      <c r="BO129" s="2">
        <f t="shared" si="146"/>
        <v>0</v>
      </c>
      <c r="BP129" s="2">
        <f t="shared" si="147"/>
        <v>0</v>
      </c>
      <c r="BQ129" s="2">
        <f t="shared" si="148"/>
        <v>0</v>
      </c>
      <c r="BR129" s="17">
        <f t="shared" si="202"/>
        <v>0.13398886862759823</v>
      </c>
      <c r="BS129" s="12"/>
      <c r="BT129" s="12"/>
      <c r="BU129" s="12"/>
      <c r="BV129" s="12"/>
      <c r="BW129" s="12"/>
      <c r="BX129" s="12"/>
      <c r="BY129" s="19"/>
      <c r="BZ129" s="19"/>
      <c r="CA129" s="19"/>
      <c r="CB129" s="12"/>
      <c r="CC129" s="12"/>
      <c r="CD129" s="12"/>
      <c r="CE129" s="12"/>
      <c r="CF129" s="12"/>
      <c r="CG129" s="12"/>
      <c r="CH129" s="12"/>
      <c r="CI129" s="12"/>
      <c r="CJ129" s="12"/>
      <c r="CK129" s="17"/>
      <c r="CL129" s="17"/>
      <c r="CM129" s="17"/>
    </row>
    <row r="130" spans="1:91">
      <c r="A130" s="2">
        <f t="shared" si="159"/>
        <v>2084</v>
      </c>
      <c r="B130" s="5">
        <f t="shared" si="160"/>
        <v>1163.3639914864596</v>
      </c>
      <c r="C130" s="5">
        <f t="shared" si="161"/>
        <v>2953.9483584092131</v>
      </c>
      <c r="D130" s="5">
        <f t="shared" si="162"/>
        <v>4339.249719436858</v>
      </c>
      <c r="E130" s="15">
        <f t="shared" si="163"/>
        <v>9.229427517231135E-5</v>
      </c>
      <c r="F130" s="15">
        <f t="shared" si="164"/>
        <v>1.8182591092643686E-4</v>
      </c>
      <c r="G130" s="15">
        <f t="shared" si="165"/>
        <v>3.7119112921986754E-4</v>
      </c>
      <c r="H130" s="5">
        <f t="shared" si="166"/>
        <v>152536.41795207676</v>
      </c>
      <c r="I130" s="5">
        <f t="shared" si="167"/>
        <v>52239.146954994649</v>
      </c>
      <c r="J130" s="5">
        <f t="shared" si="168"/>
        <v>20051.619361060053</v>
      </c>
      <c r="K130" s="5">
        <f t="shared" si="169"/>
        <v>131116.67463351443</v>
      </c>
      <c r="L130" s="5">
        <f t="shared" si="170"/>
        <v>17684.515982238412</v>
      </c>
      <c r="M130" s="5">
        <f t="shared" si="171"/>
        <v>4620.9876493723259</v>
      </c>
      <c r="N130" s="15">
        <f t="shared" si="172"/>
        <v>1.2590646719794707E-2</v>
      </c>
      <c r="O130" s="15">
        <f t="shared" si="173"/>
        <v>1.5865527289843806E-2</v>
      </c>
      <c r="P130" s="15">
        <f t="shared" si="174"/>
        <v>1.4438495566323706E-2</v>
      </c>
      <c r="Q130" s="5">
        <f t="shared" si="175"/>
        <v>9654.1640799559082</v>
      </c>
      <c r="R130" s="5">
        <f t="shared" si="176"/>
        <v>12642.192783468146</v>
      </c>
      <c r="S130" s="5">
        <f t="shared" si="177"/>
        <v>6385.491132782623</v>
      </c>
      <c r="T130" s="5">
        <f t="shared" si="178"/>
        <v>63.29087970971635</v>
      </c>
      <c r="U130" s="5">
        <f t="shared" si="179"/>
        <v>242.00611074985042</v>
      </c>
      <c r="V130" s="5">
        <f t="shared" si="180"/>
        <v>318.45264054748378</v>
      </c>
      <c r="W130" s="15">
        <f t="shared" si="181"/>
        <v>-1.0734613539272964E-2</v>
      </c>
      <c r="X130" s="15">
        <f t="shared" si="182"/>
        <v>-1.217998157191269E-2</v>
      </c>
      <c r="Y130" s="15">
        <f t="shared" si="183"/>
        <v>-9.7425357312937999E-3</v>
      </c>
      <c r="Z130" s="5">
        <f t="shared" si="199"/>
        <v>16520.215928544461</v>
      </c>
      <c r="AA130" s="5">
        <f t="shared" si="200"/>
        <v>37022.782262572407</v>
      </c>
      <c r="AB130" s="5">
        <f t="shared" si="201"/>
        <v>30683.218641319614</v>
      </c>
      <c r="AC130" s="16">
        <f t="shared" si="184"/>
        <v>1.7143040457788026</v>
      </c>
      <c r="AD130" s="16">
        <f t="shared" si="185"/>
        <v>2.939271130864006</v>
      </c>
      <c r="AE130" s="16">
        <f t="shared" si="186"/>
        <v>4.8288268277817119</v>
      </c>
      <c r="AF130" s="15">
        <f t="shared" si="187"/>
        <v>-4.0504037456468023E-3</v>
      </c>
      <c r="AG130" s="15">
        <f t="shared" si="188"/>
        <v>2.9673830763510267E-4</v>
      </c>
      <c r="AH130" s="15">
        <f t="shared" si="189"/>
        <v>9.7937136394747881E-3</v>
      </c>
      <c r="AI130" s="1">
        <f t="shared" si="153"/>
        <v>268001.98510217789</v>
      </c>
      <c r="AJ130" s="1">
        <f t="shared" si="154"/>
        <v>88924.555082832099</v>
      </c>
      <c r="AK130" s="1">
        <f t="shared" si="155"/>
        <v>34483.879569748329</v>
      </c>
      <c r="AL130" s="14">
        <f t="shared" si="190"/>
        <v>44.174683590147502</v>
      </c>
      <c r="AM130" s="14">
        <f t="shared" si="191"/>
        <v>8.9509558991043505</v>
      </c>
      <c r="AN130" s="14">
        <f t="shared" si="192"/>
        <v>3.05277300478765</v>
      </c>
      <c r="AO130" s="11">
        <f t="shared" si="193"/>
        <v>9.8020445006122853E-3</v>
      </c>
      <c r="AP130" s="11">
        <f t="shared" si="194"/>
        <v>1.2347990815516387E-2</v>
      </c>
      <c r="AQ130" s="11">
        <f t="shared" si="195"/>
        <v>1.1201185668597602E-2</v>
      </c>
      <c r="AR130" s="1">
        <f t="shared" si="196"/>
        <v>152536.41795207676</v>
      </c>
      <c r="AS130" s="1">
        <f t="shared" si="197"/>
        <v>52239.146954994649</v>
      </c>
      <c r="AT130" s="1">
        <f t="shared" si="198"/>
        <v>20051.619361060053</v>
      </c>
      <c r="AU130" s="1">
        <f t="shared" si="156"/>
        <v>30507.283590415354</v>
      </c>
      <c r="AV130" s="1">
        <f t="shared" si="157"/>
        <v>10447.82939099893</v>
      </c>
      <c r="AW130" s="1">
        <f t="shared" si="158"/>
        <v>4010.3238722120109</v>
      </c>
      <c r="AX130" s="1">
        <f t="shared" si="141"/>
        <v>104893.33970681154</v>
      </c>
      <c r="AY130" s="1">
        <f t="shared" si="132"/>
        <v>14147.612785790729</v>
      </c>
      <c r="AZ130" s="1">
        <f t="shared" si="133"/>
        <v>3696.7901194978608</v>
      </c>
      <c r="BA130" s="1">
        <f t="shared" si="142"/>
        <v>13449.301282646964</v>
      </c>
      <c r="BB130" s="1">
        <f t="shared" si="143"/>
        <v>28231.774134793824</v>
      </c>
      <c r="BC130" s="1">
        <f t="shared" si="144"/>
        <v>35647.891890835621</v>
      </c>
      <c r="BD130" s="1">
        <f t="shared" si="134"/>
        <v>10059.437710462609</v>
      </c>
      <c r="BE130" s="2">
        <f t="shared" si="150"/>
        <v>0</v>
      </c>
      <c r="BF130" s="2">
        <f t="shared" si="151"/>
        <v>0</v>
      </c>
      <c r="BG130" s="2">
        <f t="shared" si="152"/>
        <v>0</v>
      </c>
      <c r="BH130" s="2">
        <f t="shared" si="135"/>
        <v>0</v>
      </c>
      <c r="BI130" s="2">
        <f t="shared" si="145"/>
        <v>0</v>
      </c>
      <c r="BJ130" s="2">
        <f t="shared" si="136"/>
        <v>0</v>
      </c>
      <c r="BK130" s="2">
        <f t="shared" si="137"/>
        <v>0</v>
      </c>
      <c r="BL130" s="2">
        <f t="shared" si="138"/>
        <v>0</v>
      </c>
      <c r="BM130" s="2">
        <f t="shared" si="139"/>
        <v>0</v>
      </c>
      <c r="BN130" s="2">
        <f t="shared" si="140"/>
        <v>0</v>
      </c>
      <c r="BO130" s="2">
        <f t="shared" si="146"/>
        <v>0</v>
      </c>
      <c r="BP130" s="2">
        <f t="shared" si="147"/>
        <v>0</v>
      </c>
      <c r="BQ130" s="2">
        <f t="shared" si="148"/>
        <v>0</v>
      </c>
      <c r="BR130" s="17">
        <f t="shared" si="202"/>
        <v>0.13008628022096916</v>
      </c>
      <c r="BS130" s="12"/>
      <c r="BT130" s="12"/>
      <c r="BU130" s="12"/>
      <c r="BV130" s="12"/>
      <c r="BW130" s="12"/>
      <c r="BX130" s="12"/>
      <c r="BY130" s="19"/>
      <c r="BZ130" s="19"/>
      <c r="CA130" s="19"/>
      <c r="CB130" s="12"/>
      <c r="CC130" s="12"/>
      <c r="CD130" s="12"/>
      <c r="CE130" s="12"/>
      <c r="CF130" s="12"/>
      <c r="CG130" s="12"/>
      <c r="CH130" s="12"/>
      <c r="CI130" s="12"/>
      <c r="CJ130" s="12"/>
      <c r="CK130" s="17"/>
      <c r="CL130" s="17"/>
      <c r="CM130" s="17"/>
    </row>
    <row r="131" spans="1:91">
      <c r="A131" s="2">
        <f t="shared" si="159"/>
        <v>2085</v>
      </c>
      <c r="B131" s="5">
        <f t="shared" si="160"/>
        <v>1163.4659947309976</v>
      </c>
      <c r="C131" s="5">
        <f t="shared" si="161"/>
        <v>2954.4586075427555</v>
      </c>
      <c r="D131" s="5">
        <f t="shared" si="162"/>
        <v>4340.7798758900162</v>
      </c>
      <c r="E131" s="15">
        <f t="shared" si="163"/>
        <v>8.7679561413695777E-5</v>
      </c>
      <c r="F131" s="15">
        <f t="shared" si="164"/>
        <v>1.7273461538011502E-4</v>
      </c>
      <c r="G131" s="15">
        <f t="shared" si="165"/>
        <v>3.5263157275887413E-4</v>
      </c>
      <c r="H131" s="5">
        <f t="shared" si="166"/>
        <v>154451.21084370356</v>
      </c>
      <c r="I131" s="5">
        <f t="shared" si="167"/>
        <v>53068.772814427277</v>
      </c>
      <c r="J131" s="5">
        <f t="shared" si="168"/>
        <v>20345.361800296741</v>
      </c>
      <c r="K131" s="5">
        <f t="shared" si="169"/>
        <v>132750.94548802337</v>
      </c>
      <c r="L131" s="5">
        <f t="shared" si="170"/>
        <v>17962.266480546481</v>
      </c>
      <c r="M131" s="5">
        <f t="shared" si="171"/>
        <v>4687.0291472969957</v>
      </c>
      <c r="N131" s="15">
        <f t="shared" si="172"/>
        <v>1.246424880036745E-2</v>
      </c>
      <c r="O131" s="15">
        <f t="shared" si="173"/>
        <v>1.5705858084384738E-2</v>
      </c>
      <c r="P131" s="15">
        <f t="shared" si="174"/>
        <v>1.4291641297426994E-2</v>
      </c>
      <c r="Q131" s="5">
        <f t="shared" si="175"/>
        <v>9670.4183697938224</v>
      </c>
      <c r="R131" s="5">
        <f t="shared" si="176"/>
        <v>12686.540205909223</v>
      </c>
      <c r="S131" s="5">
        <f t="shared" si="177"/>
        <v>6415.9119661156092</v>
      </c>
      <c r="T131" s="5">
        <f t="shared" si="178"/>
        <v>62.611476575471933</v>
      </c>
      <c r="U131" s="5">
        <f t="shared" si="179"/>
        <v>239.05848078062698</v>
      </c>
      <c r="V131" s="5">
        <f t="shared" si="180"/>
        <v>315.35010431822508</v>
      </c>
      <c r="W131" s="15">
        <f t="shared" si="181"/>
        <v>-1.0734613539272964E-2</v>
      </c>
      <c r="X131" s="15">
        <f t="shared" si="182"/>
        <v>-1.217998157191269E-2</v>
      </c>
      <c r="Y131" s="15">
        <f t="shared" si="183"/>
        <v>-9.7425357312937999E-3</v>
      </c>
      <c r="Z131" s="5">
        <f t="shared" si="199"/>
        <v>16483.137660030119</v>
      </c>
      <c r="AA131" s="5">
        <f t="shared" si="200"/>
        <v>37169.858728269443</v>
      </c>
      <c r="AB131" s="5">
        <f t="shared" si="201"/>
        <v>31136.414476921116</v>
      </c>
      <c r="AC131" s="16">
        <f t="shared" si="184"/>
        <v>1.7073604222506027</v>
      </c>
      <c r="AD131" s="16">
        <f t="shared" si="185"/>
        <v>2.9401433252050593</v>
      </c>
      <c r="AE131" s="16">
        <f t="shared" si="186"/>
        <v>4.8761189749476195</v>
      </c>
      <c r="AF131" s="15">
        <f t="shared" si="187"/>
        <v>-4.0504037456468023E-3</v>
      </c>
      <c r="AG131" s="15">
        <f t="shared" si="188"/>
        <v>2.9673830763510267E-4</v>
      </c>
      <c r="AH131" s="15">
        <f t="shared" si="189"/>
        <v>9.7937136394747881E-3</v>
      </c>
      <c r="AI131" s="1">
        <f t="shared" si="153"/>
        <v>271709.07018237549</v>
      </c>
      <c r="AJ131" s="1">
        <f t="shared" si="154"/>
        <v>90479.928965547821</v>
      </c>
      <c r="AK131" s="1">
        <f t="shared" si="155"/>
        <v>35045.815484985505</v>
      </c>
      <c r="AL131" s="14">
        <f t="shared" si="190"/>
        <v>44.603355782355081</v>
      </c>
      <c r="AM131" s="14">
        <f t="shared" si="191"/>
        <v>9.0603769571242623</v>
      </c>
      <c r="AN131" s="14">
        <f t="shared" si="192"/>
        <v>3.0866257352460522</v>
      </c>
      <c r="AO131" s="11">
        <f t="shared" si="193"/>
        <v>9.7040240556061624E-3</v>
      </c>
      <c r="AP131" s="11">
        <f t="shared" si="194"/>
        <v>1.2224510907361224E-2</v>
      </c>
      <c r="AQ131" s="11">
        <f t="shared" si="195"/>
        <v>1.1089173811911626E-2</v>
      </c>
      <c r="AR131" s="1">
        <f t="shared" si="196"/>
        <v>154451.21084370356</v>
      </c>
      <c r="AS131" s="1">
        <f t="shared" si="197"/>
        <v>53068.772814427277</v>
      </c>
      <c r="AT131" s="1">
        <f t="shared" si="198"/>
        <v>20345.361800296741</v>
      </c>
      <c r="AU131" s="1">
        <f t="shared" si="156"/>
        <v>30890.242168740715</v>
      </c>
      <c r="AV131" s="1">
        <f t="shared" si="157"/>
        <v>10613.754562885457</v>
      </c>
      <c r="AW131" s="1">
        <f t="shared" si="158"/>
        <v>4069.0723600593483</v>
      </c>
      <c r="AX131" s="1">
        <f t="shared" si="141"/>
        <v>106200.7563904187</v>
      </c>
      <c r="AY131" s="1">
        <f t="shared" si="132"/>
        <v>14369.813184437186</v>
      </c>
      <c r="AZ131" s="1">
        <f t="shared" si="133"/>
        <v>3749.6233178375965</v>
      </c>
      <c r="BA131" s="1">
        <f t="shared" si="142"/>
        <v>13464.892608563861</v>
      </c>
      <c r="BB131" s="1">
        <f t="shared" si="143"/>
        <v>28282.69242404581</v>
      </c>
      <c r="BC131" s="1">
        <f t="shared" si="144"/>
        <v>35722.060206553484</v>
      </c>
      <c r="BD131" s="1">
        <f t="shared" si="134"/>
        <v>9784.2116302920858</v>
      </c>
      <c r="BE131" s="2">
        <f t="shared" si="150"/>
        <v>0</v>
      </c>
      <c r="BF131" s="2">
        <f t="shared" si="151"/>
        <v>0</v>
      </c>
      <c r="BG131" s="2">
        <f t="shared" si="152"/>
        <v>0</v>
      </c>
      <c r="BH131" s="2">
        <f t="shared" si="135"/>
        <v>0</v>
      </c>
      <c r="BI131" s="2">
        <f t="shared" si="145"/>
        <v>0</v>
      </c>
      <c r="BJ131" s="2">
        <f t="shared" si="136"/>
        <v>0</v>
      </c>
      <c r="BK131" s="2">
        <f t="shared" si="137"/>
        <v>0</v>
      </c>
      <c r="BL131" s="2">
        <f t="shared" si="138"/>
        <v>0</v>
      </c>
      <c r="BM131" s="2">
        <f t="shared" si="139"/>
        <v>0</v>
      </c>
      <c r="BN131" s="2">
        <f t="shared" si="140"/>
        <v>0</v>
      </c>
      <c r="BO131" s="2">
        <f t="shared" si="146"/>
        <v>0</v>
      </c>
      <c r="BP131" s="2">
        <f t="shared" si="147"/>
        <v>0</v>
      </c>
      <c r="BQ131" s="2">
        <f t="shared" si="148"/>
        <v>0</v>
      </c>
      <c r="BR131" s="17">
        <f t="shared" si="202"/>
        <v>0.12629735943783413</v>
      </c>
      <c r="BS131" s="12"/>
      <c r="BT131" s="12"/>
      <c r="BU131" s="12"/>
      <c r="BV131" s="12"/>
      <c r="BW131" s="12"/>
      <c r="BX131" s="12"/>
      <c r="BY131" s="19"/>
      <c r="BZ131" s="19"/>
      <c r="CA131" s="19"/>
      <c r="CB131" s="12"/>
      <c r="CC131" s="12"/>
      <c r="CD131" s="12"/>
      <c r="CE131" s="12"/>
      <c r="CF131" s="12"/>
      <c r="CG131" s="12"/>
      <c r="CH131" s="12"/>
      <c r="CI131" s="12"/>
      <c r="CJ131" s="12"/>
      <c r="CK131" s="17"/>
      <c r="CL131" s="17"/>
      <c r="CM131" s="17"/>
    </row>
    <row r="132" spans="1:91">
      <c r="A132" s="2">
        <f t="shared" si="159"/>
        <v>2086</v>
      </c>
      <c r="B132" s="5">
        <f t="shared" si="160"/>
        <v>1163.5629063097285</v>
      </c>
      <c r="C132" s="5">
        <f t="shared" si="161"/>
        <v>2954.9434279504244</v>
      </c>
      <c r="D132" s="5">
        <f t="shared" si="162"/>
        <v>4342.2340371229193</v>
      </c>
      <c r="E132" s="15">
        <f t="shared" si="163"/>
        <v>8.3295583343010989E-5</v>
      </c>
      <c r="F132" s="15">
        <f t="shared" si="164"/>
        <v>1.6409788461110926E-4</v>
      </c>
      <c r="G132" s="15">
        <f t="shared" si="165"/>
        <v>3.3499999412093043E-4</v>
      </c>
      <c r="H132" s="5">
        <f t="shared" si="166"/>
        <v>156370.03031943293</v>
      </c>
      <c r="I132" s="5">
        <f t="shared" si="167"/>
        <v>53902.721484046568</v>
      </c>
      <c r="J132" s="5">
        <f t="shared" si="168"/>
        <v>20640.086958526837</v>
      </c>
      <c r="K132" s="5">
        <f t="shared" si="169"/>
        <v>134388.97843122616</v>
      </c>
      <c r="L132" s="5">
        <f t="shared" si="170"/>
        <v>18241.540929070845</v>
      </c>
      <c r="M132" s="5">
        <f t="shared" si="171"/>
        <v>4753.3336024887685</v>
      </c>
      <c r="N132" s="15">
        <f t="shared" si="172"/>
        <v>1.2339143327235957E-2</v>
      </c>
      <c r="O132" s="15">
        <f t="shared" si="173"/>
        <v>1.5547840180793582E-2</v>
      </c>
      <c r="P132" s="15">
        <f t="shared" si="174"/>
        <v>1.414637142378572E-2</v>
      </c>
      <c r="Q132" s="5">
        <f t="shared" si="175"/>
        <v>9685.4606287223723</v>
      </c>
      <c r="R132" s="5">
        <f t="shared" si="176"/>
        <v>12728.952650397541</v>
      </c>
      <c r="S132" s="5">
        <f t="shared" si="177"/>
        <v>6445.4408369795237</v>
      </c>
      <c r="T132" s="5">
        <f t="shared" si="178"/>
        <v>61.939366571310998</v>
      </c>
      <c r="U132" s="5">
        <f t="shared" si="179"/>
        <v>236.1467528901095</v>
      </c>
      <c r="V132" s="5">
        <f t="shared" si="180"/>
        <v>312.27779465903757</v>
      </c>
      <c r="W132" s="15">
        <f t="shared" si="181"/>
        <v>-1.0734613539272964E-2</v>
      </c>
      <c r="X132" s="15">
        <f t="shared" si="182"/>
        <v>-1.217998157191269E-2</v>
      </c>
      <c r="Y132" s="15">
        <f t="shared" si="183"/>
        <v>-9.7425357312937999E-3</v>
      </c>
      <c r="Z132" s="5">
        <f t="shared" si="199"/>
        <v>16444.013822147044</v>
      </c>
      <c r="AA132" s="5">
        <f t="shared" si="200"/>
        <v>37311.314918372285</v>
      </c>
      <c r="AB132" s="5">
        <f t="shared" si="201"/>
        <v>31591.143963131653</v>
      </c>
      <c r="AC132" s="16">
        <f t="shared" si="184"/>
        <v>1.7004449232011498</v>
      </c>
      <c r="AD132" s="16">
        <f t="shared" si="185"/>
        <v>2.9410157783595854</v>
      </c>
      <c r="AE132" s="16">
        <f t="shared" si="186"/>
        <v>4.9238742878602659</v>
      </c>
      <c r="AF132" s="15">
        <f t="shared" si="187"/>
        <v>-4.0504037456468023E-3</v>
      </c>
      <c r="AG132" s="15">
        <f t="shared" si="188"/>
        <v>2.9673830763510267E-4</v>
      </c>
      <c r="AH132" s="15">
        <f t="shared" si="189"/>
        <v>9.7937136394747881E-3</v>
      </c>
      <c r="AI132" s="1">
        <f t="shared" si="153"/>
        <v>275428.40533287864</v>
      </c>
      <c r="AJ132" s="1">
        <f t="shared" si="154"/>
        <v>92045.690631878504</v>
      </c>
      <c r="AK132" s="1">
        <f t="shared" si="155"/>
        <v>35610.306296546303</v>
      </c>
      <c r="AL132" s="14">
        <f t="shared" si="190"/>
        <v>45.031859499453084</v>
      </c>
      <c r="AM132" s="14">
        <f t="shared" si="191"/>
        <v>9.1700280472920603</v>
      </c>
      <c r="AN132" s="14">
        <f t="shared" si="192"/>
        <v>3.1205115832238106</v>
      </c>
      <c r="AO132" s="11">
        <f t="shared" si="193"/>
        <v>9.6069838150500998E-3</v>
      </c>
      <c r="AP132" s="11">
        <f t="shared" si="194"/>
        <v>1.2102265798287611E-2</v>
      </c>
      <c r="AQ132" s="11">
        <f t="shared" si="195"/>
        <v>1.0978282073792509E-2</v>
      </c>
      <c r="AR132" s="1">
        <f t="shared" si="196"/>
        <v>156370.03031943293</v>
      </c>
      <c r="AS132" s="1">
        <f t="shared" si="197"/>
        <v>53902.721484046568</v>
      </c>
      <c r="AT132" s="1">
        <f t="shared" si="198"/>
        <v>20640.086958526837</v>
      </c>
      <c r="AU132" s="1">
        <f t="shared" si="156"/>
        <v>31274.006063886587</v>
      </c>
      <c r="AV132" s="1">
        <f t="shared" si="157"/>
        <v>10780.544296809314</v>
      </c>
      <c r="AW132" s="1">
        <f t="shared" si="158"/>
        <v>4128.017391705368</v>
      </c>
      <c r="AX132" s="1">
        <f t="shared" si="141"/>
        <v>107511.18274498094</v>
      </c>
      <c r="AY132" s="1">
        <f t="shared" si="132"/>
        <v>14593.232743256674</v>
      </c>
      <c r="AZ132" s="1">
        <f t="shared" si="133"/>
        <v>3802.6668819910146</v>
      </c>
      <c r="BA132" s="1">
        <f t="shared" si="142"/>
        <v>13480.283687280165</v>
      </c>
      <c r="BB132" s="1">
        <f t="shared" si="143"/>
        <v>28332.923044461946</v>
      </c>
      <c r="BC132" s="1">
        <f t="shared" si="144"/>
        <v>35795.023523043237</v>
      </c>
      <c r="BD132" s="1">
        <f t="shared" si="134"/>
        <v>9516.2277202163277</v>
      </c>
      <c r="BE132" s="2">
        <f t="shared" si="150"/>
        <v>0</v>
      </c>
      <c r="BF132" s="2">
        <f t="shared" si="151"/>
        <v>0</v>
      </c>
      <c r="BG132" s="2">
        <f t="shared" si="152"/>
        <v>0</v>
      </c>
      <c r="BH132" s="2">
        <f t="shared" si="135"/>
        <v>0</v>
      </c>
      <c r="BI132" s="2">
        <f t="shared" si="145"/>
        <v>0</v>
      </c>
      <c r="BJ132" s="2">
        <f t="shared" si="136"/>
        <v>0</v>
      </c>
      <c r="BK132" s="2">
        <f t="shared" si="137"/>
        <v>0</v>
      </c>
      <c r="BL132" s="2">
        <f t="shared" si="138"/>
        <v>0</v>
      </c>
      <c r="BM132" s="2">
        <f t="shared" si="139"/>
        <v>0</v>
      </c>
      <c r="BN132" s="2">
        <f t="shared" si="140"/>
        <v>0</v>
      </c>
      <c r="BO132" s="2">
        <f t="shared" si="146"/>
        <v>0</v>
      </c>
      <c r="BP132" s="2">
        <f t="shared" si="147"/>
        <v>0</v>
      </c>
      <c r="BQ132" s="2">
        <f t="shared" si="148"/>
        <v>0</v>
      </c>
      <c r="BR132" s="17">
        <f t="shared" si="202"/>
        <v>0.12261879557071274</v>
      </c>
      <c r="BS132" s="12"/>
      <c r="BT132" s="12"/>
      <c r="BU132" s="12"/>
      <c r="BV132" s="12"/>
      <c r="BW132" s="12"/>
      <c r="BX132" s="12"/>
      <c r="BY132" s="19"/>
      <c r="BZ132" s="19"/>
      <c r="CA132" s="19"/>
      <c r="CB132" s="12"/>
      <c r="CC132" s="12"/>
      <c r="CD132" s="12"/>
      <c r="CE132" s="12"/>
      <c r="CF132" s="12"/>
      <c r="CG132" s="12"/>
      <c r="CH132" s="12"/>
      <c r="CI132" s="12"/>
      <c r="CJ132" s="12"/>
      <c r="CK132" s="17"/>
      <c r="CL132" s="17"/>
      <c r="CM132" s="17"/>
    </row>
    <row r="133" spans="1:91">
      <c r="A133" s="2">
        <f t="shared" si="159"/>
        <v>2087</v>
      </c>
      <c r="B133" s="5">
        <f t="shared" si="160"/>
        <v>1163.654979978214</v>
      </c>
      <c r="C133" s="5">
        <f t="shared" si="161"/>
        <v>2955.4040829178134</v>
      </c>
      <c r="D133" s="5">
        <f t="shared" si="162"/>
        <v>4343.6159530809819</v>
      </c>
      <c r="E133" s="15">
        <f t="shared" si="163"/>
        <v>7.9130804175860434E-5</v>
      </c>
      <c r="F133" s="15">
        <f t="shared" si="164"/>
        <v>1.5589299038055378E-4</v>
      </c>
      <c r="G133" s="15">
        <f t="shared" si="165"/>
        <v>3.1824999441488387E-4</v>
      </c>
      <c r="H133" s="5">
        <f t="shared" si="166"/>
        <v>158292.66450868646</v>
      </c>
      <c r="I133" s="5">
        <f t="shared" si="167"/>
        <v>54740.895171233533</v>
      </c>
      <c r="J133" s="5">
        <f t="shared" si="168"/>
        <v>20935.763875290624</v>
      </c>
      <c r="K133" s="5">
        <f t="shared" si="169"/>
        <v>136030.58228793042</v>
      </c>
      <c r="L133" s="5">
        <f t="shared" si="170"/>
        <v>18522.304779787984</v>
      </c>
      <c r="M133" s="5">
        <f t="shared" si="171"/>
        <v>4819.8929420637714</v>
      </c>
      <c r="N133" s="15">
        <f t="shared" si="172"/>
        <v>1.2215316135797183E-2</v>
      </c>
      <c r="O133" s="15">
        <f t="shared" si="173"/>
        <v>1.5391454691730422E-2</v>
      </c>
      <c r="P133" s="15">
        <f t="shared" si="174"/>
        <v>1.4002665316853236E-2</v>
      </c>
      <c r="Q133" s="5">
        <f t="shared" si="175"/>
        <v>9699.2993455812302</v>
      </c>
      <c r="R133" s="5">
        <f t="shared" si="176"/>
        <v>12769.435428226519</v>
      </c>
      <c r="S133" s="5">
        <f t="shared" si="177"/>
        <v>6474.079673999604</v>
      </c>
      <c r="T133" s="5">
        <f t="shared" si="178"/>
        <v>61.274471408300613</v>
      </c>
      <c r="U133" s="5">
        <f t="shared" si="179"/>
        <v>233.27048979164095</v>
      </c>
      <c r="V133" s="5">
        <f t="shared" si="180"/>
        <v>309.23541708648224</v>
      </c>
      <c r="W133" s="15">
        <f t="shared" si="181"/>
        <v>-1.0734613539272964E-2</v>
      </c>
      <c r="X133" s="15">
        <f t="shared" si="182"/>
        <v>-1.217998157191269E-2</v>
      </c>
      <c r="Y133" s="15">
        <f t="shared" si="183"/>
        <v>-9.7425357312937999E-3</v>
      </c>
      <c r="Z133" s="5">
        <f t="shared" si="199"/>
        <v>16402.883856411707</v>
      </c>
      <c r="AA133" s="5">
        <f t="shared" si="200"/>
        <v>37447.159297106904</v>
      </c>
      <c r="AB133" s="5">
        <f t="shared" si="201"/>
        <v>32047.358999822234</v>
      </c>
      <c r="AC133" s="16">
        <f t="shared" si="184"/>
        <v>1.6935574347149498</v>
      </c>
      <c r="AD133" s="16">
        <f t="shared" si="185"/>
        <v>2.9418884904043838</v>
      </c>
      <c r="AE133" s="16">
        <f t="shared" si="186"/>
        <v>4.9720973026323421</v>
      </c>
      <c r="AF133" s="15">
        <f t="shared" si="187"/>
        <v>-4.0504037456468023E-3</v>
      </c>
      <c r="AG133" s="15">
        <f t="shared" si="188"/>
        <v>2.9673830763510267E-4</v>
      </c>
      <c r="AH133" s="15">
        <f t="shared" si="189"/>
        <v>9.7937136394747881E-3</v>
      </c>
      <c r="AI133" s="1">
        <f t="shared" si="153"/>
        <v>279159.57086347736</v>
      </c>
      <c r="AJ133" s="1">
        <f t="shared" si="154"/>
        <v>93621.665865499963</v>
      </c>
      <c r="AK133" s="1">
        <f t="shared" si="155"/>
        <v>36177.293058597039</v>
      </c>
      <c r="AL133" s="14">
        <f t="shared" si="190"/>
        <v>45.460153641372216</v>
      </c>
      <c r="AM133" s="14">
        <f t="shared" si="191"/>
        <v>9.2798963829300813</v>
      </c>
      <c r="AN133" s="14">
        <f t="shared" si="192"/>
        <v>3.1544268610352266</v>
      </c>
      <c r="AO133" s="11">
        <f t="shared" si="193"/>
        <v>9.5109139768995987E-3</v>
      </c>
      <c r="AP133" s="11">
        <f t="shared" si="194"/>
        <v>1.1981243140304734E-2</v>
      </c>
      <c r="AQ133" s="11">
        <f t="shared" si="195"/>
        <v>1.0868499253054584E-2</v>
      </c>
      <c r="AR133" s="1">
        <f t="shared" si="196"/>
        <v>158292.66450868646</v>
      </c>
      <c r="AS133" s="1">
        <f t="shared" si="197"/>
        <v>54740.895171233533</v>
      </c>
      <c r="AT133" s="1">
        <f t="shared" si="198"/>
        <v>20935.763875290624</v>
      </c>
      <c r="AU133" s="1">
        <f t="shared" si="156"/>
        <v>31658.532901737293</v>
      </c>
      <c r="AV133" s="1">
        <f t="shared" si="157"/>
        <v>10948.179034246707</v>
      </c>
      <c r="AW133" s="1">
        <f t="shared" si="158"/>
        <v>4187.1527750581254</v>
      </c>
      <c r="AX133" s="1">
        <f t="shared" si="141"/>
        <v>108824.46583034434</v>
      </c>
      <c r="AY133" s="1">
        <f t="shared" si="132"/>
        <v>14817.843823830384</v>
      </c>
      <c r="AZ133" s="1">
        <f t="shared" si="133"/>
        <v>3855.9143536510164</v>
      </c>
      <c r="BA133" s="1">
        <f t="shared" si="142"/>
        <v>13495.47869022705</v>
      </c>
      <c r="BB133" s="1">
        <f t="shared" si="143"/>
        <v>28382.481404625563</v>
      </c>
      <c r="BC133" s="1">
        <f t="shared" si="144"/>
        <v>35866.815587021731</v>
      </c>
      <c r="BD133" s="1">
        <f t="shared" si="134"/>
        <v>9255.3114136181248</v>
      </c>
      <c r="BE133" s="2">
        <f t="shared" si="150"/>
        <v>0</v>
      </c>
      <c r="BF133" s="2">
        <f t="shared" si="151"/>
        <v>0</v>
      </c>
      <c r="BG133" s="2">
        <f t="shared" si="152"/>
        <v>0</v>
      </c>
      <c r="BH133" s="2">
        <f t="shared" si="135"/>
        <v>0</v>
      </c>
      <c r="BI133" s="2">
        <f t="shared" si="145"/>
        <v>0</v>
      </c>
      <c r="BJ133" s="2">
        <f t="shared" si="136"/>
        <v>0</v>
      </c>
      <c r="BK133" s="2">
        <f t="shared" si="137"/>
        <v>0</v>
      </c>
      <c r="BL133" s="2">
        <f t="shared" si="138"/>
        <v>0</v>
      </c>
      <c r="BM133" s="2">
        <f t="shared" si="139"/>
        <v>0</v>
      </c>
      <c r="BN133" s="2">
        <f t="shared" si="140"/>
        <v>0</v>
      </c>
      <c r="BO133" s="2">
        <f t="shared" si="146"/>
        <v>0</v>
      </c>
      <c r="BP133" s="2">
        <f t="shared" si="147"/>
        <v>0</v>
      </c>
      <c r="BQ133" s="2">
        <f t="shared" si="148"/>
        <v>0</v>
      </c>
      <c r="BR133" s="17">
        <f t="shared" si="202"/>
        <v>0.11904737434049781</v>
      </c>
      <c r="BS133" s="12"/>
      <c r="BT133" s="12"/>
      <c r="BU133" s="12"/>
      <c r="BV133" s="12"/>
      <c r="BW133" s="12"/>
      <c r="BX133" s="12"/>
      <c r="BY133" s="19"/>
      <c r="BZ133" s="19"/>
      <c r="CA133" s="19"/>
      <c r="CB133" s="12"/>
      <c r="CC133" s="12"/>
      <c r="CD133" s="12"/>
      <c r="CE133" s="12"/>
      <c r="CF133" s="12"/>
      <c r="CG133" s="12"/>
      <c r="CH133" s="12"/>
      <c r="CI133" s="12"/>
      <c r="CJ133" s="12"/>
      <c r="CK133" s="17"/>
      <c r="CL133" s="17"/>
      <c r="CM133" s="17"/>
    </row>
    <row r="134" spans="1:91">
      <c r="A134" s="2">
        <f t="shared" si="159"/>
        <v>2088</v>
      </c>
      <c r="B134" s="5">
        <f t="shared" si="160"/>
        <v>1163.7424568848455</v>
      </c>
      <c r="C134" s="5">
        <f t="shared" si="161"/>
        <v>2955.8417733590686</v>
      </c>
      <c r="D134" s="5">
        <f t="shared" si="162"/>
        <v>4344.9291910461498</v>
      </c>
      <c r="E134" s="15">
        <f t="shared" si="163"/>
        <v>7.5174263967067411E-5</v>
      </c>
      <c r="F134" s="15">
        <f t="shared" si="164"/>
        <v>1.4809834086152609E-4</v>
      </c>
      <c r="G134" s="15">
        <f t="shared" si="165"/>
        <v>3.0233749469413967E-4</v>
      </c>
      <c r="H134" s="5">
        <f t="shared" si="166"/>
        <v>160218.90207341709</v>
      </c>
      <c r="I134" s="5">
        <f t="shared" si="167"/>
        <v>55583.195398240598</v>
      </c>
      <c r="J134" s="5">
        <f t="shared" si="168"/>
        <v>21232.36148609735</v>
      </c>
      <c r="K134" s="5">
        <f t="shared" si="169"/>
        <v>137675.5665530136</v>
      </c>
      <c r="L134" s="5">
        <f t="shared" si="170"/>
        <v>18804.523266167565</v>
      </c>
      <c r="M134" s="5">
        <f t="shared" si="171"/>
        <v>4886.6990812766571</v>
      </c>
      <c r="N134" s="15">
        <f t="shared" si="172"/>
        <v>1.209275324280612E-2</v>
      </c>
      <c r="O134" s="15">
        <f t="shared" si="173"/>
        <v>1.5236683001110363E-2</v>
      </c>
      <c r="P134" s="15">
        <f t="shared" si="174"/>
        <v>1.3860502715705714E-2</v>
      </c>
      <c r="Q134" s="5">
        <f t="shared" si="175"/>
        <v>9711.9433063645538</v>
      </c>
      <c r="R134" s="5">
        <f t="shared" si="176"/>
        <v>12807.994557633723</v>
      </c>
      <c r="S134" s="5">
        <f t="shared" si="177"/>
        <v>6501.83063670714</v>
      </c>
      <c r="T134" s="5">
        <f t="shared" si="178"/>
        <v>60.616713637909278</v>
      </c>
      <c r="U134" s="5">
        <f t="shared" si="179"/>
        <v>230.42925952470773</v>
      </c>
      <c r="V134" s="5">
        <f t="shared" si="180"/>
        <v>306.22267998613563</v>
      </c>
      <c r="W134" s="15">
        <f t="shared" si="181"/>
        <v>-1.0734613539272964E-2</v>
      </c>
      <c r="X134" s="15">
        <f t="shared" si="182"/>
        <v>-1.217998157191269E-2</v>
      </c>
      <c r="Y134" s="15">
        <f t="shared" si="183"/>
        <v>-9.7425357312937999E-3</v>
      </c>
      <c r="Z134" s="5">
        <f t="shared" si="199"/>
        <v>16359.787288080684</v>
      </c>
      <c r="AA134" s="5">
        <f t="shared" si="200"/>
        <v>37577.40246222866</v>
      </c>
      <c r="AB134" s="5">
        <f t="shared" si="201"/>
        <v>32505.011317745291</v>
      </c>
      <c r="AC134" s="16">
        <f t="shared" si="184"/>
        <v>1.6866978433379123</v>
      </c>
      <c r="AD134" s="16">
        <f t="shared" si="185"/>
        <v>2.9427614614162776</v>
      </c>
      <c r="AE134" s="16">
        <f t="shared" si="186"/>
        <v>5.0207925998019283</v>
      </c>
      <c r="AF134" s="15">
        <f t="shared" si="187"/>
        <v>-4.0504037456468023E-3</v>
      </c>
      <c r="AG134" s="15">
        <f t="shared" si="188"/>
        <v>2.9673830763510267E-4</v>
      </c>
      <c r="AH134" s="15">
        <f t="shared" si="189"/>
        <v>9.7937136394747881E-3</v>
      </c>
      <c r="AI134" s="1">
        <f t="shared" si="153"/>
        <v>282902.14667886693</v>
      </c>
      <c r="AJ134" s="1">
        <f t="shared" si="154"/>
        <v>95207.678313196666</v>
      </c>
      <c r="AK134" s="1">
        <f t="shared" si="155"/>
        <v>36746.716527795463</v>
      </c>
      <c r="AL134" s="14">
        <f t="shared" si="190"/>
        <v>45.888197575925354</v>
      </c>
      <c r="AM134" s="14">
        <f t="shared" si="191"/>
        <v>9.3899692308619951</v>
      </c>
      <c r="AN134" s="14">
        <f t="shared" si="192"/>
        <v>3.1883679081583738</v>
      </c>
      <c r="AO134" s="11">
        <f t="shared" si="193"/>
        <v>9.4158048371306025E-3</v>
      </c>
      <c r="AP134" s="11">
        <f t="shared" si="194"/>
        <v>1.1861430708901687E-2</v>
      </c>
      <c r="AQ134" s="11">
        <f t="shared" si="195"/>
        <v>1.0759814260524039E-2</v>
      </c>
      <c r="AR134" s="1">
        <f t="shared" si="196"/>
        <v>160218.90207341709</v>
      </c>
      <c r="AS134" s="1">
        <f t="shared" si="197"/>
        <v>55583.195398240598</v>
      </c>
      <c r="AT134" s="1">
        <f t="shared" si="198"/>
        <v>21232.36148609735</v>
      </c>
      <c r="AU134" s="1">
        <f t="shared" si="156"/>
        <v>32043.780414683421</v>
      </c>
      <c r="AV134" s="1">
        <f t="shared" si="157"/>
        <v>11116.639079648121</v>
      </c>
      <c r="AW134" s="1">
        <f t="shared" si="158"/>
        <v>4246.4722972194704</v>
      </c>
      <c r="AX134" s="1">
        <f t="shared" si="141"/>
        <v>110140.45324241086</v>
      </c>
      <c r="AY134" s="1">
        <f t="shared" ref="AY134:AY197" si="203">(AS134-AV134)/C134*1000</f>
        <v>15043.618612934051</v>
      </c>
      <c r="AZ134" s="1">
        <f t="shared" ref="AZ134:AZ197" si="204">(AT134-AW134)/D134*1000</f>
        <v>3909.3592650213263</v>
      </c>
      <c r="BA134" s="1">
        <f t="shared" si="142"/>
        <v>13510.481643337935</v>
      </c>
      <c r="BB134" s="1">
        <f t="shared" si="143"/>
        <v>28431.382364059918</v>
      </c>
      <c r="BC134" s="1">
        <f t="shared" si="144"/>
        <v>35937.468830080899</v>
      </c>
      <c r="BD134" s="1">
        <f t="shared" ref="BD134:BD197" si="205">SUM(BA134:BC134)*BR134</f>
        <v>9001.2913492151019</v>
      </c>
      <c r="BE134" s="2">
        <f t="shared" si="150"/>
        <v>0</v>
      </c>
      <c r="BF134" s="2">
        <f t="shared" si="151"/>
        <v>0</v>
      </c>
      <c r="BG134" s="2">
        <f t="shared" si="152"/>
        <v>0</v>
      </c>
      <c r="BH134" s="2">
        <f t="shared" ref="BH134:BH197" si="206">(BE134*Z134+BF134*AA134+BG134*AB134)/(Z134+AA134+AB134)</f>
        <v>0</v>
      </c>
      <c r="BI134" s="2">
        <f t="shared" si="145"/>
        <v>0</v>
      </c>
      <c r="BJ134" s="2">
        <f t="shared" ref="BJ134:BJ197" si="207">BJ$5*BF134^2</f>
        <v>0</v>
      </c>
      <c r="BK134" s="2">
        <f t="shared" ref="BK134:BK197" si="208">BK$5*BG134^2</f>
        <v>0</v>
      </c>
      <c r="BL134" s="2">
        <f t="shared" ref="BL134:BL197" si="209">BI134*AR134</f>
        <v>0</v>
      </c>
      <c r="BM134" s="2">
        <f t="shared" ref="BM134:BM197" si="210">BJ134*AS134</f>
        <v>0</v>
      </c>
      <c r="BN134" s="2">
        <f t="shared" ref="BN134:BN197" si="211">BK134*AT134</f>
        <v>0</v>
      </c>
      <c r="BO134" s="2">
        <f t="shared" si="146"/>
        <v>0</v>
      </c>
      <c r="BP134" s="2">
        <f t="shared" si="147"/>
        <v>0</v>
      </c>
      <c r="BQ134" s="2">
        <f t="shared" si="148"/>
        <v>0</v>
      </c>
      <c r="BR134" s="17">
        <f t="shared" si="202"/>
        <v>0.11557997508786194</v>
      </c>
      <c r="BS134" s="12"/>
      <c r="BT134" s="12"/>
      <c r="BU134" s="12"/>
      <c r="BV134" s="12"/>
      <c r="BW134" s="12"/>
      <c r="BX134" s="12"/>
      <c r="BY134" s="19"/>
      <c r="BZ134" s="19"/>
      <c r="CA134" s="19"/>
      <c r="CB134" s="12"/>
      <c r="CC134" s="12"/>
      <c r="CD134" s="12"/>
      <c r="CE134" s="12"/>
      <c r="CF134" s="12"/>
      <c r="CG134" s="12"/>
      <c r="CH134" s="12"/>
      <c r="CI134" s="12"/>
      <c r="CJ134" s="12"/>
      <c r="CK134" s="17"/>
      <c r="CL134" s="17"/>
      <c r="CM134" s="17"/>
    </row>
    <row r="135" spans="1:91">
      <c r="A135" s="2">
        <f t="shared" si="159"/>
        <v>2089</v>
      </c>
      <c r="B135" s="5">
        <f t="shared" si="160"/>
        <v>1163.8255661933567</v>
      </c>
      <c r="C135" s="5">
        <f t="shared" si="161"/>
        <v>2956.2576408584277</v>
      </c>
      <c r="D135" s="5">
        <f t="shared" si="162"/>
        <v>4346.1771443020816</v>
      </c>
      <c r="E135" s="15">
        <f t="shared" si="163"/>
        <v>7.1415550768714036E-5</v>
      </c>
      <c r="F135" s="15">
        <f t="shared" si="164"/>
        <v>1.4069342381844977E-4</v>
      </c>
      <c r="G135" s="15">
        <f t="shared" si="165"/>
        <v>2.8722061995943267E-4</v>
      </c>
      <c r="H135" s="5">
        <f t="shared" si="166"/>
        <v>162148.53228157829</v>
      </c>
      <c r="I135" s="5">
        <f t="shared" si="167"/>
        <v>56429.523047744726</v>
      </c>
      <c r="J135" s="5">
        <f t="shared" si="168"/>
        <v>21529.84863302653</v>
      </c>
      <c r="K135" s="5">
        <f t="shared" si="169"/>
        <v>139323.74145374214</v>
      </c>
      <c r="L135" s="5">
        <f t="shared" si="170"/>
        <v>19088.161419976546</v>
      </c>
      <c r="M135" s="5">
        <f t="shared" si="171"/>
        <v>4953.7439267178879</v>
      </c>
      <c r="N135" s="15">
        <f t="shared" si="172"/>
        <v>1.1971440844544379E-2</v>
      </c>
      <c r="O135" s="15">
        <f t="shared" si="173"/>
        <v>1.508350676027459E-2</v>
      </c>
      <c r="P135" s="15">
        <f t="shared" si="174"/>
        <v>1.3719863721118442E-2</v>
      </c>
      <c r="Q135" s="5">
        <f t="shared" si="175"/>
        <v>9723.4015854328009</v>
      </c>
      <c r="R135" s="5">
        <f t="shared" si="176"/>
        <v>12844.636749932199</v>
      </c>
      <c r="S135" s="5">
        <f t="shared" si="177"/>
        <v>6528.6961119930011</v>
      </c>
      <c r="T135" s="5">
        <f t="shared" si="178"/>
        <v>59.966016642985544</v>
      </c>
      <c r="U135" s="5">
        <f t="shared" si="179"/>
        <v>227.6226353900673</v>
      </c>
      <c r="V135" s="5">
        <f t="shared" si="180"/>
        <v>303.23929458463817</v>
      </c>
      <c r="W135" s="15">
        <f t="shared" si="181"/>
        <v>-1.0734613539272964E-2</v>
      </c>
      <c r="X135" s="15">
        <f t="shared" si="182"/>
        <v>-1.217998157191269E-2</v>
      </c>
      <c r="Y135" s="15">
        <f t="shared" si="183"/>
        <v>-9.7425357312937999E-3</v>
      </c>
      <c r="Z135" s="5">
        <f t="shared" si="199"/>
        <v>16314.763704652434</v>
      </c>
      <c r="AA135" s="5">
        <f t="shared" si="200"/>
        <v>37702.057108036635</v>
      </c>
      <c r="AB135" s="5">
        <f t="shared" si="201"/>
        <v>32964.052494664807</v>
      </c>
      <c r="AC135" s="16">
        <f t="shared" si="184"/>
        <v>1.679866036075482</v>
      </c>
      <c r="AD135" s="16">
        <f t="shared" si="185"/>
        <v>2.9436346914721119</v>
      </c>
      <c r="AE135" s="16">
        <f t="shared" si="186"/>
        <v>5.0699648047675829</v>
      </c>
      <c r="AF135" s="15">
        <f t="shared" si="187"/>
        <v>-4.0504037456468023E-3</v>
      </c>
      <c r="AG135" s="15">
        <f t="shared" si="188"/>
        <v>2.9673830763510267E-4</v>
      </c>
      <c r="AH135" s="15">
        <f t="shared" si="189"/>
        <v>9.7937136394747881E-3</v>
      </c>
      <c r="AI135" s="1">
        <f t="shared" si="153"/>
        <v>286655.71242566366</v>
      </c>
      <c r="AJ135" s="1">
        <f t="shared" si="154"/>
        <v>96803.549561525113</v>
      </c>
      <c r="AK135" s="1">
        <f t="shared" si="155"/>
        <v>37318.517172235392</v>
      </c>
      <c r="AL135" s="14">
        <f t="shared" si="190"/>
        <v>46.315951145500932</v>
      </c>
      <c r="AM135" s="14">
        <f t="shared" si="191"/>
        <v>9.5002339155586775</v>
      </c>
      <c r="AN135" s="14">
        <f t="shared" si="192"/>
        <v>3.2223310921795134</v>
      </c>
      <c r="AO135" s="11">
        <f t="shared" si="193"/>
        <v>9.3216467887592969E-3</v>
      </c>
      <c r="AP135" s="11">
        <f t="shared" si="194"/>
        <v>1.174281640181267E-2</v>
      </c>
      <c r="AQ135" s="11">
        <f t="shared" si="195"/>
        <v>1.0652216117918799E-2</v>
      </c>
      <c r="AR135" s="1">
        <f t="shared" si="196"/>
        <v>162148.53228157829</v>
      </c>
      <c r="AS135" s="1">
        <f t="shared" si="197"/>
        <v>56429.523047744726</v>
      </c>
      <c r="AT135" s="1">
        <f t="shared" si="198"/>
        <v>21529.84863302653</v>
      </c>
      <c r="AU135" s="1">
        <f t="shared" si="156"/>
        <v>32429.70645631566</v>
      </c>
      <c r="AV135" s="1">
        <f t="shared" si="157"/>
        <v>11285.904609548947</v>
      </c>
      <c r="AW135" s="1">
        <f t="shared" si="158"/>
        <v>4305.9697266053063</v>
      </c>
      <c r="AX135" s="1">
        <f t="shared" ref="AX135:AX198" si="212">(AR135-AU135)/B135*1000</f>
        <v>111458.99316299371</v>
      </c>
      <c r="AY135" s="1">
        <f t="shared" si="203"/>
        <v>15270.529135981238</v>
      </c>
      <c r="AZ135" s="1">
        <f t="shared" si="204"/>
        <v>3962.9951413743102</v>
      </c>
      <c r="BA135" s="1">
        <f t="shared" ref="BA135:BA198" si="213">LN(AX135)*B135</f>
        <v>13525.296433353089</v>
      </c>
      <c r="BB135" s="1">
        <f t="shared" ref="BB135:BB198" si="214">LN(AY135)*C135</f>
        <v>28479.640256240418</v>
      </c>
      <c r="BC135" s="1">
        <f t="shared" ref="BC135:BC198" si="215">LN(AZ135)*D135</f>
        <v>36007.014423027307</v>
      </c>
      <c r="BD135" s="1">
        <f t="shared" si="205"/>
        <v>8753.9993846138041</v>
      </c>
      <c r="BE135" s="2">
        <f t="shared" si="150"/>
        <v>0</v>
      </c>
      <c r="BF135" s="2">
        <f t="shared" si="151"/>
        <v>0</v>
      </c>
      <c r="BG135" s="2">
        <f t="shared" si="152"/>
        <v>0</v>
      </c>
      <c r="BH135" s="2">
        <f t="shared" si="206"/>
        <v>0</v>
      </c>
      <c r="BI135" s="2">
        <f t="shared" ref="BI135:BI198" si="216">BI$5*BE135^2</f>
        <v>0</v>
      </c>
      <c r="BJ135" s="2">
        <f t="shared" si="207"/>
        <v>0</v>
      </c>
      <c r="BK135" s="2">
        <f t="shared" si="208"/>
        <v>0</v>
      </c>
      <c r="BL135" s="2">
        <f t="shared" si="209"/>
        <v>0</v>
      </c>
      <c r="BM135" s="2">
        <f t="shared" si="210"/>
        <v>0</v>
      </c>
      <c r="BN135" s="2">
        <f t="shared" si="211"/>
        <v>0</v>
      </c>
      <c r="BO135" s="2">
        <f t="shared" ref="BO135:BO198" si="217">2*BI$5*BE135*AR135/Z135*1000</f>
        <v>0</v>
      </c>
      <c r="BP135" s="2">
        <f t="shared" ref="BP135:BP198" si="218">2*BJ$5*BF135*AS135/AA135*1000</f>
        <v>0</v>
      </c>
      <c r="BQ135" s="2">
        <f t="shared" ref="BQ135:BQ198" si="219">2*BK$5*BG135*AT135/AB135*1000</f>
        <v>0</v>
      </c>
      <c r="BR135" s="17">
        <f t="shared" si="202"/>
        <v>0.1122135680464679</v>
      </c>
      <c r="BS135" s="12"/>
      <c r="BT135" s="12"/>
      <c r="BU135" s="12"/>
      <c r="BV135" s="12"/>
      <c r="BW135" s="12"/>
      <c r="BX135" s="12"/>
      <c r="BY135" s="19"/>
      <c r="BZ135" s="19"/>
      <c r="CA135" s="19"/>
      <c r="CB135" s="12"/>
      <c r="CC135" s="12"/>
      <c r="CD135" s="12"/>
      <c r="CE135" s="12"/>
      <c r="CF135" s="12"/>
      <c r="CG135" s="12"/>
      <c r="CH135" s="12"/>
      <c r="CI135" s="12"/>
      <c r="CJ135" s="12"/>
      <c r="CK135" s="17"/>
      <c r="CL135" s="17"/>
      <c r="CM135" s="17"/>
    </row>
    <row r="136" spans="1:91">
      <c r="A136" s="2">
        <f t="shared" si="159"/>
        <v>2090</v>
      </c>
      <c r="B136" s="5">
        <f t="shared" si="160"/>
        <v>1163.9045256749748</v>
      </c>
      <c r="C136" s="5">
        <f t="shared" si="161"/>
        <v>2956.6527705671506</v>
      </c>
      <c r="D136" s="5">
        <f t="shared" si="162"/>
        <v>4347.3630404112291</v>
      </c>
      <c r="E136" s="15">
        <f t="shared" si="163"/>
        <v>6.7844773230278332E-5</v>
      </c>
      <c r="F136" s="15">
        <f t="shared" si="164"/>
        <v>1.3365875262752726E-4</v>
      </c>
      <c r="G136" s="15">
        <f t="shared" si="165"/>
        <v>2.7285958896146101E-4</v>
      </c>
      <c r="H136" s="5">
        <f t="shared" si="166"/>
        <v>164081.34507935989</v>
      </c>
      <c r="I136" s="5">
        <f t="shared" si="167"/>
        <v>57279.778408418555</v>
      </c>
      <c r="J136" s="5">
        <f t="shared" si="168"/>
        <v>21828.194075532912</v>
      </c>
      <c r="K136" s="5">
        <f t="shared" si="169"/>
        <v>140974.91801074095</v>
      </c>
      <c r="L136" s="5">
        <f t="shared" si="170"/>
        <v>19373.184087974943</v>
      </c>
      <c r="M136" s="5">
        <f t="shared" si="171"/>
        <v>5021.0193794783982</v>
      </c>
      <c r="N136" s="15">
        <f t="shared" si="172"/>
        <v>1.1851365314841322E-2</v>
      </c>
      <c r="O136" s="15">
        <f t="shared" si="173"/>
        <v>1.4931907884020212E-2</v>
      </c>
      <c r="P136" s="15">
        <f t="shared" si="174"/>
        <v>1.3580728789322816E-2</v>
      </c>
      <c r="Q136" s="5">
        <f t="shared" si="175"/>
        <v>9733.683536706536</v>
      </c>
      <c r="R136" s="5">
        <f t="shared" si="176"/>
        <v>12879.369395420457</v>
      </c>
      <c r="S136" s="5">
        <f t="shared" si="177"/>
        <v>6554.678710564277</v>
      </c>
      <c r="T136" s="5">
        <f t="shared" si="178"/>
        <v>59.322304628833486</v>
      </c>
      <c r="U136" s="5">
        <f t="shared" si="179"/>
        <v>224.85019588566607</v>
      </c>
      <c r="V136" s="5">
        <f t="shared" si="180"/>
        <v>300.28497492201501</v>
      </c>
      <c r="W136" s="15">
        <f t="shared" si="181"/>
        <v>-1.0734613539272964E-2</v>
      </c>
      <c r="X136" s="15">
        <f t="shared" si="182"/>
        <v>-1.217998157191269E-2</v>
      </c>
      <c r="Y136" s="15">
        <f t="shared" si="183"/>
        <v>-9.7425357312937999E-3</v>
      </c>
      <c r="Z136" s="5">
        <f t="shared" si="199"/>
        <v>16267.852734786895</v>
      </c>
      <c r="AA136" s="5">
        <f t="shared" si="200"/>
        <v>37821.137987636997</v>
      </c>
      <c r="AB136" s="5">
        <f t="shared" si="201"/>
        <v>33424.433971849234</v>
      </c>
      <c r="AC136" s="16">
        <f t="shared" si="184"/>
        <v>1.673061900390777</v>
      </c>
      <c r="AD136" s="16">
        <f t="shared" si="185"/>
        <v>2.9445081806487554</v>
      </c>
      <c r="AE136" s="16">
        <f t="shared" si="186"/>
        <v>5.1196185882276923</v>
      </c>
      <c r="AF136" s="15">
        <f t="shared" si="187"/>
        <v>-4.0504037456468023E-3</v>
      </c>
      <c r="AG136" s="15">
        <f t="shared" si="188"/>
        <v>2.9673830763510267E-4</v>
      </c>
      <c r="AH136" s="15">
        <f t="shared" si="189"/>
        <v>9.7937136394747881E-3</v>
      </c>
      <c r="AI136" s="1">
        <f t="shared" si="153"/>
        <v>290419.84763941297</v>
      </c>
      <c r="AJ136" s="1">
        <f t="shared" si="154"/>
        <v>98409.099214921545</v>
      </c>
      <c r="AK136" s="1">
        <f t="shared" si="155"/>
        <v>37892.635181617159</v>
      </c>
      <c r="AL136" s="14">
        <f t="shared" si="190"/>
        <v>46.743374673392083</v>
      </c>
      <c r="AM136" s="14">
        <f t="shared" si="191"/>
        <v>9.6106778231769106</v>
      </c>
      <c r="AN136" s="14">
        <f t="shared" si="192"/>
        <v>3.2563128097049252</v>
      </c>
      <c r="AO136" s="11">
        <f t="shared" si="193"/>
        <v>9.2284303208717035E-3</v>
      </c>
      <c r="AP136" s="11">
        <f t="shared" si="194"/>
        <v>1.1625388237794543E-2</v>
      </c>
      <c r="AQ136" s="11">
        <f t="shared" si="195"/>
        <v>1.0545693956739611E-2</v>
      </c>
      <c r="AR136" s="1">
        <f t="shared" si="196"/>
        <v>164081.34507935989</v>
      </c>
      <c r="AS136" s="1">
        <f t="shared" si="197"/>
        <v>57279.778408418555</v>
      </c>
      <c r="AT136" s="1">
        <f t="shared" si="198"/>
        <v>21828.194075532912</v>
      </c>
      <c r="AU136" s="1">
        <f t="shared" si="156"/>
        <v>32816.269015871978</v>
      </c>
      <c r="AV136" s="1">
        <f t="shared" si="157"/>
        <v>11455.955681683712</v>
      </c>
      <c r="AW136" s="1">
        <f t="shared" si="158"/>
        <v>4365.638815106583</v>
      </c>
      <c r="AX136" s="1">
        <f t="shared" si="212"/>
        <v>112779.93440859276</v>
      </c>
      <c r="AY136" s="1">
        <f t="shared" si="203"/>
        <v>15498.547270379955</v>
      </c>
      <c r="AZ136" s="1">
        <f t="shared" si="204"/>
        <v>4016.8155035827181</v>
      </c>
      <c r="BA136" s="1">
        <f t="shared" si="213"/>
        <v>13539.926813842778</v>
      </c>
      <c r="BB136" s="1">
        <f t="shared" si="214"/>
        <v>28527.268910657527</v>
      </c>
      <c r="BC136" s="1">
        <f t="shared" si="215"/>
        <v>36075.482328188285</v>
      </c>
      <c r="BD136" s="1">
        <f t="shared" si="205"/>
        <v>8513.2706029112669</v>
      </c>
      <c r="BE136" s="2">
        <f t="shared" si="150"/>
        <v>0</v>
      </c>
      <c r="BF136" s="2">
        <f t="shared" si="151"/>
        <v>0</v>
      </c>
      <c r="BG136" s="2">
        <f t="shared" si="152"/>
        <v>0</v>
      </c>
      <c r="BH136" s="2">
        <f t="shared" si="206"/>
        <v>0</v>
      </c>
      <c r="BI136" s="2">
        <f t="shared" si="216"/>
        <v>0</v>
      </c>
      <c r="BJ136" s="2">
        <f t="shared" si="207"/>
        <v>0</v>
      </c>
      <c r="BK136" s="2">
        <f t="shared" si="208"/>
        <v>0</v>
      </c>
      <c r="BL136" s="2">
        <f t="shared" si="209"/>
        <v>0</v>
      </c>
      <c r="BM136" s="2">
        <f t="shared" si="210"/>
        <v>0</v>
      </c>
      <c r="BN136" s="2">
        <f t="shared" si="211"/>
        <v>0</v>
      </c>
      <c r="BO136" s="2">
        <f t="shared" si="217"/>
        <v>0</v>
      </c>
      <c r="BP136" s="2">
        <f t="shared" si="218"/>
        <v>0</v>
      </c>
      <c r="BQ136" s="2">
        <f t="shared" si="219"/>
        <v>0</v>
      </c>
      <c r="BR136" s="17">
        <f t="shared" si="202"/>
        <v>0.1089452116955999</v>
      </c>
      <c r="BS136" s="12"/>
      <c r="BT136" s="12"/>
      <c r="BU136" s="12"/>
      <c r="BV136" s="12"/>
      <c r="BW136" s="12"/>
      <c r="BX136" s="12"/>
      <c r="BY136" s="19"/>
      <c r="BZ136" s="19"/>
      <c r="CA136" s="19"/>
      <c r="CB136" s="12"/>
      <c r="CC136" s="12"/>
      <c r="CD136" s="12"/>
      <c r="CE136" s="12"/>
      <c r="CF136" s="12"/>
      <c r="CG136" s="12"/>
      <c r="CH136" s="12"/>
      <c r="CI136" s="12"/>
      <c r="CJ136" s="12"/>
      <c r="CK136" s="17"/>
      <c r="CL136" s="17"/>
      <c r="CM136" s="17"/>
    </row>
    <row r="137" spans="1:91">
      <c r="A137" s="2">
        <f t="shared" si="159"/>
        <v>2091</v>
      </c>
      <c r="B137" s="5">
        <f t="shared" si="160"/>
        <v>1163.9795422716506</v>
      </c>
      <c r="C137" s="5">
        <f t="shared" si="161"/>
        <v>2957.0281939623542</v>
      </c>
      <c r="D137" s="5">
        <f t="shared" si="162"/>
        <v>4348.4899491188889</v>
      </c>
      <c r="E137" s="15">
        <f t="shared" si="163"/>
        <v>6.4452534568764416E-5</v>
      </c>
      <c r="F137" s="15">
        <f t="shared" si="164"/>
        <v>1.269758149961509E-4</v>
      </c>
      <c r="G137" s="15">
        <f t="shared" si="165"/>
        <v>2.5921660951338794E-4</v>
      </c>
      <c r="H137" s="5">
        <f t="shared" si="166"/>
        <v>166017.13116213403</v>
      </c>
      <c r="I137" s="5">
        <f t="shared" si="167"/>
        <v>58133.861220465631</v>
      </c>
      <c r="J137" s="5">
        <f t="shared" si="168"/>
        <v>22127.366501425207</v>
      </c>
      <c r="K137" s="5">
        <f t="shared" si="169"/>
        <v>142628.90809758648</v>
      </c>
      <c r="L137" s="5">
        <f t="shared" si="170"/>
        <v>19659.555948490131</v>
      </c>
      <c r="M137" s="5">
        <f t="shared" si="171"/>
        <v>5088.5173382794082</v>
      </c>
      <c r="N137" s="15">
        <f t="shared" si="172"/>
        <v>1.1732513202947992E-2</v>
      </c>
      <c r="O137" s="15">
        <f t="shared" si="173"/>
        <v>1.4781868546479116E-2</v>
      </c>
      <c r="P137" s="15">
        <f t="shared" si="174"/>
        <v>1.3443078725583923E-2</v>
      </c>
      <c r="Q137" s="5">
        <f t="shared" si="175"/>
        <v>9742.798784847937</v>
      </c>
      <c r="R137" s="5">
        <f t="shared" si="176"/>
        <v>12912.200549081826</v>
      </c>
      <c r="S137" s="5">
        <f t="shared" si="177"/>
        <v>6579.7812633953081</v>
      </c>
      <c r="T137" s="5">
        <f t="shared" si="178"/>
        <v>58.685502614383935</v>
      </c>
      <c r="U137" s="5">
        <f t="shared" si="179"/>
        <v>222.1115246433377</v>
      </c>
      <c r="V137" s="5">
        <f t="shared" si="180"/>
        <v>297.35943782426659</v>
      </c>
      <c r="W137" s="15">
        <f t="shared" si="181"/>
        <v>-1.0734613539272964E-2</v>
      </c>
      <c r="X137" s="15">
        <f t="shared" si="182"/>
        <v>-1.217998157191269E-2</v>
      </c>
      <c r="Y137" s="15">
        <f t="shared" si="183"/>
        <v>-9.7425357312937999E-3</v>
      </c>
      <c r="Z137" s="5">
        <f t="shared" si="199"/>
        <v>16219.094027647876</v>
      </c>
      <c r="AA137" s="5">
        <f t="shared" si="200"/>
        <v>37934.661874484569</v>
      </c>
      <c r="AB137" s="5">
        <f t="shared" si="201"/>
        <v>33886.107070876322</v>
      </c>
      <c r="AC137" s="16">
        <f t="shared" si="184"/>
        <v>1.6662853242027351</v>
      </c>
      <c r="AD137" s="16">
        <f t="shared" si="185"/>
        <v>2.9453819290230987</v>
      </c>
      <c r="AE137" s="16">
        <f t="shared" si="186"/>
        <v>5.1697586666241264</v>
      </c>
      <c r="AF137" s="15">
        <f t="shared" si="187"/>
        <v>-4.0504037456468023E-3</v>
      </c>
      <c r="AG137" s="15">
        <f t="shared" si="188"/>
        <v>2.9673830763510267E-4</v>
      </c>
      <c r="AH137" s="15">
        <f t="shared" si="189"/>
        <v>9.7937136394747881E-3</v>
      </c>
      <c r="AI137" s="1">
        <f t="shared" si="153"/>
        <v>294194.13189134363</v>
      </c>
      <c r="AJ137" s="1">
        <f t="shared" si="154"/>
        <v>100024.1449751131</v>
      </c>
      <c r="AK137" s="1">
        <f t="shared" si="155"/>
        <v>38469.010478562028</v>
      </c>
      <c r="AL137" s="14">
        <f t="shared" si="190"/>
        <v>47.170428969766519</v>
      </c>
      <c r="AM137" s="14">
        <f t="shared" si="191"/>
        <v>9.7212884054904762</v>
      </c>
      <c r="AN137" s="14">
        <f t="shared" si="192"/>
        <v>3.2903094872402985</v>
      </c>
      <c r="AO137" s="11">
        <f t="shared" si="193"/>
        <v>9.1361460176629869E-3</v>
      </c>
      <c r="AP137" s="11">
        <f t="shared" si="194"/>
        <v>1.1509134355416598E-2</v>
      </c>
      <c r="AQ137" s="11">
        <f t="shared" si="195"/>
        <v>1.0440237017172215E-2</v>
      </c>
      <c r="AR137" s="1">
        <f t="shared" si="196"/>
        <v>166017.13116213403</v>
      </c>
      <c r="AS137" s="1">
        <f t="shared" si="197"/>
        <v>58133.861220465631</v>
      </c>
      <c r="AT137" s="1">
        <f t="shared" si="198"/>
        <v>22127.366501425207</v>
      </c>
      <c r="AU137" s="1">
        <f t="shared" si="156"/>
        <v>33203.426232426806</v>
      </c>
      <c r="AV137" s="1">
        <f t="shared" si="157"/>
        <v>11626.772244093127</v>
      </c>
      <c r="AW137" s="1">
        <f t="shared" si="158"/>
        <v>4425.4733002850417</v>
      </c>
      <c r="AX137" s="1">
        <f t="shared" si="212"/>
        <v>114103.12647806917</v>
      </c>
      <c r="AY137" s="1">
        <f t="shared" si="203"/>
        <v>15727.644758792107</v>
      </c>
      <c r="AZ137" s="1">
        <f t="shared" si="204"/>
        <v>4070.8138706235263</v>
      </c>
      <c r="BA137" s="1">
        <f t="shared" si="213"/>
        <v>13554.376410960809</v>
      </c>
      <c r="BB137" s="1">
        <f t="shared" si="214"/>
        <v>28574.281673964459</v>
      </c>
      <c r="BC137" s="1">
        <f t="shared" si="215"/>
        <v>36142.901349735963</v>
      </c>
      <c r="BD137" s="1">
        <f t="shared" si="205"/>
        <v>8278.9433129649478</v>
      </c>
      <c r="BE137" s="2">
        <f t="shared" si="150"/>
        <v>0</v>
      </c>
      <c r="BF137" s="2">
        <f t="shared" si="151"/>
        <v>0</v>
      </c>
      <c r="BG137" s="2">
        <f t="shared" si="152"/>
        <v>0</v>
      </c>
      <c r="BH137" s="2">
        <f t="shared" si="206"/>
        <v>0</v>
      </c>
      <c r="BI137" s="2">
        <f t="shared" si="216"/>
        <v>0</v>
      </c>
      <c r="BJ137" s="2">
        <f t="shared" si="207"/>
        <v>0</v>
      </c>
      <c r="BK137" s="2">
        <f t="shared" si="208"/>
        <v>0</v>
      </c>
      <c r="BL137" s="2">
        <f t="shared" si="209"/>
        <v>0</v>
      </c>
      <c r="BM137" s="2">
        <f t="shared" si="210"/>
        <v>0</v>
      </c>
      <c r="BN137" s="2">
        <f t="shared" si="211"/>
        <v>0</v>
      </c>
      <c r="BO137" s="2">
        <f t="shared" si="217"/>
        <v>0</v>
      </c>
      <c r="BP137" s="2">
        <f t="shared" si="218"/>
        <v>0</v>
      </c>
      <c r="BQ137" s="2">
        <f t="shared" si="219"/>
        <v>0</v>
      </c>
      <c r="BR137" s="17">
        <f t="shared" si="202"/>
        <v>0.10577205018990281</v>
      </c>
      <c r="BS137" s="12"/>
      <c r="BT137" s="12"/>
      <c r="BU137" s="12"/>
      <c r="BV137" s="12"/>
      <c r="BW137" s="12"/>
      <c r="BX137" s="12"/>
      <c r="BY137" s="19"/>
      <c r="BZ137" s="19"/>
      <c r="CA137" s="19"/>
      <c r="CB137" s="12"/>
      <c r="CC137" s="12"/>
      <c r="CD137" s="12"/>
      <c r="CE137" s="12"/>
      <c r="CF137" s="12"/>
      <c r="CG137" s="12"/>
      <c r="CH137" s="12"/>
      <c r="CI137" s="12"/>
      <c r="CJ137" s="12"/>
      <c r="CK137" s="17"/>
      <c r="CL137" s="17"/>
      <c r="CM137" s="17"/>
    </row>
    <row r="138" spans="1:91">
      <c r="A138" s="2">
        <f t="shared" si="159"/>
        <v>2092</v>
      </c>
      <c r="B138" s="5">
        <f t="shared" si="160"/>
        <v>1164.050812631752</v>
      </c>
      <c r="C138" s="5">
        <f t="shared" si="161"/>
        <v>2957.3848914740047</v>
      </c>
      <c r="D138" s="5">
        <f t="shared" si="162"/>
        <v>4349.5607898989465</v>
      </c>
      <c r="E138" s="15">
        <f t="shared" si="163"/>
        <v>6.1229907840326195E-5</v>
      </c>
      <c r="F138" s="15">
        <f t="shared" si="164"/>
        <v>1.2062702424634335E-4</v>
      </c>
      <c r="G138" s="15">
        <f t="shared" si="165"/>
        <v>2.4625577903771852E-4</v>
      </c>
      <c r="H138" s="5">
        <f t="shared" si="166"/>
        <v>167955.68204406468</v>
      </c>
      <c r="I138" s="5">
        <f t="shared" si="167"/>
        <v>58991.670721069662</v>
      </c>
      <c r="J138" s="5">
        <f t="shared" si="168"/>
        <v>22427.334537988107</v>
      </c>
      <c r="K138" s="5">
        <f t="shared" si="169"/>
        <v>144285.52449900444</v>
      </c>
      <c r="L138" s="5">
        <f t="shared" si="170"/>
        <v>19947.241527857856</v>
      </c>
      <c r="M138" s="5">
        <f t="shared" si="171"/>
        <v>5156.2297025647877</v>
      </c>
      <c r="N138" s="15">
        <f t="shared" si="172"/>
        <v>1.1614871231325097E-2</v>
      </c>
      <c r="O138" s="15">
        <f t="shared" si="173"/>
        <v>1.4633371176922205E-2</v>
      </c>
      <c r="P138" s="15">
        <f t="shared" si="174"/>
        <v>1.3306894677551639E-2</v>
      </c>
      <c r="Q138" s="5">
        <f t="shared" si="175"/>
        <v>9750.7572164363519</v>
      </c>
      <c r="R138" s="5">
        <f t="shared" si="176"/>
        <v>12943.138916084881</v>
      </c>
      <c r="S138" s="5">
        <f t="shared" si="177"/>
        <v>6604.0068181649567</v>
      </c>
      <c r="T138" s="5">
        <f t="shared" si="178"/>
        <v>58.055536423460531</v>
      </c>
      <c r="U138" s="5">
        <f t="shared" si="179"/>
        <v>219.4062103662724</v>
      </c>
      <c r="V138" s="5">
        <f t="shared" si="180"/>
        <v>294.46240287622624</v>
      </c>
      <c r="W138" s="15">
        <f t="shared" si="181"/>
        <v>-1.0734613539272964E-2</v>
      </c>
      <c r="X138" s="15">
        <f t="shared" si="182"/>
        <v>-1.217998157191269E-2</v>
      </c>
      <c r="Y138" s="15">
        <f t="shared" si="183"/>
        <v>-9.7425357312937999E-3</v>
      </c>
      <c r="Z138" s="5">
        <f t="shared" si="199"/>
        <v>16168.527232672415</v>
      </c>
      <c r="AA138" s="5">
        <f t="shared" si="200"/>
        <v>38042.647523232517</v>
      </c>
      <c r="AB138" s="5">
        <f t="shared" si="201"/>
        <v>34349.023010703168</v>
      </c>
      <c r="AC138" s="16">
        <f t="shared" si="184"/>
        <v>1.659536195884268</v>
      </c>
      <c r="AD138" s="16">
        <f t="shared" si="185"/>
        <v>2.9462559366720562</v>
      </c>
      <c r="AE138" s="16">
        <f t="shared" si="186"/>
        <v>5.220389802590236</v>
      </c>
      <c r="AF138" s="15">
        <f t="shared" si="187"/>
        <v>-4.0504037456468023E-3</v>
      </c>
      <c r="AG138" s="15">
        <f t="shared" si="188"/>
        <v>2.9673830763510267E-4</v>
      </c>
      <c r="AH138" s="15">
        <f t="shared" si="189"/>
        <v>9.7937136394747881E-3</v>
      </c>
      <c r="AI138" s="1">
        <f t="shared" si="153"/>
        <v>297978.14493463608</v>
      </c>
      <c r="AJ138" s="1">
        <f t="shared" si="154"/>
        <v>101648.50272169492</v>
      </c>
      <c r="AK138" s="1">
        <f t="shared" si="155"/>
        <v>39047.582730990864</v>
      </c>
      <c r="AL138" s="14">
        <f t="shared" si="190"/>
        <v>47.59707533728227</v>
      </c>
      <c r="AM138" s="14">
        <f t="shared" si="191"/>
        <v>9.832053183713354</v>
      </c>
      <c r="AN138" s="14">
        <f t="shared" si="192"/>
        <v>3.324317582037871</v>
      </c>
      <c r="AO138" s="11">
        <f t="shared" si="193"/>
        <v>9.0447845574863576E-3</v>
      </c>
      <c r="AP138" s="11">
        <f t="shared" si="194"/>
        <v>1.1394043011862432E-2</v>
      </c>
      <c r="AQ138" s="11">
        <f t="shared" si="195"/>
        <v>1.0335834647000492E-2</v>
      </c>
      <c r="AR138" s="1">
        <f t="shared" si="196"/>
        <v>167955.68204406468</v>
      </c>
      <c r="AS138" s="1">
        <f t="shared" si="197"/>
        <v>58991.670721069662</v>
      </c>
      <c r="AT138" s="1">
        <f t="shared" si="198"/>
        <v>22427.334537988107</v>
      </c>
      <c r="AU138" s="1">
        <f t="shared" si="156"/>
        <v>33591.136408812941</v>
      </c>
      <c r="AV138" s="1">
        <f t="shared" si="157"/>
        <v>11798.334144213934</v>
      </c>
      <c r="AW138" s="1">
        <f t="shared" si="158"/>
        <v>4485.4669075976217</v>
      </c>
      <c r="AX138" s="1">
        <f t="shared" si="212"/>
        <v>115428.41959920354</v>
      </c>
      <c r="AY138" s="1">
        <f t="shared" si="203"/>
        <v>15957.793222286282</v>
      </c>
      <c r="AZ138" s="1">
        <f t="shared" si="204"/>
        <v>4124.9837620518301</v>
      </c>
      <c r="BA138" s="1">
        <f t="shared" si="213"/>
        <v>13568.648728940156</v>
      </c>
      <c r="BB138" s="1">
        <f t="shared" si="214"/>
        <v>28620.691430242889</v>
      </c>
      <c r="BC138" s="1">
        <f t="shared" si="215"/>
        <v>36209.299182081115</v>
      </c>
      <c r="BD138" s="1">
        <f t="shared" si="205"/>
        <v>8050.8590439070695</v>
      </c>
      <c r="BE138" s="2">
        <f t="shared" si="150"/>
        <v>0</v>
      </c>
      <c r="BF138" s="2">
        <f t="shared" si="151"/>
        <v>0</v>
      </c>
      <c r="BG138" s="2">
        <f t="shared" si="152"/>
        <v>0</v>
      </c>
      <c r="BH138" s="2">
        <f t="shared" si="206"/>
        <v>0</v>
      </c>
      <c r="BI138" s="2">
        <f t="shared" si="216"/>
        <v>0</v>
      </c>
      <c r="BJ138" s="2">
        <f t="shared" si="207"/>
        <v>0</v>
      </c>
      <c r="BK138" s="2">
        <f t="shared" si="208"/>
        <v>0</v>
      </c>
      <c r="BL138" s="2">
        <f t="shared" si="209"/>
        <v>0</v>
      </c>
      <c r="BM138" s="2">
        <f t="shared" si="210"/>
        <v>0</v>
      </c>
      <c r="BN138" s="2">
        <f t="shared" si="211"/>
        <v>0</v>
      </c>
      <c r="BO138" s="2">
        <f t="shared" si="217"/>
        <v>0</v>
      </c>
      <c r="BP138" s="2">
        <f t="shared" si="218"/>
        <v>0</v>
      </c>
      <c r="BQ138" s="2">
        <f t="shared" si="219"/>
        <v>0</v>
      </c>
      <c r="BR138" s="17">
        <f t="shared" si="202"/>
        <v>0.10269131086398331</v>
      </c>
      <c r="BS138" s="12"/>
      <c r="BT138" s="12"/>
      <c r="BU138" s="12"/>
      <c r="BV138" s="12"/>
      <c r="BW138" s="12"/>
      <c r="BX138" s="12"/>
      <c r="BY138" s="19"/>
      <c r="BZ138" s="19"/>
      <c r="CA138" s="19"/>
      <c r="CB138" s="12"/>
      <c r="CC138" s="12"/>
      <c r="CD138" s="12"/>
      <c r="CE138" s="12"/>
      <c r="CF138" s="12"/>
      <c r="CG138" s="12"/>
      <c r="CH138" s="12"/>
      <c r="CI138" s="12"/>
      <c r="CJ138" s="12"/>
      <c r="CK138" s="17"/>
      <c r="CL138" s="17"/>
      <c r="CM138" s="17"/>
    </row>
    <row r="139" spans="1:91">
      <c r="A139" s="2">
        <f t="shared" si="159"/>
        <v>2093</v>
      </c>
      <c r="B139" s="5">
        <f t="shared" si="160"/>
        <v>1164.118523619532</v>
      </c>
      <c r="C139" s="5">
        <f t="shared" si="161"/>
        <v>2957.7237949860637</v>
      </c>
      <c r="D139" s="5">
        <f t="shared" si="162"/>
        <v>4350.5783391556952</v>
      </c>
      <c r="E139" s="15">
        <f t="shared" si="163"/>
        <v>5.8168412448309883E-5</v>
      </c>
      <c r="F139" s="15">
        <f t="shared" si="164"/>
        <v>1.1459567303402617E-4</v>
      </c>
      <c r="G139" s="15">
        <f t="shared" si="165"/>
        <v>2.3394299008583258E-4</v>
      </c>
      <c r="H139" s="5">
        <f t="shared" si="166"/>
        <v>169896.79012633301</v>
      </c>
      <c r="I139" s="5">
        <f t="shared" si="167"/>
        <v>59853.105689706776</v>
      </c>
      <c r="J139" s="5">
        <f t="shared" si="168"/>
        <v>22728.066763220777</v>
      </c>
      <c r="K139" s="5">
        <f t="shared" si="169"/>
        <v>145944.58096765089</v>
      </c>
      <c r="L139" s="5">
        <f t="shared" si="170"/>
        <v>20236.205216717604</v>
      </c>
      <c r="M139" s="5">
        <f t="shared" si="171"/>
        <v>5224.1483755540303</v>
      </c>
      <c r="N139" s="15">
        <f t="shared" si="172"/>
        <v>1.149842629333131E-2</v>
      </c>
      <c r="O139" s="15">
        <f t="shared" si="173"/>
        <v>1.4486398455455074E-2</v>
      </c>
      <c r="P139" s="15">
        <f t="shared" si="174"/>
        <v>1.3172158128536893E-2</v>
      </c>
      <c r="Q139" s="5">
        <f t="shared" si="175"/>
        <v>9757.5689711438099</v>
      </c>
      <c r="R139" s="5">
        <f t="shared" si="176"/>
        <v>12972.193837096807</v>
      </c>
      <c r="S139" s="5">
        <f t="shared" si="177"/>
        <v>6627.3586356737187</v>
      </c>
      <c r="T139" s="5">
        <f t="shared" si="178"/>
        <v>57.432332676139495</v>
      </c>
      <c r="U139" s="5">
        <f t="shared" si="179"/>
        <v>216.733846767248</v>
      </c>
      <c r="V139" s="5">
        <f t="shared" si="180"/>
        <v>291.59359239468199</v>
      </c>
      <c r="W139" s="15">
        <f t="shared" si="181"/>
        <v>-1.0734613539272964E-2</v>
      </c>
      <c r="X139" s="15">
        <f t="shared" si="182"/>
        <v>-1.217998157191269E-2</v>
      </c>
      <c r="Y139" s="15">
        <f t="shared" si="183"/>
        <v>-9.7425357312937999E-3</v>
      </c>
      <c r="Z139" s="5">
        <f t="shared" si="199"/>
        <v>16116.19197977226</v>
      </c>
      <c r="AA139" s="5">
        <f t="shared" si="200"/>
        <v>38145.11562992353</v>
      </c>
      <c r="AB139" s="5">
        <f t="shared" si="201"/>
        <v>34813.132924954145</v>
      </c>
      <c r="AC139" s="16">
        <f t="shared" si="184"/>
        <v>1.652814404260422</v>
      </c>
      <c r="AD139" s="16">
        <f t="shared" si="185"/>
        <v>2.9471302036725642</v>
      </c>
      <c r="AE139" s="16">
        <f t="shared" si="186"/>
        <v>5.2715168054032393</v>
      </c>
      <c r="AF139" s="15">
        <f t="shared" si="187"/>
        <v>-4.0504037456468023E-3</v>
      </c>
      <c r="AG139" s="15">
        <f t="shared" si="188"/>
        <v>2.9673830763510267E-4</v>
      </c>
      <c r="AH139" s="15">
        <f t="shared" si="189"/>
        <v>9.7937136394747881E-3</v>
      </c>
      <c r="AI139" s="1">
        <f t="shared" si="153"/>
        <v>301771.46684998542</v>
      </c>
      <c r="AJ139" s="1">
        <f t="shared" si="154"/>
        <v>103281.98659373936</v>
      </c>
      <c r="AK139" s="1">
        <f t="shared" si="155"/>
        <v>39628.2913654894</v>
      </c>
      <c r="AL139" s="14">
        <f t="shared" si="190"/>
        <v>48.023275576354521</v>
      </c>
      <c r="AM139" s="14">
        <f t="shared" si="191"/>
        <v>9.9429597522148008</v>
      </c>
      <c r="AN139" s="14">
        <f t="shared" si="192"/>
        <v>3.3583335829115106</v>
      </c>
      <c r="AO139" s="11">
        <f t="shared" si="193"/>
        <v>8.9543367119114935E-3</v>
      </c>
      <c r="AP139" s="11">
        <f t="shared" si="194"/>
        <v>1.1280102581743808E-2</v>
      </c>
      <c r="AQ139" s="11">
        <f t="shared" si="195"/>
        <v>1.0232476300530487E-2</v>
      </c>
      <c r="AR139" s="1">
        <f t="shared" si="196"/>
        <v>169896.79012633301</v>
      </c>
      <c r="AS139" s="1">
        <f t="shared" si="197"/>
        <v>59853.105689706776</v>
      </c>
      <c r="AT139" s="1">
        <f t="shared" si="198"/>
        <v>22728.066763220777</v>
      </c>
      <c r="AU139" s="1">
        <f t="shared" si="156"/>
        <v>33979.358025266607</v>
      </c>
      <c r="AV139" s="1">
        <f t="shared" si="157"/>
        <v>11970.621137941356</v>
      </c>
      <c r="AW139" s="1">
        <f t="shared" si="158"/>
        <v>4545.6133526441554</v>
      </c>
      <c r="AX139" s="1">
        <f t="shared" si="212"/>
        <v>116755.66477412071</v>
      </c>
      <c r="AY139" s="1">
        <f t="shared" si="203"/>
        <v>16188.964173374081</v>
      </c>
      <c r="AZ139" s="1">
        <f t="shared" si="204"/>
        <v>4179.3187004432248</v>
      </c>
      <c r="BA139" s="1">
        <f t="shared" si="213"/>
        <v>13582.747155341647</v>
      </c>
      <c r="BB139" s="1">
        <f t="shared" si="214"/>
        <v>28666.510620419213</v>
      </c>
      <c r="BC139" s="1">
        <f t="shared" si="215"/>
        <v>36274.702456390965</v>
      </c>
      <c r="BD139" s="1">
        <f t="shared" si="205"/>
        <v>7828.8625344378297</v>
      </c>
      <c r="BE139" s="2">
        <f t="shared" si="150"/>
        <v>0</v>
      </c>
      <c r="BF139" s="2">
        <f t="shared" si="151"/>
        <v>0</v>
      </c>
      <c r="BG139" s="2">
        <f t="shared" si="152"/>
        <v>0</v>
      </c>
      <c r="BH139" s="2">
        <f t="shared" si="206"/>
        <v>0</v>
      </c>
      <c r="BI139" s="2">
        <f t="shared" si="216"/>
        <v>0</v>
      </c>
      <c r="BJ139" s="2">
        <f t="shared" si="207"/>
        <v>0</v>
      </c>
      <c r="BK139" s="2">
        <f t="shared" si="208"/>
        <v>0</v>
      </c>
      <c r="BL139" s="2">
        <f t="shared" si="209"/>
        <v>0</v>
      </c>
      <c r="BM139" s="2">
        <f t="shared" si="210"/>
        <v>0</v>
      </c>
      <c r="BN139" s="2">
        <f t="shared" si="211"/>
        <v>0</v>
      </c>
      <c r="BO139" s="2">
        <f t="shared" si="217"/>
        <v>0</v>
      </c>
      <c r="BP139" s="2">
        <f t="shared" si="218"/>
        <v>0</v>
      </c>
      <c r="BQ139" s="2">
        <f t="shared" si="219"/>
        <v>0</v>
      </c>
      <c r="BR139" s="17">
        <f t="shared" si="202"/>
        <v>9.9700301809692526E-2</v>
      </c>
      <c r="BS139" s="12"/>
      <c r="BT139" s="12"/>
      <c r="BU139" s="12"/>
      <c r="BV139" s="12"/>
      <c r="BW139" s="12"/>
      <c r="BX139" s="12"/>
      <c r="BY139" s="19"/>
      <c r="BZ139" s="19"/>
      <c r="CA139" s="19"/>
      <c r="CB139" s="12"/>
      <c r="CC139" s="12"/>
      <c r="CD139" s="12"/>
      <c r="CE139" s="12"/>
      <c r="CF139" s="12"/>
      <c r="CG139" s="12"/>
      <c r="CH139" s="12"/>
      <c r="CI139" s="12"/>
      <c r="CJ139" s="12"/>
      <c r="CK139" s="17"/>
      <c r="CL139" s="17"/>
      <c r="CM139" s="17"/>
    </row>
    <row r="140" spans="1:91">
      <c r="A140" s="2">
        <f t="shared" si="159"/>
        <v>2094</v>
      </c>
      <c r="B140" s="5">
        <f t="shared" si="160"/>
        <v>1164.1828527996317</v>
      </c>
      <c r="C140" s="5">
        <f t="shared" si="161"/>
        <v>2958.0457902175522</v>
      </c>
      <c r="D140" s="5">
        <f t="shared" si="162"/>
        <v>4351.5452370956973</v>
      </c>
      <c r="E140" s="15">
        <f t="shared" si="163"/>
        <v>5.5259991825894384E-5</v>
      </c>
      <c r="F140" s="15">
        <f t="shared" si="164"/>
        <v>1.0886588938232486E-4</v>
      </c>
      <c r="G140" s="15">
        <f t="shared" si="165"/>
        <v>2.2224584058154093E-4</v>
      </c>
      <c r="H140" s="5">
        <f t="shared" si="166"/>
        <v>171840.24876393678</v>
      </c>
      <c r="I140" s="5">
        <f t="shared" si="167"/>
        <v>60718.064493275189</v>
      </c>
      <c r="J140" s="5">
        <f t="shared" si="168"/>
        <v>23029.53171716434</v>
      </c>
      <c r="K140" s="5">
        <f t="shared" si="169"/>
        <v>147605.89227945992</v>
      </c>
      <c r="L140" s="5">
        <f t="shared" si="170"/>
        <v>20526.411286151735</v>
      </c>
      <c r="M140" s="5">
        <f t="shared" si="171"/>
        <v>5292.2652672535887</v>
      </c>
      <c r="N140" s="15">
        <f t="shared" si="172"/>
        <v>1.1383165450845167E-2</v>
      </c>
      <c r="O140" s="15">
        <f t="shared" si="173"/>
        <v>1.4340933308700787E-2</v>
      </c>
      <c r="P140" s="15">
        <f t="shared" si="174"/>
        <v>1.3038850890664921E-2</v>
      </c>
      <c r="Q140" s="5">
        <f t="shared" si="175"/>
        <v>9763.2444329166938</v>
      </c>
      <c r="R140" s="5">
        <f t="shared" si="176"/>
        <v>12999.375273422613</v>
      </c>
      <c r="S140" s="5">
        <f t="shared" si="177"/>
        <v>6649.8401862346782</v>
      </c>
      <c r="T140" s="5">
        <f t="shared" si="178"/>
        <v>56.815818780202179</v>
      </c>
      <c r="U140" s="5">
        <f t="shared" si="179"/>
        <v>214.09403250761318</v>
      </c>
      <c r="V140" s="5">
        <f t="shared" si="180"/>
        <v>288.75273140176046</v>
      </c>
      <c r="W140" s="15">
        <f t="shared" si="181"/>
        <v>-1.0734613539272964E-2</v>
      </c>
      <c r="X140" s="15">
        <f t="shared" si="182"/>
        <v>-1.217998157191269E-2</v>
      </c>
      <c r="Y140" s="15">
        <f t="shared" si="183"/>
        <v>-9.7425357312937999E-3</v>
      </c>
      <c r="Z140" s="5">
        <f t="shared" si="199"/>
        <v>16062.127859971495</v>
      </c>
      <c r="AA140" s="5">
        <f t="shared" si="200"/>
        <v>38242.088791555987</v>
      </c>
      <c r="AB140" s="5">
        <f t="shared" si="201"/>
        <v>35278.387879385096</v>
      </c>
      <c r="AC140" s="16">
        <f t="shared" si="184"/>
        <v>1.6461198386065465</v>
      </c>
      <c r="AD140" s="16">
        <f t="shared" si="185"/>
        <v>2.9480047301015824</v>
      </c>
      <c r="AE140" s="16">
        <f t="shared" si="186"/>
        <v>5.3231445314410379</v>
      </c>
      <c r="AF140" s="15">
        <f t="shared" si="187"/>
        <v>-4.0504037456468023E-3</v>
      </c>
      <c r="AG140" s="15">
        <f t="shared" si="188"/>
        <v>2.9673830763510267E-4</v>
      </c>
      <c r="AH140" s="15">
        <f t="shared" si="189"/>
        <v>9.7937136394747881E-3</v>
      </c>
      <c r="AI140" s="1">
        <f t="shared" si="153"/>
        <v>305573.6781902535</v>
      </c>
      <c r="AJ140" s="1">
        <f t="shared" si="154"/>
        <v>104924.40907230679</v>
      </c>
      <c r="AK140" s="1">
        <f t="shared" si="155"/>
        <v>40211.075581584613</v>
      </c>
      <c r="AL140" s="14">
        <f t="shared" si="190"/>
        <v>48.448991990078916</v>
      </c>
      <c r="AM140" s="14">
        <f t="shared" si="191"/>
        <v>10.053995782126222</v>
      </c>
      <c r="AN140" s="14">
        <f t="shared" si="192"/>
        <v>3.3923540110199641</v>
      </c>
      <c r="AO140" s="11">
        <f t="shared" si="193"/>
        <v>8.864793344792378E-3</v>
      </c>
      <c r="AP140" s="11">
        <f t="shared" si="194"/>
        <v>1.116730155592637E-2</v>
      </c>
      <c r="AQ140" s="11">
        <f t="shared" si="195"/>
        <v>1.0130151537525181E-2</v>
      </c>
      <c r="AR140" s="1">
        <f t="shared" si="196"/>
        <v>171840.24876393678</v>
      </c>
      <c r="AS140" s="1">
        <f t="shared" si="197"/>
        <v>60718.064493275189</v>
      </c>
      <c r="AT140" s="1">
        <f t="shared" si="198"/>
        <v>23029.53171716434</v>
      </c>
      <c r="AU140" s="1">
        <f t="shared" si="156"/>
        <v>34368.049752787359</v>
      </c>
      <c r="AV140" s="1">
        <f t="shared" si="157"/>
        <v>12143.612898655039</v>
      </c>
      <c r="AW140" s="1">
        <f t="shared" si="158"/>
        <v>4605.9063434328682</v>
      </c>
      <c r="AX140" s="1">
        <f t="shared" si="212"/>
        <v>118084.71382356793</v>
      </c>
      <c r="AY140" s="1">
        <f t="shared" si="203"/>
        <v>16421.12902892139</v>
      </c>
      <c r="AZ140" s="1">
        <f t="shared" si="204"/>
        <v>4233.8122138028712</v>
      </c>
      <c r="BA140" s="1">
        <f t="shared" si="213"/>
        <v>13596.674966066485</v>
      </c>
      <c r="BB140" s="1">
        <f t="shared" si="214"/>
        <v>28711.75126086317</v>
      </c>
      <c r="BC140" s="1">
        <f t="shared" si="215"/>
        <v>36339.136785284514</v>
      </c>
      <c r="BD140" s="1">
        <f t="shared" si="205"/>
        <v>7612.8017173927801</v>
      </c>
      <c r="BE140" s="2">
        <f t="shared" ref="BE140:BE203" si="220">BE139</f>
        <v>0</v>
      </c>
      <c r="BF140" s="2">
        <f t="shared" ref="BF140:BF203" si="221">BF139</f>
        <v>0</v>
      </c>
      <c r="BG140" s="2">
        <f t="shared" ref="BG140:BG203" si="222">BG139</f>
        <v>0</v>
      </c>
      <c r="BH140" s="2">
        <f t="shared" si="206"/>
        <v>0</v>
      </c>
      <c r="BI140" s="2">
        <f t="shared" si="216"/>
        <v>0</v>
      </c>
      <c r="BJ140" s="2">
        <f t="shared" si="207"/>
        <v>0</v>
      </c>
      <c r="BK140" s="2">
        <f t="shared" si="208"/>
        <v>0</v>
      </c>
      <c r="BL140" s="2">
        <f t="shared" si="209"/>
        <v>0</v>
      </c>
      <c r="BM140" s="2">
        <f t="shared" si="210"/>
        <v>0</v>
      </c>
      <c r="BN140" s="2">
        <f t="shared" si="211"/>
        <v>0</v>
      </c>
      <c r="BO140" s="2">
        <f t="shared" si="217"/>
        <v>0</v>
      </c>
      <c r="BP140" s="2">
        <f t="shared" si="218"/>
        <v>0</v>
      </c>
      <c r="BQ140" s="2">
        <f t="shared" si="219"/>
        <v>0</v>
      </c>
      <c r="BR140" s="17">
        <f t="shared" si="202"/>
        <v>9.6796409523973323E-2</v>
      </c>
      <c r="BS140" s="12"/>
      <c r="BT140" s="12"/>
      <c r="BU140" s="12"/>
      <c r="BV140" s="12"/>
      <c r="BW140" s="12"/>
      <c r="BX140" s="12"/>
      <c r="BY140" s="19"/>
      <c r="BZ140" s="19"/>
      <c r="CA140" s="19"/>
      <c r="CB140" s="12"/>
      <c r="CC140" s="12"/>
      <c r="CD140" s="12"/>
      <c r="CE140" s="12"/>
      <c r="CF140" s="12"/>
      <c r="CG140" s="12"/>
      <c r="CH140" s="12"/>
      <c r="CI140" s="12"/>
      <c r="CJ140" s="12"/>
      <c r="CK140" s="17"/>
      <c r="CL140" s="17"/>
      <c r="CM140" s="17"/>
    </row>
    <row r="141" spans="1:91">
      <c r="A141" s="2">
        <f t="shared" si="159"/>
        <v>2095</v>
      </c>
      <c r="B141" s="5">
        <f t="shared" si="160"/>
        <v>1164.243968897815</v>
      </c>
      <c r="C141" s="5">
        <f t="shared" si="161"/>
        <v>2958.3517189890485</v>
      </c>
      <c r="D141" s="5">
        <f t="shared" si="162"/>
        <v>4352.4639942832919</v>
      </c>
      <c r="E141" s="15">
        <f t="shared" si="163"/>
        <v>5.249699223459966E-5</v>
      </c>
      <c r="F141" s="15">
        <f t="shared" si="164"/>
        <v>1.0342259491320861E-4</v>
      </c>
      <c r="G141" s="15">
        <f t="shared" si="165"/>
        <v>2.1113354855246388E-4</v>
      </c>
      <c r="H141" s="5">
        <f t="shared" si="166"/>
        <v>173785.85233102797</v>
      </c>
      <c r="I141" s="5">
        <f t="shared" si="167"/>
        <v>61586.445130995744</v>
      </c>
      <c r="J141" s="5">
        <f t="shared" si="168"/>
        <v>23331.69791329341</v>
      </c>
      <c r="K141" s="5">
        <f t="shared" si="169"/>
        <v>149269.27428754501</v>
      </c>
      <c r="L141" s="5">
        <f t="shared" si="170"/>
        <v>20817.823903657252</v>
      </c>
      <c r="M141" s="5">
        <f t="shared" si="171"/>
        <v>5360.5722974246864</v>
      </c>
      <c r="N141" s="15">
        <f t="shared" si="172"/>
        <v>1.1269075931845896E-2</v>
      </c>
      <c r="O141" s="15">
        <f t="shared" si="173"/>
        <v>1.4196958905433155E-2</v>
      </c>
      <c r="P141" s="15">
        <f t="shared" si="174"/>
        <v>1.290695509799078E-2</v>
      </c>
      <c r="Q141" s="5">
        <f t="shared" si="175"/>
        <v>9767.7942211698919</v>
      </c>
      <c r="R141" s="5">
        <f t="shared" si="176"/>
        <v>13024.693791983113</v>
      </c>
      <c r="S141" s="5">
        <f t="shared" si="177"/>
        <v>6671.4551460336206</v>
      </c>
      <c r="T141" s="5">
        <f t="shared" si="178"/>
        <v>56.205922922679342</v>
      </c>
      <c r="U141" s="5">
        <f t="shared" si="179"/>
        <v>211.48637113701398</v>
      </c>
      <c r="V141" s="5">
        <f t="shared" si="180"/>
        <v>285.93954759857013</v>
      </c>
      <c r="W141" s="15">
        <f t="shared" si="181"/>
        <v>-1.0734613539272964E-2</v>
      </c>
      <c r="X141" s="15">
        <f t="shared" si="182"/>
        <v>-1.217998157191269E-2</v>
      </c>
      <c r="Y141" s="15">
        <f t="shared" si="183"/>
        <v>-9.7425357312937999E-3</v>
      </c>
      <c r="Z141" s="5">
        <f t="shared" si="199"/>
        <v>16006.374406484636</v>
      </c>
      <c r="AA141" s="5">
        <f t="shared" si="200"/>
        <v>38333.591465062025</v>
      </c>
      <c r="AB141" s="5">
        <f t="shared" si="201"/>
        <v>35744.738889480926</v>
      </c>
      <c r="AC141" s="16">
        <f t="shared" si="184"/>
        <v>1.6394523886464711</v>
      </c>
      <c r="AD141" s="16">
        <f t="shared" si="185"/>
        <v>2.9488795160360928</v>
      </c>
      <c r="AE141" s="16">
        <f t="shared" si="186"/>
        <v>5.3752778846435074</v>
      </c>
      <c r="AF141" s="15">
        <f t="shared" si="187"/>
        <v>-4.0504037456468023E-3</v>
      </c>
      <c r="AG141" s="15">
        <f t="shared" si="188"/>
        <v>2.9673830763510267E-4</v>
      </c>
      <c r="AH141" s="15">
        <f t="shared" si="189"/>
        <v>9.7937136394747881E-3</v>
      </c>
      <c r="AI141" s="1">
        <f t="shared" si="153"/>
        <v>309384.36012401548</v>
      </c>
      <c r="AJ141" s="1">
        <f t="shared" si="154"/>
        <v>106575.58106373117</v>
      </c>
      <c r="AK141" s="1">
        <f t="shared" si="155"/>
        <v>40795.874366859025</v>
      </c>
      <c r="AL141" s="14">
        <f t="shared" si="190"/>
        <v>48.874187388816907</v>
      </c>
      <c r="AM141" s="14">
        <f t="shared" si="191"/>
        <v>10.165149024839828</v>
      </c>
      <c r="AN141" s="14">
        <f t="shared" si="192"/>
        <v>3.426375420618522</v>
      </c>
      <c r="AO141" s="11">
        <f t="shared" si="193"/>
        <v>8.7761454113444541E-3</v>
      </c>
      <c r="AP141" s="11">
        <f t="shared" si="194"/>
        <v>1.1055628540367107E-2</v>
      </c>
      <c r="AQ141" s="11">
        <f t="shared" si="195"/>
        <v>1.0028850022149928E-2</v>
      </c>
      <c r="AR141" s="1">
        <f t="shared" si="196"/>
        <v>173785.85233102797</v>
      </c>
      <c r="AS141" s="1">
        <f t="shared" si="197"/>
        <v>61586.445130995744</v>
      </c>
      <c r="AT141" s="1">
        <f t="shared" si="198"/>
        <v>23331.69791329341</v>
      </c>
      <c r="AU141" s="1">
        <f t="shared" si="156"/>
        <v>34757.170466205593</v>
      </c>
      <c r="AV141" s="1">
        <f t="shared" si="157"/>
        <v>12317.289026199149</v>
      </c>
      <c r="AW141" s="1">
        <f t="shared" si="158"/>
        <v>4666.339582658682</v>
      </c>
      <c r="AX141" s="1">
        <f t="shared" si="212"/>
        <v>119415.41943003601</v>
      </c>
      <c r="AY141" s="1">
        <f t="shared" si="203"/>
        <v>16654.259122925803</v>
      </c>
      <c r="AZ141" s="1">
        <f t="shared" si="204"/>
        <v>4288.457837939749</v>
      </c>
      <c r="BA141" s="1">
        <f t="shared" si="213"/>
        <v>13610.43533014282</v>
      </c>
      <c r="BB141" s="1">
        <f t="shared" si="214"/>
        <v>28756.424961199784</v>
      </c>
      <c r="BC141" s="1">
        <f t="shared" si="215"/>
        <v>36402.626805760316</v>
      </c>
      <c r="BD141" s="1">
        <f t="shared" si="205"/>
        <v>7402.5277000432106</v>
      </c>
      <c r="BE141" s="2">
        <f t="shared" si="220"/>
        <v>0</v>
      </c>
      <c r="BF141" s="2">
        <f t="shared" si="221"/>
        <v>0</v>
      </c>
      <c r="BG141" s="2">
        <f t="shared" si="222"/>
        <v>0</v>
      </c>
      <c r="BH141" s="2">
        <f t="shared" si="206"/>
        <v>0</v>
      </c>
      <c r="BI141" s="2">
        <f t="shared" si="216"/>
        <v>0</v>
      </c>
      <c r="BJ141" s="2">
        <f t="shared" si="207"/>
        <v>0</v>
      </c>
      <c r="BK141" s="2">
        <f t="shared" si="208"/>
        <v>0</v>
      </c>
      <c r="BL141" s="2">
        <f t="shared" si="209"/>
        <v>0</v>
      </c>
      <c r="BM141" s="2">
        <f t="shared" si="210"/>
        <v>0</v>
      </c>
      <c r="BN141" s="2">
        <f t="shared" si="211"/>
        <v>0</v>
      </c>
      <c r="BO141" s="2">
        <f t="shared" si="217"/>
        <v>0</v>
      </c>
      <c r="BP141" s="2">
        <f t="shared" si="218"/>
        <v>0</v>
      </c>
      <c r="BQ141" s="2">
        <f t="shared" si="219"/>
        <v>0</v>
      </c>
      <c r="BR141" s="17">
        <f t="shared" si="202"/>
        <v>9.3977096625216819E-2</v>
      </c>
      <c r="BS141" s="12"/>
      <c r="BT141" s="12"/>
      <c r="BU141" s="12"/>
      <c r="BV141" s="12"/>
      <c r="BW141" s="12"/>
      <c r="BX141" s="12"/>
      <c r="BY141" s="19"/>
      <c r="BZ141" s="19"/>
      <c r="CA141" s="19"/>
      <c r="CB141" s="12"/>
      <c r="CC141" s="12"/>
      <c r="CD141" s="12"/>
      <c r="CE141" s="12"/>
      <c r="CF141" s="12"/>
      <c r="CG141" s="12"/>
      <c r="CH141" s="12"/>
      <c r="CI141" s="12"/>
      <c r="CJ141" s="12"/>
      <c r="CK141" s="17"/>
      <c r="CL141" s="17"/>
      <c r="CM141" s="17"/>
    </row>
    <row r="142" spans="1:91">
      <c r="A142" s="2">
        <f t="shared" si="159"/>
        <v>2096</v>
      </c>
      <c r="B142" s="5">
        <f t="shared" si="160"/>
        <v>1164.3020322390798</v>
      </c>
      <c r="C142" s="5">
        <f t="shared" si="161"/>
        <v>2958.6423813799202</v>
      </c>
      <c r="D142" s="5">
        <f t="shared" si="162"/>
        <v>4353.3369978929486</v>
      </c>
      <c r="E142" s="15">
        <f t="shared" si="163"/>
        <v>4.9872142622869677E-5</v>
      </c>
      <c r="F142" s="15">
        <f t="shared" si="164"/>
        <v>9.8251465167548176E-5</v>
      </c>
      <c r="G142" s="15">
        <f t="shared" si="165"/>
        <v>2.0057687112484069E-4</v>
      </c>
      <c r="H142" s="5">
        <f t="shared" si="166"/>
        <v>175733.3962847536</v>
      </c>
      <c r="I142" s="5">
        <f t="shared" si="167"/>
        <v>62458.145279040276</v>
      </c>
      <c r="J142" s="5">
        <f t="shared" si="168"/>
        <v>23634.533849947828</v>
      </c>
      <c r="K142" s="5">
        <f t="shared" si="169"/>
        <v>150934.54397464127</v>
      </c>
      <c r="L142" s="5">
        <f t="shared" si="170"/>
        <v>21110.407148940252</v>
      </c>
      <c r="M142" s="5">
        <f t="shared" si="171"/>
        <v>5429.0613985058217</v>
      </c>
      <c r="N142" s="15">
        <f t="shared" si="172"/>
        <v>1.1156145127954264E-2</v>
      </c>
      <c r="O142" s="15">
        <f t="shared" si="173"/>
        <v>1.4054458652212887E-2</v>
      </c>
      <c r="P142" s="15">
        <f t="shared" si="174"/>
        <v>1.2776453199603077E-2</v>
      </c>
      <c r="Q142" s="5">
        <f t="shared" si="175"/>
        <v>9771.2291819995189</v>
      </c>
      <c r="R142" s="5">
        <f t="shared" si="176"/>
        <v>13048.160550145218</v>
      </c>
      <c r="S142" s="5">
        <f t="shared" si="177"/>
        <v>6692.2073934543714</v>
      </c>
      <c r="T142" s="5">
        <f t="shared" si="178"/>
        <v>55.602574061486216</v>
      </c>
      <c r="U142" s="5">
        <f t="shared" si="179"/>
        <v>208.91047103385446</v>
      </c>
      <c r="V142" s="5">
        <f t="shared" si="180"/>
        <v>283.15377133910107</v>
      </c>
      <c r="W142" s="15">
        <f t="shared" si="181"/>
        <v>-1.0734613539272964E-2</v>
      </c>
      <c r="X142" s="15">
        <f t="shared" si="182"/>
        <v>-1.217998157191269E-2</v>
      </c>
      <c r="Y142" s="15">
        <f t="shared" si="183"/>
        <v>-9.7425357312937999E-3</v>
      </c>
      <c r="Z142" s="5">
        <f t="shared" si="199"/>
        <v>15948.971076239382</v>
      </c>
      <c r="AA142" s="5">
        <f t="shared" si="200"/>
        <v>38419.649925734549</v>
      </c>
      <c r="AB142" s="5">
        <f t="shared" si="201"/>
        <v>36212.136938148091</v>
      </c>
      <c r="AC142" s="16">
        <f t="shared" si="184"/>
        <v>1.6328119445506879</v>
      </c>
      <c r="AD142" s="16">
        <f t="shared" si="185"/>
        <v>2.9497545615531013</v>
      </c>
      <c r="AE142" s="16">
        <f t="shared" si="186"/>
        <v>5.4279218169783077</v>
      </c>
      <c r="AF142" s="15">
        <f t="shared" si="187"/>
        <v>-4.0504037456468023E-3</v>
      </c>
      <c r="AG142" s="15">
        <f t="shared" si="188"/>
        <v>2.9673830763510267E-4</v>
      </c>
      <c r="AH142" s="15">
        <f t="shared" si="189"/>
        <v>9.7937136394747881E-3</v>
      </c>
      <c r="AI142" s="1">
        <f t="shared" si="153"/>
        <v>313203.09457781952</v>
      </c>
      <c r="AJ142" s="1">
        <f t="shared" si="154"/>
        <v>108235.31198355721</v>
      </c>
      <c r="AK142" s="1">
        <f t="shared" si="155"/>
        <v>41382.626512831805</v>
      </c>
      <c r="AL142" s="14">
        <f t="shared" si="190"/>
        <v>49.298825094448603</v>
      </c>
      <c r="AM142" s="14">
        <f t="shared" si="191"/>
        <v>10.276407315399169</v>
      </c>
      <c r="AN142" s="14">
        <f t="shared" si="192"/>
        <v>3.4603943997793563</v>
      </c>
      <c r="AO142" s="11">
        <f t="shared" si="193"/>
        <v>8.6883839572310089E-3</v>
      </c>
      <c r="AP142" s="11">
        <f t="shared" si="194"/>
        <v>1.0945072254963436E-2</v>
      </c>
      <c r="AQ142" s="11">
        <f t="shared" si="195"/>
        <v>9.9285615219284282E-3</v>
      </c>
      <c r="AR142" s="1">
        <f t="shared" si="196"/>
        <v>175733.3962847536</v>
      </c>
      <c r="AS142" s="1">
        <f t="shared" si="197"/>
        <v>62458.145279040276</v>
      </c>
      <c r="AT142" s="1">
        <f t="shared" si="198"/>
        <v>23634.533849947828</v>
      </c>
      <c r="AU142" s="1">
        <f t="shared" si="156"/>
        <v>35146.679256950723</v>
      </c>
      <c r="AV142" s="1">
        <f t="shared" si="157"/>
        <v>12491.629055808056</v>
      </c>
      <c r="AW142" s="1">
        <f t="shared" si="158"/>
        <v>4726.9067699895659</v>
      </c>
      <c r="AX142" s="1">
        <f t="shared" si="212"/>
        <v>120747.63517971303</v>
      </c>
      <c r="AY142" s="1">
        <f t="shared" si="203"/>
        <v>16888.325719152199</v>
      </c>
      <c r="AZ142" s="1">
        <f t="shared" si="204"/>
        <v>4343.2491188046579</v>
      </c>
      <c r="BA142" s="1">
        <f t="shared" si="213"/>
        <v>13624.031314296266</v>
      </c>
      <c r="BB142" s="1">
        <f t="shared" si="214"/>
        <v>28800.542941364882</v>
      </c>
      <c r="BC142" s="1">
        <f t="shared" si="215"/>
        <v>36465.196220411475</v>
      </c>
      <c r="BD142" s="1">
        <f t="shared" si="205"/>
        <v>7197.8947405544204</v>
      </c>
      <c r="BE142" s="2">
        <f t="shared" si="220"/>
        <v>0</v>
      </c>
      <c r="BF142" s="2">
        <f t="shared" si="221"/>
        <v>0</v>
      </c>
      <c r="BG142" s="2">
        <f t="shared" si="222"/>
        <v>0</v>
      </c>
      <c r="BH142" s="2">
        <f t="shared" si="206"/>
        <v>0</v>
      </c>
      <c r="BI142" s="2">
        <f t="shared" si="216"/>
        <v>0</v>
      </c>
      <c r="BJ142" s="2">
        <f t="shared" si="207"/>
        <v>0</v>
      </c>
      <c r="BK142" s="2">
        <f t="shared" si="208"/>
        <v>0</v>
      </c>
      <c r="BL142" s="2">
        <f t="shared" si="209"/>
        <v>0</v>
      </c>
      <c r="BM142" s="2">
        <f t="shared" si="210"/>
        <v>0</v>
      </c>
      <c r="BN142" s="2">
        <f t="shared" si="211"/>
        <v>0</v>
      </c>
      <c r="BO142" s="2">
        <f t="shared" si="217"/>
        <v>0</v>
      </c>
      <c r="BP142" s="2">
        <f t="shared" si="218"/>
        <v>0</v>
      </c>
      <c r="BQ142" s="2">
        <f t="shared" si="219"/>
        <v>0</v>
      </c>
      <c r="BR142" s="17">
        <f t="shared" si="202"/>
        <v>9.1239899636132826E-2</v>
      </c>
      <c r="BS142" s="12"/>
      <c r="BT142" s="12"/>
      <c r="BU142" s="12"/>
      <c r="BV142" s="12"/>
      <c r="BW142" s="12"/>
      <c r="BX142" s="12"/>
      <c r="BY142" s="19"/>
      <c r="BZ142" s="19"/>
      <c r="CA142" s="19"/>
      <c r="CB142" s="12"/>
      <c r="CC142" s="12"/>
      <c r="CD142" s="12"/>
      <c r="CE142" s="12"/>
      <c r="CF142" s="12"/>
      <c r="CG142" s="12"/>
      <c r="CH142" s="12"/>
      <c r="CI142" s="12"/>
      <c r="CJ142" s="12"/>
      <c r="CK142" s="17"/>
      <c r="CL142" s="17"/>
      <c r="CM142" s="17"/>
    </row>
    <row r="143" spans="1:91">
      <c r="A143" s="2">
        <f t="shared" si="159"/>
        <v>2097</v>
      </c>
      <c r="B143" s="5">
        <f t="shared" si="160"/>
        <v>1164.3571951642373</v>
      </c>
      <c r="C143" s="5">
        <f t="shared" si="161"/>
        <v>2958.9185377813533</v>
      </c>
      <c r="D143" s="5">
        <f t="shared" si="162"/>
        <v>4354.1665176712386</v>
      </c>
      <c r="E143" s="15">
        <f t="shared" si="163"/>
        <v>4.737853549172619E-5</v>
      </c>
      <c r="F143" s="15">
        <f t="shared" si="164"/>
        <v>9.3338891909170766E-5</v>
      </c>
      <c r="G143" s="15">
        <f t="shared" si="165"/>
        <v>1.9054802756859865E-4</v>
      </c>
      <c r="H143" s="5">
        <f t="shared" si="166"/>
        <v>177682.6772275668</v>
      </c>
      <c r="I143" s="5">
        <f t="shared" si="167"/>
        <v>63333.06233484597</v>
      </c>
      <c r="J143" s="5">
        <f t="shared" si="168"/>
        <v>23938.008021781021</v>
      </c>
      <c r="K143" s="5">
        <f t="shared" si="169"/>
        <v>152601.51950407619</v>
      </c>
      <c r="L143" s="5">
        <f t="shared" si="170"/>
        <v>21404.125029523173</v>
      </c>
      <c r="M143" s="5">
        <f t="shared" si="171"/>
        <v>5497.7245184880785</v>
      </c>
      <c r="N143" s="15">
        <f t="shared" si="172"/>
        <v>1.1044360591933033E-2</v>
      </c>
      <c r="O143" s="15">
        <f t="shared" si="173"/>
        <v>1.3913416189022421E-2</v>
      </c>
      <c r="P143" s="15">
        <f t="shared" si="174"/>
        <v>1.2647327952701737E-2</v>
      </c>
      <c r="Q143" s="5">
        <f t="shared" si="175"/>
        <v>9773.560379420247</v>
      </c>
      <c r="R143" s="5">
        <f t="shared" si="176"/>
        <v>13069.787280418193</v>
      </c>
      <c r="S143" s="5">
        <f t="shared" si="177"/>
        <v>6712.1010053660084</v>
      </c>
      <c r="T143" s="5">
        <f t="shared" si="178"/>
        <v>55.005701917147356</v>
      </c>
      <c r="U143" s="5">
        <f t="shared" si="179"/>
        <v>206.3659453464825</v>
      </c>
      <c r="V143" s="5">
        <f t="shared" si="180"/>
        <v>280.39513560437928</v>
      </c>
      <c r="W143" s="15">
        <f t="shared" si="181"/>
        <v>-1.0734613539272964E-2</v>
      </c>
      <c r="X143" s="15">
        <f t="shared" si="182"/>
        <v>-1.217998157191269E-2</v>
      </c>
      <c r="Y143" s="15">
        <f t="shared" si="183"/>
        <v>-9.7425357312937999E-3</v>
      </c>
      <c r="Z143" s="5">
        <f t="shared" si="199"/>
        <v>15889.957231847644</v>
      </c>
      <c r="AA143" s="5">
        <f t="shared" si="200"/>
        <v>38500.292225141871</v>
      </c>
      <c r="AB143" s="5">
        <f t="shared" si="201"/>
        <v>36680.532993464585</v>
      </c>
      <c r="AC143" s="16">
        <f t="shared" si="184"/>
        <v>1.626198396934543</v>
      </c>
      <c r="AD143" s="16">
        <f t="shared" si="185"/>
        <v>2.9506298667296353</v>
      </c>
      <c r="AE143" s="16">
        <f t="shared" si="186"/>
        <v>5.4810813289112508</v>
      </c>
      <c r="AF143" s="15">
        <f t="shared" si="187"/>
        <v>-4.0504037456468023E-3</v>
      </c>
      <c r="AG143" s="15">
        <f t="shared" si="188"/>
        <v>2.9673830763510267E-4</v>
      </c>
      <c r="AH143" s="15">
        <f t="shared" si="189"/>
        <v>9.7937136394747881E-3</v>
      </c>
      <c r="AI143" s="1">
        <f t="shared" si="153"/>
        <v>317029.4643769883</v>
      </c>
      <c r="AJ143" s="1">
        <f t="shared" si="154"/>
        <v>109903.40984100955</v>
      </c>
      <c r="AK143" s="1">
        <f t="shared" si="155"/>
        <v>41971.270631538195</v>
      </c>
      <c r="AL143" s="14">
        <f t="shared" si="190"/>
        <v>49.722868944298938</v>
      </c>
      <c r="AM143" s="14">
        <f t="shared" si="191"/>
        <v>10.387758575781763</v>
      </c>
      <c r="AN143" s="14">
        <f t="shared" si="192"/>
        <v>3.4944075710808185</v>
      </c>
      <c r="AO143" s="11">
        <f t="shared" si="193"/>
        <v>8.6015001176586985E-3</v>
      </c>
      <c r="AP143" s="11">
        <f t="shared" si="194"/>
        <v>1.0835621532413801E-2</v>
      </c>
      <c r="AQ143" s="11">
        <f t="shared" si="195"/>
        <v>9.8292759067091437E-3</v>
      </c>
      <c r="AR143" s="1">
        <f t="shared" si="196"/>
        <v>177682.6772275668</v>
      </c>
      <c r="AS143" s="1">
        <f t="shared" si="197"/>
        <v>63333.06233484597</v>
      </c>
      <c r="AT143" s="1">
        <f t="shared" si="198"/>
        <v>23938.008021781021</v>
      </c>
      <c r="AU143" s="1">
        <f t="shared" si="156"/>
        <v>35536.535445513364</v>
      </c>
      <c r="AV143" s="1">
        <f t="shared" si="157"/>
        <v>12666.612466969194</v>
      </c>
      <c r="AW143" s="1">
        <f t="shared" si="158"/>
        <v>4787.601604356204</v>
      </c>
      <c r="AX143" s="1">
        <f t="shared" si="212"/>
        <v>122081.21560326096</v>
      </c>
      <c r="AY143" s="1">
        <f t="shared" si="203"/>
        <v>17123.300023618536</v>
      </c>
      <c r="AZ143" s="1">
        <f t="shared" si="204"/>
        <v>4398.1796147904615</v>
      </c>
      <c r="BA143" s="1">
        <f t="shared" si="213"/>
        <v>13637.465887313831</v>
      </c>
      <c r="BB143" s="1">
        <f t="shared" si="214"/>
        <v>28844.116047933356</v>
      </c>
      <c r="BC143" s="1">
        <f t="shared" si="215"/>
        <v>36526.867836982026</v>
      </c>
      <c r="BD143" s="1">
        <f t="shared" si="205"/>
        <v>6998.7602209947918</v>
      </c>
      <c r="BE143" s="2">
        <f t="shared" si="220"/>
        <v>0</v>
      </c>
      <c r="BF143" s="2">
        <f t="shared" si="221"/>
        <v>0</v>
      </c>
      <c r="BG143" s="2">
        <f t="shared" si="222"/>
        <v>0</v>
      </c>
      <c r="BH143" s="2">
        <f t="shared" si="206"/>
        <v>0</v>
      </c>
      <c r="BI143" s="2">
        <f t="shared" si="216"/>
        <v>0</v>
      </c>
      <c r="BJ143" s="2">
        <f t="shared" si="207"/>
        <v>0</v>
      </c>
      <c r="BK143" s="2">
        <f t="shared" si="208"/>
        <v>0</v>
      </c>
      <c r="BL143" s="2">
        <f t="shared" si="209"/>
        <v>0</v>
      </c>
      <c r="BM143" s="2">
        <f t="shared" si="210"/>
        <v>0</v>
      </c>
      <c r="BN143" s="2">
        <f t="shared" si="211"/>
        <v>0</v>
      </c>
      <c r="BO143" s="2">
        <f t="shared" si="217"/>
        <v>0</v>
      </c>
      <c r="BP143" s="2">
        <f t="shared" si="218"/>
        <v>0</v>
      </c>
      <c r="BQ143" s="2">
        <f t="shared" si="219"/>
        <v>0</v>
      </c>
      <c r="BR143" s="17">
        <f t="shared" si="202"/>
        <v>8.8582426831196923E-2</v>
      </c>
      <c r="BS143" s="12"/>
      <c r="BT143" s="12"/>
      <c r="BU143" s="12"/>
      <c r="BV143" s="12"/>
      <c r="BW143" s="12"/>
      <c r="BX143" s="12"/>
      <c r="BY143" s="19"/>
      <c r="BZ143" s="19"/>
      <c r="CA143" s="19"/>
      <c r="CB143" s="12"/>
      <c r="CC143" s="12"/>
      <c r="CD143" s="12"/>
      <c r="CE143" s="12"/>
      <c r="CF143" s="12"/>
      <c r="CG143" s="12"/>
      <c r="CH143" s="12"/>
      <c r="CI143" s="12"/>
      <c r="CJ143" s="12"/>
      <c r="CK143" s="17"/>
      <c r="CL143" s="17"/>
      <c r="CM143" s="17"/>
    </row>
    <row r="144" spans="1:91">
      <c r="A144" s="2">
        <f t="shared" si="159"/>
        <v>2098</v>
      </c>
      <c r="B144" s="5">
        <f t="shared" si="160"/>
        <v>1164.4096024259986</v>
      </c>
      <c r="C144" s="5">
        <f t="shared" si="161"/>
        <v>2959.1809108500406</v>
      </c>
      <c r="D144" s="5">
        <f t="shared" si="162"/>
        <v>4354.9547116208032</v>
      </c>
      <c r="E144" s="15">
        <f t="shared" si="163"/>
        <v>4.5009608717139881E-5</v>
      </c>
      <c r="F144" s="15">
        <f t="shared" si="164"/>
        <v>8.8671947313712221E-5</v>
      </c>
      <c r="G144" s="15">
        <f t="shared" si="165"/>
        <v>1.8102062619016873E-4</v>
      </c>
      <c r="H144" s="5">
        <f t="shared" si="166"/>
        <v>179633.49296798557</v>
      </c>
      <c r="I144" s="5">
        <f t="shared" si="167"/>
        <v>64211.093461076081</v>
      </c>
      <c r="J144" s="5">
        <f t="shared" si="168"/>
        <v>24242.088931204427</v>
      </c>
      <c r="K144" s="5">
        <f t="shared" si="169"/>
        <v>154270.02026926496</v>
      </c>
      <c r="L144" s="5">
        <f t="shared" si="170"/>
        <v>21698.941496155807</v>
      </c>
      <c r="M144" s="5">
        <f t="shared" si="171"/>
        <v>5566.5536237418501</v>
      </c>
      <c r="N144" s="15">
        <f t="shared" si="172"/>
        <v>1.0933710035201827E-2</v>
      </c>
      <c r="O144" s="15">
        <f t="shared" si="173"/>
        <v>1.3773815384930943E-2</v>
      </c>
      <c r="P144" s="15">
        <f t="shared" si="174"/>
        <v>1.2519562415742813E-2</v>
      </c>
      <c r="Q144" s="5">
        <f t="shared" si="175"/>
        <v>9774.7990866335986</v>
      </c>
      <c r="R144" s="5">
        <f t="shared" si="176"/>
        <v>13089.586275029975</v>
      </c>
      <c r="S144" s="5">
        <f t="shared" si="177"/>
        <v>6731.1402533697983</v>
      </c>
      <c r="T144" s="5">
        <f t="shared" si="178"/>
        <v>54.41523696461033</v>
      </c>
      <c r="U144" s="5">
        <f t="shared" si="179"/>
        <v>203.85241193509199</v>
      </c>
      <c r="V144" s="5">
        <f t="shared" si="180"/>
        <v>277.66337597687266</v>
      </c>
      <c r="W144" s="15">
        <f t="shared" si="181"/>
        <v>-1.0734613539272964E-2</v>
      </c>
      <c r="X144" s="15">
        <f t="shared" si="182"/>
        <v>-1.217998157191269E-2</v>
      </c>
      <c r="Y144" s="15">
        <f t="shared" si="183"/>
        <v>-9.7425357312937999E-3</v>
      </c>
      <c r="Z144" s="5">
        <f t="shared" si="199"/>
        <v>15829.372124028023</v>
      </c>
      <c r="AA144" s="5">
        <f t="shared" si="200"/>
        <v>38575.548148569578</v>
      </c>
      <c r="AB144" s="5">
        <f t="shared" si="201"/>
        <v>37149.878026451181</v>
      </c>
      <c r="AC144" s="16">
        <f t="shared" si="184"/>
        <v>1.6196116368564346</v>
      </c>
      <c r="AD144" s="16">
        <f t="shared" si="185"/>
        <v>2.9515054316427465</v>
      </c>
      <c r="AE144" s="16">
        <f t="shared" si="186"/>
        <v>5.5347614698812793</v>
      </c>
      <c r="AF144" s="15">
        <f t="shared" si="187"/>
        <v>-4.0504037456468023E-3</v>
      </c>
      <c r="AG144" s="15">
        <f t="shared" si="188"/>
        <v>2.9673830763510267E-4</v>
      </c>
      <c r="AH144" s="15">
        <f t="shared" si="189"/>
        <v>9.7937136394747881E-3</v>
      </c>
      <c r="AI144" s="1">
        <f t="shared" si="153"/>
        <v>320863.05338480283</v>
      </c>
      <c r="AJ144" s="1">
        <f t="shared" si="154"/>
        <v>111579.68132387778</v>
      </c>
      <c r="AK144" s="1">
        <f t="shared" si="155"/>
        <v>42561.745172740579</v>
      </c>
      <c r="AL144" s="14">
        <f t="shared" si="190"/>
        <v>50.146283294742908</v>
      </c>
      <c r="AM144" s="14">
        <f t="shared" si="191"/>
        <v>10.499190818074046</v>
      </c>
      <c r="AN144" s="14">
        <f t="shared" si="192"/>
        <v>3.5284115922659987</v>
      </c>
      <c r="AO144" s="11">
        <f t="shared" si="193"/>
        <v>8.5154851164821119E-3</v>
      </c>
      <c r="AP144" s="11">
        <f t="shared" si="194"/>
        <v>1.0727265317089663E-2</v>
      </c>
      <c r="AQ144" s="11">
        <f t="shared" si="195"/>
        <v>9.7309831476420517E-3</v>
      </c>
      <c r="AR144" s="1">
        <f t="shared" si="196"/>
        <v>179633.49296798557</v>
      </c>
      <c r="AS144" s="1">
        <f t="shared" si="197"/>
        <v>64211.093461076081</v>
      </c>
      <c r="AT144" s="1">
        <f t="shared" si="198"/>
        <v>24242.088931204427</v>
      </c>
      <c r="AU144" s="1">
        <f t="shared" si="156"/>
        <v>35926.698593597117</v>
      </c>
      <c r="AV144" s="1">
        <f t="shared" si="157"/>
        <v>12842.218692215218</v>
      </c>
      <c r="AW144" s="1">
        <f t="shared" si="158"/>
        <v>4848.417786240886</v>
      </c>
      <c r="AX144" s="1">
        <f t="shared" si="212"/>
        <v>123416.01621541199</v>
      </c>
      <c r="AY144" s="1">
        <f t="shared" si="203"/>
        <v>17359.153196924646</v>
      </c>
      <c r="AZ144" s="1">
        <f t="shared" si="204"/>
        <v>4453.2428989934797</v>
      </c>
      <c r="BA144" s="1">
        <f t="shared" si="213"/>
        <v>13650.741924210381</v>
      </c>
      <c r="BB144" s="1">
        <f t="shared" si="214"/>
        <v>28887.154769748846</v>
      </c>
      <c r="BC144" s="1">
        <f t="shared" si="215"/>
        <v>36587.66360631954</v>
      </c>
      <c r="BD144" s="1">
        <f t="shared" si="205"/>
        <v>6804.9846172591297</v>
      </c>
      <c r="BE144" s="2">
        <f t="shared" si="220"/>
        <v>0</v>
      </c>
      <c r="BF144" s="2">
        <f t="shared" si="221"/>
        <v>0</v>
      </c>
      <c r="BG144" s="2">
        <f t="shared" si="222"/>
        <v>0</v>
      </c>
      <c r="BH144" s="2">
        <f t="shared" si="206"/>
        <v>0</v>
      </c>
      <c r="BI144" s="2">
        <f t="shared" si="216"/>
        <v>0</v>
      </c>
      <c r="BJ144" s="2">
        <f t="shared" si="207"/>
        <v>0</v>
      </c>
      <c r="BK144" s="2">
        <f t="shared" si="208"/>
        <v>0</v>
      </c>
      <c r="BL144" s="2">
        <f t="shared" si="209"/>
        <v>0</v>
      </c>
      <c r="BM144" s="2">
        <f t="shared" si="210"/>
        <v>0</v>
      </c>
      <c r="BN144" s="2">
        <f t="shared" si="211"/>
        <v>0</v>
      </c>
      <c r="BO144" s="2">
        <f t="shared" si="217"/>
        <v>0</v>
      </c>
      <c r="BP144" s="2">
        <f t="shared" si="218"/>
        <v>0</v>
      </c>
      <c r="BQ144" s="2">
        <f t="shared" si="219"/>
        <v>0</v>
      </c>
      <c r="BR144" s="17">
        <f t="shared" si="202"/>
        <v>8.6002356146793121E-2</v>
      </c>
      <c r="BS144" s="12"/>
      <c r="BT144" s="12"/>
      <c r="BU144" s="12"/>
      <c r="BV144" s="12"/>
      <c r="BW144" s="12"/>
      <c r="BX144" s="12"/>
      <c r="BY144" s="19"/>
      <c r="BZ144" s="19"/>
      <c r="CA144" s="19"/>
      <c r="CB144" s="12"/>
      <c r="CC144" s="12"/>
      <c r="CD144" s="12"/>
      <c r="CE144" s="12"/>
      <c r="CF144" s="12"/>
      <c r="CG144" s="12"/>
      <c r="CH144" s="12"/>
      <c r="CI144" s="12"/>
      <c r="CJ144" s="12"/>
      <c r="CK144" s="17"/>
      <c r="CL144" s="17"/>
      <c r="CM144" s="17"/>
    </row>
    <row r="145" spans="1:91">
      <c r="A145" s="2">
        <f t="shared" si="159"/>
        <v>2099</v>
      </c>
      <c r="B145" s="5">
        <f t="shared" si="160"/>
        <v>1164.4593915655607</v>
      </c>
      <c r="C145" s="5">
        <f t="shared" si="161"/>
        <v>2959.4301873671679</v>
      </c>
      <c r="D145" s="5">
        <f t="shared" si="162"/>
        <v>4355.7036314182842</v>
      </c>
      <c r="E145" s="15">
        <f t="shared" si="163"/>
        <v>4.2759128281282883E-5</v>
      </c>
      <c r="F145" s="15">
        <f t="shared" si="164"/>
        <v>8.42383499480266E-5</v>
      </c>
      <c r="G145" s="15">
        <f t="shared" si="165"/>
        <v>1.7196959488066028E-4</v>
      </c>
      <c r="H145" s="5">
        <f t="shared" si="166"/>
        <v>181585.64257977062</v>
      </c>
      <c r="I145" s="5">
        <f t="shared" si="167"/>
        <v>65092.135629189332</v>
      </c>
      <c r="J145" s="5">
        <f t="shared" si="168"/>
        <v>24546.745099806685</v>
      </c>
      <c r="K145" s="5">
        <f t="shared" si="169"/>
        <v>155939.86694172074</v>
      </c>
      <c r="L145" s="5">
        <f t="shared" si="170"/>
        <v>21994.820458021346</v>
      </c>
      <c r="M145" s="5">
        <f t="shared" si="171"/>
        <v>5635.5407017933148</v>
      </c>
      <c r="N145" s="15">
        <f t="shared" si="172"/>
        <v>1.0824181325322924E-2</v>
      </c>
      <c r="O145" s="15">
        <f t="shared" si="173"/>
        <v>1.3635640333790278E-2</v>
      </c>
      <c r="P145" s="15">
        <f t="shared" si="174"/>
        <v>1.2393139941601961E-2</v>
      </c>
      <c r="Q145" s="5">
        <f t="shared" si="175"/>
        <v>9774.9567773329582</v>
      </c>
      <c r="R145" s="5">
        <f t="shared" si="176"/>
        <v>13107.570370397674</v>
      </c>
      <c r="S145" s="5">
        <f t="shared" si="177"/>
        <v>6749.329600003859</v>
      </c>
      <c r="T145" s="5">
        <f t="shared" si="178"/>
        <v>53.83111042514728</v>
      </c>
      <c r="U145" s="5">
        <f t="shared" si="179"/>
        <v>201.36949331433263</v>
      </c>
      <c r="V145" s="5">
        <f t="shared" si="180"/>
        <v>274.95823061514631</v>
      </c>
      <c r="W145" s="15">
        <f t="shared" si="181"/>
        <v>-1.0734613539272964E-2</v>
      </c>
      <c r="X145" s="15">
        <f t="shared" si="182"/>
        <v>-1.217998157191269E-2</v>
      </c>
      <c r="Y145" s="15">
        <f t="shared" si="183"/>
        <v>-9.7425357312937999E-3</v>
      </c>
      <c r="Z145" s="5">
        <f t="shared" si="199"/>
        <v>15767.254874483318</v>
      </c>
      <c r="AA145" s="5">
        <f t="shared" si="200"/>
        <v>38645.449172030065</v>
      </c>
      <c r="AB145" s="5">
        <f t="shared" si="201"/>
        <v>37620.123028831775</v>
      </c>
      <c r="AC145" s="16">
        <f t="shared" si="184"/>
        <v>1.6130515558160181</v>
      </c>
      <c r="AD145" s="16">
        <f t="shared" si="185"/>
        <v>2.9523812563695078</v>
      </c>
      <c r="AE145" s="16">
        <f t="shared" si="186"/>
        <v>5.5889673387800949</v>
      </c>
      <c r="AF145" s="15">
        <f t="shared" si="187"/>
        <v>-4.0504037456468023E-3</v>
      </c>
      <c r="AG145" s="15">
        <f t="shared" si="188"/>
        <v>2.9673830763510267E-4</v>
      </c>
      <c r="AH145" s="15">
        <f t="shared" si="189"/>
        <v>9.7937136394747881E-3</v>
      </c>
      <c r="AI145" s="1">
        <f t="shared" si="153"/>
        <v>324703.44663991965</v>
      </c>
      <c r="AJ145" s="1">
        <f t="shared" si="154"/>
        <v>113263.93188370523</v>
      </c>
      <c r="AK145" s="1">
        <f t="shared" si="155"/>
        <v>43153.988441707406</v>
      </c>
      <c r="AL145" s="14">
        <f t="shared" si="190"/>
        <v>50.569033024495752</v>
      </c>
      <c r="AM145" s="14">
        <f t="shared" si="191"/>
        <v>10.610692147539076</v>
      </c>
      <c r="AN145" s="14">
        <f t="shared" si="192"/>
        <v>3.5624031568708614</v>
      </c>
      <c r="AO145" s="11">
        <f t="shared" si="193"/>
        <v>8.4303302653172905E-3</v>
      </c>
      <c r="AP145" s="11">
        <f t="shared" si="194"/>
        <v>1.0619992663918767E-2</v>
      </c>
      <c r="AQ145" s="11">
        <f t="shared" si="195"/>
        <v>9.6336733161656307E-3</v>
      </c>
      <c r="AR145" s="1">
        <f t="shared" si="196"/>
        <v>181585.64257977062</v>
      </c>
      <c r="AS145" s="1">
        <f t="shared" si="197"/>
        <v>65092.135629189332</v>
      </c>
      <c r="AT145" s="1">
        <f t="shared" si="198"/>
        <v>24546.745099806685</v>
      </c>
      <c r="AU145" s="1">
        <f t="shared" si="156"/>
        <v>36317.128515954122</v>
      </c>
      <c r="AV145" s="1">
        <f t="shared" si="157"/>
        <v>13018.427125837867</v>
      </c>
      <c r="AW145" s="1">
        <f t="shared" si="158"/>
        <v>4909.349019961337</v>
      </c>
      <c r="AX145" s="1">
        <f t="shared" si="212"/>
        <v>124751.89355337658</v>
      </c>
      <c r="AY145" s="1">
        <f t="shared" si="203"/>
        <v>17595.856366417076</v>
      </c>
      <c r="AZ145" s="1">
        <f t="shared" si="204"/>
        <v>4508.4325614346517</v>
      </c>
      <c r="BA145" s="1">
        <f t="shared" si="213"/>
        <v>13663.862210206318</v>
      </c>
      <c r="BB145" s="1">
        <f t="shared" si="214"/>
        <v>28929.66925288233</v>
      </c>
      <c r="BC145" s="1">
        <f t="shared" si="215"/>
        <v>36647.604658777207</v>
      </c>
      <c r="BD145" s="1">
        <f t="shared" si="205"/>
        <v>6616.4314662419611</v>
      </c>
      <c r="BE145" s="2">
        <f t="shared" si="220"/>
        <v>0</v>
      </c>
      <c r="BF145" s="2">
        <f t="shared" si="221"/>
        <v>0</v>
      </c>
      <c r="BG145" s="2">
        <f t="shared" si="222"/>
        <v>0</v>
      </c>
      <c r="BH145" s="2">
        <f t="shared" si="206"/>
        <v>0</v>
      </c>
      <c r="BI145" s="2">
        <f t="shared" si="216"/>
        <v>0</v>
      </c>
      <c r="BJ145" s="2">
        <f t="shared" si="207"/>
        <v>0</v>
      </c>
      <c r="BK145" s="2">
        <f t="shared" si="208"/>
        <v>0</v>
      </c>
      <c r="BL145" s="2">
        <f t="shared" si="209"/>
        <v>0</v>
      </c>
      <c r="BM145" s="2">
        <f t="shared" si="210"/>
        <v>0</v>
      </c>
      <c r="BN145" s="2">
        <f t="shared" si="211"/>
        <v>0</v>
      </c>
      <c r="BO145" s="2">
        <f t="shared" si="217"/>
        <v>0</v>
      </c>
      <c r="BP145" s="2">
        <f t="shared" si="218"/>
        <v>0</v>
      </c>
      <c r="BQ145" s="2">
        <f t="shared" si="219"/>
        <v>0</v>
      </c>
      <c r="BR145" s="17">
        <f t="shared" si="202"/>
        <v>8.3497433152226325E-2</v>
      </c>
      <c r="BS145" s="12"/>
      <c r="BT145" s="12"/>
      <c r="BU145" s="12"/>
      <c r="BV145" s="12"/>
      <c r="BW145" s="12"/>
      <c r="BX145" s="12"/>
      <c r="BY145" s="19"/>
      <c r="BZ145" s="19"/>
      <c r="CA145" s="19"/>
      <c r="CB145" s="12"/>
      <c r="CC145" s="12"/>
      <c r="CD145" s="12"/>
      <c r="CE145" s="12"/>
      <c r="CF145" s="12"/>
      <c r="CG145" s="12"/>
      <c r="CH145" s="12"/>
      <c r="CI145" s="12"/>
      <c r="CJ145" s="12"/>
      <c r="CK145" s="17"/>
      <c r="CL145" s="17"/>
      <c r="CM145" s="17"/>
    </row>
    <row r="146" spans="1:91">
      <c r="A146" s="2">
        <f t="shared" si="159"/>
        <v>2100</v>
      </c>
      <c r="B146" s="5">
        <f t="shared" si="160"/>
        <v>1164.5066932706379</v>
      </c>
      <c r="C146" s="5">
        <f t="shared" si="161"/>
        <v>2959.6670200071494</v>
      </c>
      <c r="D146" s="5">
        <f t="shared" si="162"/>
        <v>4356.4152275777533</v>
      </c>
      <c r="E146" s="15">
        <f t="shared" si="163"/>
        <v>4.0621171867218736E-5</v>
      </c>
      <c r="F146" s="15">
        <f t="shared" si="164"/>
        <v>8.0026432450625273E-5</v>
      </c>
      <c r="G146" s="15">
        <f t="shared" si="165"/>
        <v>1.6337111513662725E-4</v>
      </c>
      <c r="H146" s="5">
        <f t="shared" si="166"/>
        <v>183538.92645950339</v>
      </c>
      <c r="I146" s="5">
        <f t="shared" si="167"/>
        <v>65976.085662580401</v>
      </c>
      <c r="J146" s="5">
        <f t="shared" si="168"/>
        <v>24851.945079728801</v>
      </c>
      <c r="K146" s="5">
        <f t="shared" si="169"/>
        <v>157610.88151757655</v>
      </c>
      <c r="L146" s="5">
        <f t="shared" si="170"/>
        <v>22291.72579772877</v>
      </c>
      <c r="M146" s="5">
        <f t="shared" si="171"/>
        <v>5704.677764049351</v>
      </c>
      <c r="N146" s="15">
        <f t="shared" si="172"/>
        <v>1.071576248349837E-2</v>
      </c>
      <c r="O146" s="15">
        <f t="shared" si="173"/>
        <v>1.3498875349952977E-2</v>
      </c>
      <c r="P146" s="15">
        <f t="shared" si="174"/>
        <v>1.2268044170816728E-2</v>
      </c>
      <c r="Q146" s="5">
        <f t="shared" si="175"/>
        <v>9774.0451170513243</v>
      </c>
      <c r="R146" s="5">
        <f t="shared" si="176"/>
        <v>13123.752931506308</v>
      </c>
      <c r="S146" s="5">
        <f t="shared" si="177"/>
        <v>6766.6736949045671</v>
      </c>
      <c r="T146" s="5">
        <f t="shared" si="178"/>
        <v>53.253254258343397</v>
      </c>
      <c r="U146" s="5">
        <f t="shared" si="179"/>
        <v>198.91681659661867</v>
      </c>
      <c r="V146" s="5">
        <f t="shared" si="180"/>
        <v>272.27944022876494</v>
      </c>
      <c r="W146" s="15">
        <f t="shared" si="181"/>
        <v>-1.0734613539272964E-2</v>
      </c>
      <c r="X146" s="15">
        <f t="shared" si="182"/>
        <v>-1.217998157191269E-2</v>
      </c>
      <c r="Y146" s="15">
        <f t="shared" si="183"/>
        <v>-9.7425357312937999E-3</v>
      </c>
      <c r="Z146" s="5">
        <f t="shared" si="199"/>
        <v>15703.644459235313</v>
      </c>
      <c r="AA146" s="5">
        <f t="shared" si="200"/>
        <v>38710.028418880844</v>
      </c>
      <c r="AB146" s="5">
        <f t="shared" si="201"/>
        <v>38091.219030749846</v>
      </c>
      <c r="AC146" s="16">
        <f t="shared" si="184"/>
        <v>1.6065180457524195</v>
      </c>
      <c r="AD146" s="16">
        <f t="shared" si="185"/>
        <v>2.9532573409870166</v>
      </c>
      <c r="AE146" s="16">
        <f t="shared" si="186"/>
        <v>5.643704084436485</v>
      </c>
      <c r="AF146" s="15">
        <f t="shared" si="187"/>
        <v>-4.0504037456468023E-3</v>
      </c>
      <c r="AG146" s="15">
        <f t="shared" si="188"/>
        <v>2.9673830763510267E-4</v>
      </c>
      <c r="AH146" s="15">
        <f t="shared" si="189"/>
        <v>9.7937136394747881E-3</v>
      </c>
      <c r="AI146" s="1">
        <f t="shared" si="153"/>
        <v>328550.23049188184</v>
      </c>
      <c r="AJ146" s="1">
        <f t="shared" si="154"/>
        <v>114955.96582117258</v>
      </c>
      <c r="AK146" s="1">
        <f t="shared" si="155"/>
        <v>43747.938617498003</v>
      </c>
      <c r="AL146" s="14">
        <f t="shared" si="190"/>
        <v>50.991083537594044</v>
      </c>
      <c r="AM146" s="14">
        <f t="shared" si="191"/>
        <v>10.722250765577382</v>
      </c>
      <c r="AN146" s="14">
        <f t="shared" si="192"/>
        <v>3.5963789948222948</v>
      </c>
      <c r="AO146" s="11">
        <f t="shared" si="193"/>
        <v>8.346026962664118E-3</v>
      </c>
      <c r="AP146" s="11">
        <f t="shared" si="194"/>
        <v>1.0513792737279579E-2</v>
      </c>
      <c r="AQ146" s="11">
        <f t="shared" si="195"/>
        <v>9.5373365830039736E-3</v>
      </c>
      <c r="AR146" s="1">
        <f t="shared" si="196"/>
        <v>183538.92645950339</v>
      </c>
      <c r="AS146" s="1">
        <f t="shared" si="197"/>
        <v>65976.085662580401</v>
      </c>
      <c r="AT146" s="1">
        <f t="shared" si="198"/>
        <v>24851.945079728801</v>
      </c>
      <c r="AU146" s="1">
        <f t="shared" si="156"/>
        <v>36707.785291900676</v>
      </c>
      <c r="AV146" s="1">
        <f t="shared" si="157"/>
        <v>13195.217132516082</v>
      </c>
      <c r="AW146" s="1">
        <f t="shared" si="158"/>
        <v>4970.3890159457605</v>
      </c>
      <c r="AX146" s="1">
        <f t="shared" si="212"/>
        <v>126088.70521406125</v>
      </c>
      <c r="AY146" s="1">
        <f t="shared" si="203"/>
        <v>17833.380638183015</v>
      </c>
      <c r="AZ146" s="1">
        <f t="shared" si="204"/>
        <v>4563.7422112394806</v>
      </c>
      <c r="BA146" s="1">
        <f t="shared" si="213"/>
        <v>13676.829444524918</v>
      </c>
      <c r="BB146" s="1">
        <f t="shared" si="214"/>
        <v>28971.669314946448</v>
      </c>
      <c r="BC146" s="1">
        <f t="shared" si="215"/>
        <v>36706.711339118898</v>
      </c>
      <c r="BD146" s="1">
        <f t="shared" si="205"/>
        <v>6432.967330570792</v>
      </c>
      <c r="BE146" s="2">
        <f t="shared" si="220"/>
        <v>0</v>
      </c>
      <c r="BF146" s="2">
        <f t="shared" si="221"/>
        <v>0</v>
      </c>
      <c r="BG146" s="2">
        <f t="shared" si="222"/>
        <v>0</v>
      </c>
      <c r="BH146" s="2">
        <f t="shared" si="206"/>
        <v>0</v>
      </c>
      <c r="BI146" s="2">
        <f t="shared" si="216"/>
        <v>0</v>
      </c>
      <c r="BJ146" s="2">
        <f t="shared" si="207"/>
        <v>0</v>
      </c>
      <c r="BK146" s="2">
        <f t="shared" si="208"/>
        <v>0</v>
      </c>
      <c r="BL146" s="2">
        <f t="shared" si="209"/>
        <v>0</v>
      </c>
      <c r="BM146" s="2">
        <f t="shared" si="210"/>
        <v>0</v>
      </c>
      <c r="BN146" s="2">
        <f t="shared" si="211"/>
        <v>0</v>
      </c>
      <c r="BO146" s="2">
        <f t="shared" si="217"/>
        <v>0</v>
      </c>
      <c r="BP146" s="2">
        <f t="shared" si="218"/>
        <v>0</v>
      </c>
      <c r="BQ146" s="2">
        <f t="shared" si="219"/>
        <v>0</v>
      </c>
      <c r="BR146" s="17">
        <f t="shared" si="202"/>
        <v>8.1065469079831379E-2</v>
      </c>
      <c r="BS146" s="12"/>
      <c r="BT146" s="12"/>
      <c r="BU146" s="12"/>
      <c r="BV146" s="12"/>
      <c r="BW146" s="12"/>
      <c r="BX146" s="12"/>
      <c r="BY146" s="19"/>
      <c r="BZ146" s="19"/>
      <c r="CA146" s="19"/>
      <c r="CB146" s="12"/>
      <c r="CC146" s="12"/>
      <c r="CD146" s="12"/>
      <c r="CE146" s="12"/>
      <c r="CF146" s="12"/>
      <c r="CG146" s="12"/>
      <c r="CH146" s="12"/>
      <c r="CI146" s="12"/>
      <c r="CJ146" s="12"/>
      <c r="CK146" s="17"/>
      <c r="CL146" s="17"/>
      <c r="CM146" s="17"/>
    </row>
    <row r="147" spans="1:91">
      <c r="A147" s="2">
        <f t="shared" si="159"/>
        <v>2101</v>
      </c>
      <c r="B147" s="5">
        <f t="shared" si="160"/>
        <v>1164.5516317158392</v>
      </c>
      <c r="C147" s="5">
        <f t="shared" si="161"/>
        <v>2959.8920290203596</v>
      </c>
      <c r="D147" s="5">
        <f t="shared" si="162"/>
        <v>4357.0913543707948</v>
      </c>
      <c r="E147" s="15">
        <f t="shared" si="163"/>
        <v>3.8590113273857797E-5</v>
      </c>
      <c r="F147" s="15">
        <f t="shared" si="164"/>
        <v>7.6025110828094008E-5</v>
      </c>
      <c r="G147" s="15">
        <f t="shared" si="165"/>
        <v>1.5520255937979588E-4</v>
      </c>
      <c r="H147" s="5">
        <f t="shared" si="166"/>
        <v>185493.14638254853</v>
      </c>
      <c r="I147" s="5">
        <f t="shared" si="167"/>
        <v>66862.840279259719</v>
      </c>
      <c r="J147" s="5">
        <f t="shared" si="168"/>
        <v>25157.657464976688</v>
      </c>
      <c r="K147" s="5">
        <f t="shared" si="169"/>
        <v>159282.88736261931</v>
      </c>
      <c r="L147" s="5">
        <f t="shared" si="170"/>
        <v>22589.621386084622</v>
      </c>
      <c r="M147" s="5">
        <f t="shared" si="171"/>
        <v>5773.9568484695437</v>
      </c>
      <c r="N147" s="15">
        <f t="shared" si="172"/>
        <v>1.0608441682094849E-2</v>
      </c>
      <c r="O147" s="15">
        <f t="shared" si="173"/>
        <v>1.3363504964079675E-2</v>
      </c>
      <c r="P147" s="15">
        <f t="shared" si="174"/>
        <v>1.2144259024898352E-2</v>
      </c>
      <c r="Q147" s="5">
        <f t="shared" si="175"/>
        <v>9772.0759545577603</v>
      </c>
      <c r="R147" s="5">
        <f t="shared" si="176"/>
        <v>13138.147836210561</v>
      </c>
      <c r="S147" s="5">
        <f t="shared" si="177"/>
        <v>6783.1773709240015</v>
      </c>
      <c r="T147" s="5">
        <f t="shared" si="178"/>
        <v>52.681601154171439</v>
      </c>
      <c r="U147" s="5">
        <f t="shared" si="179"/>
        <v>196.49401343612831</v>
      </c>
      <c r="V147" s="5">
        <f t="shared" si="180"/>
        <v>269.62674805343954</v>
      </c>
      <c r="W147" s="15">
        <f t="shared" si="181"/>
        <v>-1.0734613539272964E-2</v>
      </c>
      <c r="X147" s="15">
        <f t="shared" si="182"/>
        <v>-1.217998157191269E-2</v>
      </c>
      <c r="Y147" s="15">
        <f t="shared" si="183"/>
        <v>-9.7425357312937999E-3</v>
      </c>
      <c r="Z147" s="5">
        <f t="shared" si="199"/>
        <v>15638.579692419315</v>
      </c>
      <c r="AA147" s="5">
        <f t="shared" si="200"/>
        <v>38769.320616092213</v>
      </c>
      <c r="AB147" s="5">
        <f t="shared" si="201"/>
        <v>38563.117118411959</v>
      </c>
      <c r="AC147" s="16">
        <f t="shared" si="184"/>
        <v>1.6000109990424547</v>
      </c>
      <c r="AD147" s="16">
        <f t="shared" si="185"/>
        <v>2.9541336855723919</v>
      </c>
      <c r="AE147" s="16">
        <f t="shared" si="186"/>
        <v>5.6989769061053899</v>
      </c>
      <c r="AF147" s="15">
        <f t="shared" si="187"/>
        <v>-4.0504037456468023E-3</v>
      </c>
      <c r="AG147" s="15">
        <f t="shared" si="188"/>
        <v>2.9673830763510267E-4</v>
      </c>
      <c r="AH147" s="15">
        <f t="shared" si="189"/>
        <v>9.7937136394747881E-3</v>
      </c>
      <c r="AI147" s="1">
        <f t="shared" si="153"/>
        <v>332402.99273459433</v>
      </c>
      <c r="AJ147" s="1">
        <f t="shared" si="154"/>
        <v>116655.58637157141</v>
      </c>
      <c r="AK147" s="1">
        <f t="shared" si="155"/>
        <v>44343.533771693961</v>
      </c>
      <c r="AL147" s="14">
        <f t="shared" si="190"/>
        <v>51.412400766073652</v>
      </c>
      <c r="AM147" s="14">
        <f t="shared" si="191"/>
        <v>10.833854972581534</v>
      </c>
      <c r="AN147" s="14">
        <f t="shared" si="192"/>
        <v>3.6303358730064237</v>
      </c>
      <c r="AO147" s="11">
        <f t="shared" si="193"/>
        <v>8.2625666930374771E-3</v>
      </c>
      <c r="AP147" s="11">
        <f t="shared" si="194"/>
        <v>1.0408654809906782E-2</v>
      </c>
      <c r="AQ147" s="11">
        <f t="shared" si="195"/>
        <v>9.4419632171739345E-3</v>
      </c>
      <c r="AR147" s="1">
        <f t="shared" si="196"/>
        <v>185493.14638254853</v>
      </c>
      <c r="AS147" s="1">
        <f t="shared" si="197"/>
        <v>66862.840279259719</v>
      </c>
      <c r="AT147" s="1">
        <f t="shared" si="198"/>
        <v>25157.657464976688</v>
      </c>
      <c r="AU147" s="1">
        <f t="shared" si="156"/>
        <v>37098.62927650971</v>
      </c>
      <c r="AV147" s="1">
        <f t="shared" si="157"/>
        <v>13372.568055851945</v>
      </c>
      <c r="AW147" s="1">
        <f t="shared" si="158"/>
        <v>5031.5314929953383</v>
      </c>
      <c r="AX147" s="1">
        <f t="shared" si="212"/>
        <v>127426.30989009542</v>
      </c>
      <c r="AY147" s="1">
        <f t="shared" si="203"/>
        <v>18071.697108867695</v>
      </c>
      <c r="AZ147" s="1">
        <f t="shared" si="204"/>
        <v>4619.1654787756352</v>
      </c>
      <c r="BA147" s="1">
        <f t="shared" si="213"/>
        <v>13689.646244017298</v>
      </c>
      <c r="BB147" s="1">
        <f t="shared" si="214"/>
        <v>29013.164458791543</v>
      </c>
      <c r="BC147" s="1">
        <f t="shared" si="215"/>
        <v>36765.003239979342</v>
      </c>
      <c r="BD147" s="1">
        <f t="shared" si="205"/>
        <v>6254.4617611853282</v>
      </c>
      <c r="BE147" s="2">
        <f t="shared" si="220"/>
        <v>0</v>
      </c>
      <c r="BF147" s="2">
        <f t="shared" si="221"/>
        <v>0</v>
      </c>
      <c r="BG147" s="2">
        <f t="shared" si="222"/>
        <v>0</v>
      </c>
      <c r="BH147" s="2">
        <f t="shared" si="206"/>
        <v>0</v>
      </c>
      <c r="BI147" s="2">
        <f t="shared" si="216"/>
        <v>0</v>
      </c>
      <c r="BJ147" s="2">
        <f t="shared" si="207"/>
        <v>0</v>
      </c>
      <c r="BK147" s="2">
        <f t="shared" si="208"/>
        <v>0</v>
      </c>
      <c r="BL147" s="2">
        <f t="shared" si="209"/>
        <v>0</v>
      </c>
      <c r="BM147" s="2">
        <f t="shared" si="210"/>
        <v>0</v>
      </c>
      <c r="BN147" s="2">
        <f t="shared" si="211"/>
        <v>0</v>
      </c>
      <c r="BO147" s="2">
        <f t="shared" si="217"/>
        <v>0</v>
      </c>
      <c r="BP147" s="2">
        <f t="shared" si="218"/>
        <v>0</v>
      </c>
      <c r="BQ147" s="2">
        <f t="shared" si="219"/>
        <v>0</v>
      </c>
      <c r="BR147" s="17">
        <f t="shared" si="202"/>
        <v>7.870433891245765E-2</v>
      </c>
      <c r="BS147" s="12"/>
      <c r="BT147" s="12"/>
      <c r="BU147" s="12"/>
      <c r="BV147" s="12"/>
      <c r="BW147" s="12"/>
      <c r="BX147" s="12"/>
      <c r="BY147" s="19"/>
      <c r="BZ147" s="19"/>
      <c r="CA147" s="19"/>
      <c r="CB147" s="12"/>
      <c r="CC147" s="12"/>
      <c r="CD147" s="12"/>
      <c r="CE147" s="12"/>
      <c r="CF147" s="12"/>
      <c r="CG147" s="12"/>
      <c r="CH147" s="12"/>
      <c r="CI147" s="12"/>
      <c r="CJ147" s="12"/>
      <c r="CK147" s="17"/>
      <c r="CL147" s="17"/>
      <c r="CM147" s="17"/>
    </row>
    <row r="148" spans="1:91">
      <c r="A148" s="2">
        <f t="shared" si="159"/>
        <v>2102</v>
      </c>
      <c r="B148" s="5">
        <f t="shared" si="160"/>
        <v>1164.5943248862513</v>
      </c>
      <c r="C148" s="5">
        <f t="shared" si="161"/>
        <v>2960.1058038339274</v>
      </c>
      <c r="D148" s="5">
        <f t="shared" si="162"/>
        <v>4357.7337745139621</v>
      </c>
      <c r="E148" s="15">
        <f t="shared" si="163"/>
        <v>3.6660607610164905E-5</v>
      </c>
      <c r="F148" s="15">
        <f t="shared" si="164"/>
        <v>7.2223855286689307E-5</v>
      </c>
      <c r="G148" s="15">
        <f t="shared" si="165"/>
        <v>1.4744243141080607E-4</v>
      </c>
      <c r="H148" s="5">
        <f t="shared" si="166"/>
        <v>187448.10555738115</v>
      </c>
      <c r="I148" s="5">
        <f t="shared" si="167"/>
        <v>67752.296134037635</v>
      </c>
      <c r="J148" s="5">
        <f t="shared" si="168"/>
        <v>25463.850902654667</v>
      </c>
      <c r="K148" s="5">
        <f t="shared" si="169"/>
        <v>160955.70925583004</v>
      </c>
      <c r="L148" s="5">
        <f t="shared" si="170"/>
        <v>22888.471096636105</v>
      </c>
      <c r="M148" s="5">
        <f t="shared" si="171"/>
        <v>5843.370022184241</v>
      </c>
      <c r="N148" s="15">
        <f t="shared" si="172"/>
        <v>1.0502207242153005E-2</v>
      </c>
      <c r="O148" s="15">
        <f t="shared" si="173"/>
        <v>1.3229513918970648E-2</v>
      </c>
      <c r="P148" s="15">
        <f t="shared" si="174"/>
        <v>1.2021768699760127E-2</v>
      </c>
      <c r="Q148" s="5">
        <f t="shared" si="175"/>
        <v>9769.0613133079569</v>
      </c>
      <c r="R148" s="5">
        <f t="shared" si="176"/>
        <v>13150.769459473477</v>
      </c>
      <c r="S148" s="5">
        <f t="shared" si="177"/>
        <v>6798.8456402035981</v>
      </c>
      <c r="T148" s="5">
        <f t="shared" si="178"/>
        <v>52.116084525151294</v>
      </c>
      <c r="U148" s="5">
        <f t="shared" si="179"/>
        <v>194.1007199734851</v>
      </c>
      <c r="V148" s="5">
        <f t="shared" si="180"/>
        <v>266.99989982641637</v>
      </c>
      <c r="W148" s="15">
        <f t="shared" si="181"/>
        <v>-1.0734613539272964E-2</v>
      </c>
      <c r="X148" s="15">
        <f t="shared" si="182"/>
        <v>-1.217998157191269E-2</v>
      </c>
      <c r="Y148" s="15">
        <f t="shared" si="183"/>
        <v>-9.7425357312937999E-3</v>
      </c>
      <c r="Z148" s="5">
        <f t="shared" si="199"/>
        <v>15572.099210540691</v>
      </c>
      <c r="AA148" s="5">
        <f t="shared" si="200"/>
        <v>38823.36205020755</v>
      </c>
      <c r="AB148" s="5">
        <f t="shared" si="201"/>
        <v>39035.76845162933</v>
      </c>
      <c r="AC148" s="16">
        <f t="shared" si="184"/>
        <v>1.593530308498857</v>
      </c>
      <c r="AD148" s="16">
        <f t="shared" si="185"/>
        <v>2.9550102902027766</v>
      </c>
      <c r="AE148" s="16">
        <f t="shared" si="186"/>
        <v>5.7547910539617657</v>
      </c>
      <c r="AF148" s="15">
        <f t="shared" si="187"/>
        <v>-4.0504037456468023E-3</v>
      </c>
      <c r="AG148" s="15">
        <f t="shared" si="188"/>
        <v>2.9673830763510267E-4</v>
      </c>
      <c r="AH148" s="15">
        <f t="shared" si="189"/>
        <v>9.7937136394747881E-3</v>
      </c>
      <c r="AI148" s="1">
        <f t="shared" si="153"/>
        <v>336261.3227376446</v>
      </c>
      <c r="AJ148" s="1">
        <f t="shared" si="154"/>
        <v>118362.5957902662</v>
      </c>
      <c r="AK148" s="1">
        <f t="shared" si="155"/>
        <v>44940.711887519901</v>
      </c>
      <c r="AL148" s="14">
        <f t="shared" si="190"/>
        <v>51.832951172350725</v>
      </c>
      <c r="AM148" s="14">
        <f t="shared" si="191"/>
        <v>10.945493170685026</v>
      </c>
      <c r="AN148" s="14">
        <f t="shared" si="192"/>
        <v>3.6642705958075479</v>
      </c>
      <c r="AO148" s="11">
        <f t="shared" si="193"/>
        <v>8.1799410261071022E-3</v>
      </c>
      <c r="AP148" s="11">
        <f t="shared" si="194"/>
        <v>1.0304568261807714E-2</v>
      </c>
      <c r="AQ148" s="11">
        <f t="shared" si="195"/>
        <v>9.3475435850021958E-3</v>
      </c>
      <c r="AR148" s="1">
        <f t="shared" si="196"/>
        <v>187448.10555738115</v>
      </c>
      <c r="AS148" s="1">
        <f t="shared" si="197"/>
        <v>67752.296134037635</v>
      </c>
      <c r="AT148" s="1">
        <f t="shared" si="198"/>
        <v>25463.850902654667</v>
      </c>
      <c r="AU148" s="1">
        <f t="shared" si="156"/>
        <v>37489.621111476234</v>
      </c>
      <c r="AV148" s="1">
        <f t="shared" si="157"/>
        <v>13550.459226807528</v>
      </c>
      <c r="AW148" s="1">
        <f t="shared" si="158"/>
        <v>5092.7701805309334</v>
      </c>
      <c r="AX148" s="1">
        <f t="shared" si="212"/>
        <v>128764.56740466403</v>
      </c>
      <c r="AY148" s="1">
        <f t="shared" si="203"/>
        <v>18310.776877308886</v>
      </c>
      <c r="AZ148" s="1">
        <f t="shared" si="204"/>
        <v>4674.6960177473929</v>
      </c>
      <c r="BA148" s="1">
        <f t="shared" si="213"/>
        <v>13702.315146622772</v>
      </c>
      <c r="BB148" s="1">
        <f t="shared" si="214"/>
        <v>29054.163885608443</v>
      </c>
      <c r="BC148" s="1">
        <f t="shared" si="215"/>
        <v>36822.499233930976</v>
      </c>
      <c r="BD148" s="1">
        <f t="shared" si="205"/>
        <v>6080.7872580263402</v>
      </c>
      <c r="BE148" s="2">
        <f t="shared" si="220"/>
        <v>0</v>
      </c>
      <c r="BF148" s="2">
        <f t="shared" si="221"/>
        <v>0</v>
      </c>
      <c r="BG148" s="2">
        <f t="shared" si="222"/>
        <v>0</v>
      </c>
      <c r="BH148" s="2">
        <f t="shared" si="206"/>
        <v>0</v>
      </c>
      <c r="BI148" s="2">
        <f t="shared" si="216"/>
        <v>0</v>
      </c>
      <c r="BJ148" s="2">
        <f t="shared" si="207"/>
        <v>0</v>
      </c>
      <c r="BK148" s="2">
        <f t="shared" si="208"/>
        <v>0</v>
      </c>
      <c r="BL148" s="2">
        <f t="shared" si="209"/>
        <v>0</v>
      </c>
      <c r="BM148" s="2">
        <f t="shared" si="210"/>
        <v>0</v>
      </c>
      <c r="BN148" s="2">
        <f t="shared" si="211"/>
        <v>0</v>
      </c>
      <c r="BO148" s="2">
        <f t="shared" si="217"/>
        <v>0</v>
      </c>
      <c r="BP148" s="2">
        <f t="shared" si="218"/>
        <v>0</v>
      </c>
      <c r="BQ148" s="2">
        <f t="shared" si="219"/>
        <v>0</v>
      </c>
      <c r="BR148" s="17">
        <f t="shared" si="202"/>
        <v>7.6411979526657917E-2</v>
      </c>
      <c r="BS148" s="12"/>
      <c r="BT148" s="12"/>
      <c r="BU148" s="12"/>
      <c r="BV148" s="12"/>
      <c r="BW148" s="12"/>
      <c r="BX148" s="12"/>
      <c r="BY148" s="19"/>
      <c r="BZ148" s="19"/>
      <c r="CA148" s="19"/>
      <c r="CB148" s="12"/>
      <c r="CC148" s="12"/>
      <c r="CD148" s="12"/>
      <c r="CE148" s="12"/>
      <c r="CF148" s="12"/>
      <c r="CG148" s="12"/>
      <c r="CH148" s="12"/>
      <c r="CI148" s="12"/>
      <c r="CJ148" s="12"/>
      <c r="CK148" s="17"/>
      <c r="CL148" s="17"/>
      <c r="CM148" s="17"/>
    </row>
    <row r="149" spans="1:91">
      <c r="A149" s="2">
        <f t="shared" si="159"/>
        <v>2103</v>
      </c>
      <c r="B149" s="5">
        <f t="shared" si="160"/>
        <v>1164.6348848850425</v>
      </c>
      <c r="C149" s="5">
        <f t="shared" si="161"/>
        <v>2960.3089045744769</v>
      </c>
      <c r="D149" s="5">
        <f t="shared" si="162"/>
        <v>4358.3441636339594</v>
      </c>
      <c r="E149" s="15">
        <f t="shared" si="163"/>
        <v>3.4827577229656655E-5</v>
      </c>
      <c r="F149" s="15">
        <f t="shared" si="164"/>
        <v>6.8612662522354835E-5</v>
      </c>
      <c r="G149" s="15">
        <f t="shared" si="165"/>
        <v>1.4007030984026575E-4</v>
      </c>
      <c r="H149" s="5">
        <f t="shared" si="166"/>
        <v>189403.60867826868</v>
      </c>
      <c r="I149" s="5">
        <f t="shared" si="167"/>
        <v>68644.349860183298</v>
      </c>
      <c r="J149" s="5">
        <f t="shared" si="168"/>
        <v>25770.494104102727</v>
      </c>
      <c r="K149" s="5">
        <f t="shared" si="169"/>
        <v>162629.17343143479</v>
      </c>
      <c r="L149" s="5">
        <f t="shared" si="170"/>
        <v>23188.238819978968</v>
      </c>
      <c r="M149" s="5">
        <f t="shared" si="171"/>
        <v>5912.9093840573278</v>
      </c>
      <c r="N149" s="15">
        <f t="shared" si="172"/>
        <v>1.0397047630940959E-2</v>
      </c>
      <c r="O149" s="15">
        <f t="shared" si="173"/>
        <v>1.3096887165474191E-2</v>
      </c>
      <c r="P149" s="15">
        <f t="shared" si="174"/>
        <v>1.1900557659207278E-2</v>
      </c>
      <c r="Q149" s="5">
        <f t="shared" si="175"/>
        <v>9765.0133829546048</v>
      </c>
      <c r="R149" s="5">
        <f t="shared" si="176"/>
        <v>13161.632657556624</v>
      </c>
      <c r="S149" s="5">
        <f t="shared" si="177"/>
        <v>6813.6836902040995</v>
      </c>
      <c r="T149" s="5">
        <f t="shared" si="178"/>
        <v>51.556638498593713</v>
      </c>
      <c r="U149" s="5">
        <f t="shared" si="179"/>
        <v>191.73657678111306</v>
      </c>
      <c r="V149" s="5">
        <f t="shared" si="180"/>
        <v>264.39864376210562</v>
      </c>
      <c r="W149" s="15">
        <f t="shared" si="181"/>
        <v>-1.0734613539272964E-2</v>
      </c>
      <c r="X149" s="15">
        <f t="shared" si="182"/>
        <v>-1.217998157191269E-2</v>
      </c>
      <c r="Y149" s="15">
        <f t="shared" si="183"/>
        <v>-9.7425357312937999E-3</v>
      </c>
      <c r="Z149" s="5">
        <f t="shared" si="199"/>
        <v>15504.241457194395</v>
      </c>
      <c r="AA149" s="5">
        <f t="shared" si="200"/>
        <v>38872.190523036574</v>
      </c>
      <c r="AB149" s="5">
        <f t="shared" si="201"/>
        <v>39509.124281232216</v>
      </c>
      <c r="AC149" s="16">
        <f t="shared" si="184"/>
        <v>1.5870758673685115</v>
      </c>
      <c r="AD149" s="16">
        <f t="shared" si="185"/>
        <v>2.9558871549553358</v>
      </c>
      <c r="AE149" s="16">
        <f t="shared" si="186"/>
        <v>5.8111518295992788</v>
      </c>
      <c r="AF149" s="15">
        <f t="shared" si="187"/>
        <v>-4.0504037456468023E-3</v>
      </c>
      <c r="AG149" s="15">
        <f t="shared" si="188"/>
        <v>2.9673830763510267E-4</v>
      </c>
      <c r="AH149" s="15">
        <f t="shared" si="189"/>
        <v>9.7937136394747881E-3</v>
      </c>
      <c r="AI149" s="1">
        <f t="shared" si="153"/>
        <v>340124.81157535635</v>
      </c>
      <c r="AJ149" s="1">
        <f t="shared" si="154"/>
        <v>120076.79543804712</v>
      </c>
      <c r="AK149" s="1">
        <f t="shared" si="155"/>
        <v>45539.410879298848</v>
      </c>
      <c r="AL149" s="14">
        <f t="shared" si="190"/>
        <v>52.252701751311655</v>
      </c>
      <c r="AM149" s="14">
        <f t="shared" si="191"/>
        <v>11.057153866406136</v>
      </c>
      <c r="AN149" s="14">
        <f t="shared" si="192"/>
        <v>3.6981800056180854</v>
      </c>
      <c r="AO149" s="11">
        <f t="shared" si="193"/>
        <v>8.0981416158460318E-3</v>
      </c>
      <c r="AP149" s="11">
        <f t="shared" si="194"/>
        <v>1.0201522579189637E-2</v>
      </c>
      <c r="AQ149" s="11">
        <f t="shared" si="195"/>
        <v>9.254068149152174E-3</v>
      </c>
      <c r="AR149" s="1">
        <f t="shared" si="196"/>
        <v>189403.60867826868</v>
      </c>
      <c r="AS149" s="1">
        <f t="shared" si="197"/>
        <v>68644.349860183298</v>
      </c>
      <c r="AT149" s="1">
        <f t="shared" si="198"/>
        <v>25770.494104102727</v>
      </c>
      <c r="AU149" s="1">
        <f t="shared" si="156"/>
        <v>37880.721735653737</v>
      </c>
      <c r="AV149" s="1">
        <f t="shared" si="157"/>
        <v>13728.86997203666</v>
      </c>
      <c r="AW149" s="1">
        <f t="shared" si="158"/>
        <v>5154.0988208205454</v>
      </c>
      <c r="AX149" s="1">
        <f t="shared" si="212"/>
        <v>130103.33874514785</v>
      </c>
      <c r="AY149" s="1">
        <f t="shared" si="203"/>
        <v>18550.591055983175</v>
      </c>
      <c r="AZ149" s="1">
        <f t="shared" si="204"/>
        <v>4730.3275072458628</v>
      </c>
      <c r="BA149" s="1">
        <f t="shared" si="213"/>
        <v>13714.838614671879</v>
      </c>
      <c r="BB149" s="1">
        <f t="shared" si="214"/>
        <v>29094.67650746218</v>
      </c>
      <c r="BC149" s="1">
        <f t="shared" si="215"/>
        <v>36879.217504207823</v>
      </c>
      <c r="BD149" s="1">
        <f t="shared" si="205"/>
        <v>5911.8192290770412</v>
      </c>
      <c r="BE149" s="2">
        <f t="shared" si="220"/>
        <v>0</v>
      </c>
      <c r="BF149" s="2">
        <f t="shared" si="221"/>
        <v>0</v>
      </c>
      <c r="BG149" s="2">
        <f t="shared" si="222"/>
        <v>0</v>
      </c>
      <c r="BH149" s="2">
        <f t="shared" si="206"/>
        <v>0</v>
      </c>
      <c r="BI149" s="2">
        <f t="shared" si="216"/>
        <v>0</v>
      </c>
      <c r="BJ149" s="2">
        <f t="shared" si="207"/>
        <v>0</v>
      </c>
      <c r="BK149" s="2">
        <f t="shared" si="208"/>
        <v>0</v>
      </c>
      <c r="BL149" s="2">
        <f t="shared" si="209"/>
        <v>0</v>
      </c>
      <c r="BM149" s="2">
        <f t="shared" si="210"/>
        <v>0</v>
      </c>
      <c r="BN149" s="2">
        <f t="shared" si="211"/>
        <v>0</v>
      </c>
      <c r="BO149" s="2">
        <f t="shared" si="217"/>
        <v>0</v>
      </c>
      <c r="BP149" s="2">
        <f t="shared" si="218"/>
        <v>0</v>
      </c>
      <c r="BQ149" s="2">
        <f t="shared" si="219"/>
        <v>0</v>
      </c>
      <c r="BR149" s="17">
        <f t="shared" si="202"/>
        <v>7.4186387889959141E-2</v>
      </c>
      <c r="BS149" s="12"/>
      <c r="BT149" s="12"/>
      <c r="BU149" s="12"/>
      <c r="BV149" s="12"/>
      <c r="BW149" s="12"/>
      <c r="BX149" s="12"/>
      <c r="BY149" s="19"/>
      <c r="BZ149" s="19"/>
      <c r="CA149" s="19"/>
      <c r="CB149" s="12"/>
      <c r="CC149" s="12"/>
      <c r="CD149" s="12"/>
      <c r="CE149" s="12"/>
      <c r="CF149" s="12"/>
      <c r="CG149" s="12"/>
      <c r="CH149" s="12"/>
      <c r="CI149" s="12"/>
      <c r="CJ149" s="12"/>
      <c r="CK149" s="17"/>
      <c r="CL149" s="17"/>
      <c r="CM149" s="17"/>
    </row>
    <row r="150" spans="1:91">
      <c r="A150" s="2">
        <f t="shared" si="159"/>
        <v>2104</v>
      </c>
      <c r="B150" s="5">
        <f t="shared" si="160"/>
        <v>1164.6734182258704</v>
      </c>
      <c r="C150" s="5">
        <f t="shared" si="161"/>
        <v>2960.5018635165166</v>
      </c>
      <c r="D150" s="5">
        <f t="shared" si="162"/>
        <v>4358.9241145204805</v>
      </c>
      <c r="E150" s="15">
        <f t="shared" si="163"/>
        <v>3.3086198368173824E-5</v>
      </c>
      <c r="F150" s="15">
        <f t="shared" si="164"/>
        <v>6.5182029396237086E-5</v>
      </c>
      <c r="G150" s="15">
        <f t="shared" si="165"/>
        <v>1.3306679434825245E-4</v>
      </c>
      <c r="H150" s="5">
        <f t="shared" si="166"/>
        <v>191359.46197630063</v>
      </c>
      <c r="I150" s="5">
        <f t="shared" si="167"/>
        <v>69538.898110528782</v>
      </c>
      <c r="J150" s="5">
        <f t="shared" si="168"/>
        <v>26077.555855923671</v>
      </c>
      <c r="K150" s="5">
        <f t="shared" si="169"/>
        <v>164303.10761946952</v>
      </c>
      <c r="L150" s="5">
        <f t="shared" si="170"/>
        <v>23488.88847782373</v>
      </c>
      <c r="M150" s="5">
        <f t="shared" si="171"/>
        <v>5982.5670671930084</v>
      </c>
      <c r="N150" s="15">
        <f t="shared" si="172"/>
        <v>1.0292951459539124E-2</v>
      </c>
      <c r="O150" s="15">
        <f t="shared" si="173"/>
        <v>1.2965609858465177E-2</v>
      </c>
      <c r="P150" s="15">
        <f t="shared" si="174"/>
        <v>1.1780610628584043E-2</v>
      </c>
      <c r="Q150" s="5">
        <f t="shared" si="175"/>
        <v>9759.9445109231092</v>
      </c>
      <c r="R150" s="5">
        <f t="shared" si="176"/>
        <v>13170.752752175906</v>
      </c>
      <c r="S150" s="5">
        <f t="shared" si="177"/>
        <v>6827.6968796930068</v>
      </c>
      <c r="T150" s="5">
        <f t="shared" si="178"/>
        <v>51.003197908927305</v>
      </c>
      <c r="U150" s="5">
        <f t="shared" si="179"/>
        <v>189.40122880925747</v>
      </c>
      <c r="V150" s="5">
        <f t="shared" si="180"/>
        <v>261.82273052794767</v>
      </c>
      <c r="W150" s="15">
        <f t="shared" si="181"/>
        <v>-1.0734613539272964E-2</v>
      </c>
      <c r="X150" s="15">
        <f t="shared" si="182"/>
        <v>-1.217998157191269E-2</v>
      </c>
      <c r="Y150" s="15">
        <f t="shared" si="183"/>
        <v>-9.7425357312937999E-3</v>
      </c>
      <c r="Z150" s="5">
        <f t="shared" si="199"/>
        <v>15435.044668248918</v>
      </c>
      <c r="AA150" s="5">
        <f t="shared" si="200"/>
        <v>38915.845307124255</v>
      </c>
      <c r="AB150" s="5">
        <f t="shared" si="201"/>
        <v>39983.135966330192</v>
      </c>
      <c r="AC150" s="16">
        <f t="shared" si="184"/>
        <v>1.5806475693306965</v>
      </c>
      <c r="AD150" s="16">
        <f t="shared" si="185"/>
        <v>2.9567642799072575</v>
      </c>
      <c r="AE150" s="16">
        <f t="shared" si="186"/>
        <v>5.8680645865338841</v>
      </c>
      <c r="AF150" s="15">
        <f t="shared" si="187"/>
        <v>-4.0504037456468023E-3</v>
      </c>
      <c r="AG150" s="15">
        <f t="shared" si="188"/>
        <v>2.9673830763510267E-4</v>
      </c>
      <c r="AH150" s="15">
        <f t="shared" si="189"/>
        <v>9.7937136394747881E-3</v>
      </c>
      <c r="AI150" s="1">
        <f t="shared" si="153"/>
        <v>343993.05215347448</v>
      </c>
      <c r="AJ150" s="1">
        <f t="shared" si="154"/>
        <v>121797.98586627906</v>
      </c>
      <c r="AK150" s="1">
        <f t="shared" si="155"/>
        <v>46139.568612189512</v>
      </c>
      <c r="AL150" s="14">
        <f t="shared" si="190"/>
        <v>52.671620032118419</v>
      </c>
      <c r="AM150" s="14">
        <f t="shared" si="191"/>
        <v>11.168825673187555</v>
      </c>
      <c r="AN150" s="14">
        <f t="shared" si="192"/>
        <v>3.7320609833199088</v>
      </c>
      <c r="AO150" s="11">
        <f t="shared" si="193"/>
        <v>8.0171601996875709E-3</v>
      </c>
      <c r="AP150" s="11">
        <f t="shared" si="194"/>
        <v>1.0099507353397741E-2</v>
      </c>
      <c r="AQ150" s="11">
        <f t="shared" si="195"/>
        <v>9.1615274676606524E-3</v>
      </c>
      <c r="AR150" s="1">
        <f t="shared" si="196"/>
        <v>191359.46197630063</v>
      </c>
      <c r="AS150" s="1">
        <f t="shared" si="197"/>
        <v>69538.898110528782</v>
      </c>
      <c r="AT150" s="1">
        <f t="shared" si="198"/>
        <v>26077.555855923671</v>
      </c>
      <c r="AU150" s="1">
        <f t="shared" si="156"/>
        <v>38271.892395260125</v>
      </c>
      <c r="AV150" s="1">
        <f t="shared" si="157"/>
        <v>13907.779622105758</v>
      </c>
      <c r="AW150" s="1">
        <f t="shared" si="158"/>
        <v>5215.5111711847348</v>
      </c>
      <c r="AX150" s="1">
        <f t="shared" si="212"/>
        <v>131442.48609557562</v>
      </c>
      <c r="AY150" s="1">
        <f t="shared" si="203"/>
        <v>18791.110782258984</v>
      </c>
      <c r="AZ150" s="1">
        <f t="shared" si="204"/>
        <v>4786.0536537544058</v>
      </c>
      <c r="BA150" s="1">
        <f t="shared" si="213"/>
        <v>13727.219038039297</v>
      </c>
      <c r="BB150" s="1">
        <f t="shared" si="214"/>
        <v>29134.710959280201</v>
      </c>
      <c r="BC150" s="1">
        <f t="shared" si="215"/>
        <v>36935.175574135988</v>
      </c>
      <c r="BD150" s="1">
        <f t="shared" si="205"/>
        <v>5747.4359479805989</v>
      </c>
      <c r="BE150" s="2">
        <f t="shared" si="220"/>
        <v>0</v>
      </c>
      <c r="BF150" s="2">
        <f t="shared" si="221"/>
        <v>0</v>
      </c>
      <c r="BG150" s="2">
        <f t="shared" si="222"/>
        <v>0</v>
      </c>
      <c r="BH150" s="2">
        <f t="shared" si="206"/>
        <v>0</v>
      </c>
      <c r="BI150" s="2">
        <f t="shared" si="216"/>
        <v>0</v>
      </c>
      <c r="BJ150" s="2">
        <f t="shared" si="207"/>
        <v>0</v>
      </c>
      <c r="BK150" s="2">
        <f t="shared" si="208"/>
        <v>0</v>
      </c>
      <c r="BL150" s="2">
        <f t="shared" si="209"/>
        <v>0</v>
      </c>
      <c r="BM150" s="2">
        <f t="shared" si="210"/>
        <v>0</v>
      </c>
      <c r="BN150" s="2">
        <f t="shared" si="211"/>
        <v>0</v>
      </c>
      <c r="BO150" s="2">
        <f t="shared" si="217"/>
        <v>0</v>
      </c>
      <c r="BP150" s="2">
        <f t="shared" si="218"/>
        <v>0</v>
      </c>
      <c r="BQ150" s="2">
        <f t="shared" si="219"/>
        <v>0</v>
      </c>
      <c r="BR150" s="17">
        <f t="shared" si="202"/>
        <v>7.2025619310639943E-2</v>
      </c>
      <c r="BS150" s="12"/>
      <c r="BT150" s="12"/>
      <c r="BU150" s="12"/>
      <c r="BV150" s="12"/>
      <c r="BW150" s="12"/>
      <c r="BX150" s="12"/>
      <c r="BY150" s="19"/>
      <c r="BZ150" s="19"/>
      <c r="CA150" s="19"/>
      <c r="CB150" s="12"/>
      <c r="CC150" s="12"/>
      <c r="CD150" s="12"/>
      <c r="CE150" s="12"/>
      <c r="CF150" s="12"/>
      <c r="CG150" s="12"/>
      <c r="CH150" s="12"/>
      <c r="CI150" s="12"/>
      <c r="CJ150" s="12"/>
      <c r="CK150" s="17"/>
      <c r="CL150" s="17"/>
      <c r="CM150" s="17"/>
    </row>
    <row r="151" spans="1:91">
      <c r="A151" s="2">
        <f t="shared" si="159"/>
        <v>2105</v>
      </c>
      <c r="B151" s="5">
        <f t="shared" si="160"/>
        <v>1164.7100261108324</v>
      </c>
      <c r="C151" s="5">
        <f t="shared" si="161"/>
        <v>2960.6851864600371</v>
      </c>
      <c r="D151" s="5">
        <f t="shared" si="162"/>
        <v>4359.4751411762709</v>
      </c>
      <c r="E151" s="15">
        <f t="shared" si="163"/>
        <v>3.143188844976513E-5</v>
      </c>
      <c r="F151" s="15">
        <f t="shared" si="164"/>
        <v>6.1922927926425227E-5</v>
      </c>
      <c r="G151" s="15">
        <f t="shared" si="165"/>
        <v>1.2641345463083981E-4</v>
      </c>
      <c r="H151" s="5">
        <f t="shared" si="166"/>
        <v>193315.4732687528</v>
      </c>
      <c r="I151" s="5">
        <f t="shared" si="167"/>
        <v>70435.837597991209</v>
      </c>
      <c r="J151" s="5">
        <f t="shared" si="168"/>
        <v>26385.005030885088</v>
      </c>
      <c r="K151" s="5">
        <f t="shared" si="169"/>
        <v>165977.34108485913</v>
      </c>
      <c r="L151" s="5">
        <f t="shared" si="170"/>
        <v>23790.384036814223</v>
      </c>
      <c r="M151" s="5">
        <f t="shared" si="171"/>
        <v>6052.3352413854809</v>
      </c>
      <c r="N151" s="15">
        <f t="shared" si="172"/>
        <v>1.0189907480430582E-2</v>
      </c>
      <c r="O151" s="15">
        <f t="shared" si="173"/>
        <v>1.2835667352890656E-2</v>
      </c>
      <c r="P151" s="15">
        <f t="shared" si="174"/>
        <v>1.1661912588504908E-2</v>
      </c>
      <c r="Q151" s="5">
        <f t="shared" si="175"/>
        <v>9753.8671940576132</v>
      </c>
      <c r="R151" s="5">
        <f t="shared" si="176"/>
        <v>13178.14551463719</v>
      </c>
      <c r="S151" s="5">
        <f t="shared" si="177"/>
        <v>6840.8907346904707</v>
      </c>
      <c r="T151" s="5">
        <f t="shared" si="178"/>
        <v>50.455698290107918</v>
      </c>
      <c r="U151" s="5">
        <f t="shared" si="179"/>
        <v>187.09432533266309</v>
      </c>
      <c r="V151" s="5">
        <f t="shared" si="180"/>
        <v>259.27191322051425</v>
      </c>
      <c r="W151" s="15">
        <f t="shared" si="181"/>
        <v>-1.0734613539272964E-2</v>
      </c>
      <c r="X151" s="15">
        <f t="shared" si="182"/>
        <v>-1.217998157191269E-2</v>
      </c>
      <c r="Y151" s="15">
        <f t="shared" si="183"/>
        <v>-9.7425357312937999E-3</v>
      </c>
      <c r="Z151" s="5">
        <f t="shared" si="199"/>
        <v>15364.54685749547</v>
      </c>
      <c r="AA151" s="5">
        <f t="shared" si="200"/>
        <v>38954.367101036849</v>
      </c>
      <c r="AB151" s="5">
        <f t="shared" si="201"/>
        <v>40457.754991397189</v>
      </c>
      <c r="AC151" s="16">
        <f t="shared" si="184"/>
        <v>1.5742453084953318</v>
      </c>
      <c r="AD151" s="16">
        <f t="shared" si="185"/>
        <v>2.9576416651357533</v>
      </c>
      <c r="AE151" s="16">
        <f t="shared" si="186"/>
        <v>5.9255347307123403</v>
      </c>
      <c r="AF151" s="15">
        <f t="shared" si="187"/>
        <v>-4.0504037456468023E-3</v>
      </c>
      <c r="AG151" s="15">
        <f t="shared" si="188"/>
        <v>2.9673830763510267E-4</v>
      </c>
      <c r="AH151" s="15">
        <f t="shared" si="189"/>
        <v>9.7937136394747881E-3</v>
      </c>
      <c r="AI151" s="1">
        <f t="shared" si="153"/>
        <v>347865.63933338714</v>
      </c>
      <c r="AJ151" s="1">
        <f t="shared" si="154"/>
        <v>123525.96690175691</v>
      </c>
      <c r="AK151" s="1">
        <f t="shared" si="155"/>
        <v>46741.1229221553</v>
      </c>
      <c r="AL151" s="14">
        <f t="shared" si="190"/>
        <v>53.089674079735246</v>
      </c>
      <c r="AM151" s="14">
        <f t="shared" si="191"/>
        <v>11.28049731383258</v>
      </c>
      <c r="AN151" s="14">
        <f t="shared" si="192"/>
        <v>3.7659104487374822</v>
      </c>
      <c r="AO151" s="11">
        <f t="shared" si="193"/>
        <v>7.9369885976906945E-3</v>
      </c>
      <c r="AP151" s="11">
        <f t="shared" si="194"/>
        <v>9.9985122798637634E-3</v>
      </c>
      <c r="AQ151" s="11">
        <f t="shared" si="195"/>
        <v>9.0699121929840466E-3</v>
      </c>
      <c r="AR151" s="1">
        <f t="shared" si="196"/>
        <v>193315.4732687528</v>
      </c>
      <c r="AS151" s="1">
        <f t="shared" si="197"/>
        <v>70435.837597991209</v>
      </c>
      <c r="AT151" s="1">
        <f t="shared" si="198"/>
        <v>26385.005030885088</v>
      </c>
      <c r="AU151" s="1">
        <f t="shared" si="156"/>
        <v>38663.094653750559</v>
      </c>
      <c r="AV151" s="1">
        <f t="shared" si="157"/>
        <v>14087.167519598243</v>
      </c>
      <c r="AW151" s="1">
        <f t="shared" si="158"/>
        <v>5277.0010061770181</v>
      </c>
      <c r="AX151" s="1">
        <f t="shared" si="212"/>
        <v>132781.87286788732</v>
      </c>
      <c r="AY151" s="1">
        <f t="shared" si="203"/>
        <v>19032.30722945138</v>
      </c>
      <c r="AZ151" s="1">
        <f t="shared" si="204"/>
        <v>4841.8681931083838</v>
      </c>
      <c r="BA151" s="1">
        <f t="shared" si="213"/>
        <v>13739.458737153238</v>
      </c>
      <c r="BB151" s="1">
        <f t="shared" si="214"/>
        <v>29174.275610317527</v>
      </c>
      <c r="BC151" s="1">
        <f t="shared" si="215"/>
        <v>36990.390335318814</v>
      </c>
      <c r="BD151" s="1">
        <f t="shared" si="205"/>
        <v>5587.5185104393304</v>
      </c>
      <c r="BE151" s="2">
        <f t="shared" si="220"/>
        <v>0</v>
      </c>
      <c r="BF151" s="2">
        <f t="shared" si="221"/>
        <v>0</v>
      </c>
      <c r="BG151" s="2">
        <f t="shared" si="222"/>
        <v>0</v>
      </c>
      <c r="BH151" s="2">
        <f t="shared" si="206"/>
        <v>0</v>
      </c>
      <c r="BI151" s="2">
        <f t="shared" si="216"/>
        <v>0</v>
      </c>
      <c r="BJ151" s="2">
        <f t="shared" si="207"/>
        <v>0</v>
      </c>
      <c r="BK151" s="2">
        <f t="shared" si="208"/>
        <v>0</v>
      </c>
      <c r="BL151" s="2">
        <f t="shared" si="209"/>
        <v>0</v>
      </c>
      <c r="BM151" s="2">
        <f t="shared" si="210"/>
        <v>0</v>
      </c>
      <c r="BN151" s="2">
        <f t="shared" si="211"/>
        <v>0</v>
      </c>
      <c r="BO151" s="2">
        <f t="shared" si="217"/>
        <v>0</v>
      </c>
      <c r="BP151" s="2">
        <f t="shared" si="218"/>
        <v>0</v>
      </c>
      <c r="BQ151" s="2">
        <f t="shared" si="219"/>
        <v>0</v>
      </c>
      <c r="BR151" s="17">
        <f t="shared" si="202"/>
        <v>6.9927785738485376E-2</v>
      </c>
      <c r="BS151" s="12"/>
      <c r="BT151" s="12"/>
      <c r="BU151" s="12"/>
      <c r="BV151" s="12"/>
      <c r="BW151" s="12"/>
      <c r="BX151" s="12"/>
      <c r="BY151" s="19"/>
      <c r="BZ151" s="19"/>
      <c r="CA151" s="19"/>
      <c r="CB151" s="12"/>
      <c r="CC151" s="12"/>
      <c r="CD151" s="12"/>
      <c r="CE151" s="12"/>
      <c r="CF151" s="12"/>
      <c r="CG151" s="12"/>
      <c r="CH151" s="12"/>
      <c r="CI151" s="12"/>
      <c r="CJ151" s="12"/>
      <c r="CK151" s="17"/>
      <c r="CL151" s="17"/>
      <c r="CM151" s="17"/>
    </row>
    <row r="152" spans="1:91">
      <c r="A152" s="2">
        <f t="shared" si="159"/>
        <v>2106</v>
      </c>
      <c r="B152" s="5">
        <f t="shared" si="160"/>
        <v>1164.7448046946683</v>
      </c>
      <c r="C152" s="5">
        <f t="shared" si="161"/>
        <v>2960.85935404068</v>
      </c>
      <c r="D152" s="5">
        <f t="shared" si="162"/>
        <v>4359.9986826735958</v>
      </c>
      <c r="E152" s="15">
        <f t="shared" si="163"/>
        <v>2.9860294027276873E-5</v>
      </c>
      <c r="F152" s="15">
        <f t="shared" si="164"/>
        <v>5.8826781530103961E-5</v>
      </c>
      <c r="G152" s="15">
        <f t="shared" si="165"/>
        <v>1.2009278189929781E-4</v>
      </c>
      <c r="H152" s="5">
        <f t="shared" si="166"/>
        <v>195271.45200678645</v>
      </c>
      <c r="I152" s="5">
        <f t="shared" si="167"/>
        <v>71335.065135486686</v>
      </c>
      <c r="J152" s="5">
        <f t="shared" si="168"/>
        <v>26692.810598683442</v>
      </c>
      <c r="K152" s="5">
        <f t="shared" si="169"/>
        <v>167651.70466501958</v>
      </c>
      <c r="L152" s="5">
        <f t="shared" si="170"/>
        <v>24092.689522092915</v>
      </c>
      <c r="M152" s="5">
        <f t="shared" si="171"/>
        <v>6122.2061155108277</v>
      </c>
      <c r="N152" s="15">
        <f t="shared" si="172"/>
        <v>1.0087904585146967E-2</v>
      </c>
      <c r="O152" s="15">
        <f t="shared" si="173"/>
        <v>1.2707045199896294E-2</v>
      </c>
      <c r="P152" s="15">
        <f t="shared" si="174"/>
        <v>1.1544448768728843E-2</v>
      </c>
      <c r="Q152" s="5">
        <f t="shared" si="175"/>
        <v>9746.7940703426339</v>
      </c>
      <c r="R152" s="5">
        <f t="shared" si="176"/>
        <v>13183.827149965662</v>
      </c>
      <c r="S152" s="5">
        <f t="shared" si="177"/>
        <v>6853.2709443753547</v>
      </c>
      <c r="T152" s="5">
        <f t="shared" si="178"/>
        <v>49.914075868109457</v>
      </c>
      <c r="U152" s="5">
        <f t="shared" si="179"/>
        <v>184.81551989790182</v>
      </c>
      <c r="V152" s="5">
        <f t="shared" si="180"/>
        <v>256.74594734184251</v>
      </c>
      <c r="W152" s="15">
        <f t="shared" si="181"/>
        <v>-1.0734613539272964E-2</v>
      </c>
      <c r="X152" s="15">
        <f t="shared" si="182"/>
        <v>-1.217998157191269E-2</v>
      </c>
      <c r="Y152" s="15">
        <f t="shared" si="183"/>
        <v>-9.7425357312937999E-3</v>
      </c>
      <c r="Z152" s="5">
        <f t="shared" si="199"/>
        <v>15292.785802762302</v>
      </c>
      <c r="AA152" s="5">
        <f t="shared" si="200"/>
        <v>38987.797984506673</v>
      </c>
      <c r="AB152" s="5">
        <f t="shared" si="201"/>
        <v>40932.932983157683</v>
      </c>
      <c r="AC152" s="16">
        <f t="shared" si="184"/>
        <v>1.5678689794012355</v>
      </c>
      <c r="AD152" s="16">
        <f t="shared" si="185"/>
        <v>2.958519310718057</v>
      </c>
      <c r="AE152" s="16">
        <f t="shared" si="186"/>
        <v>5.9835677210256994</v>
      </c>
      <c r="AF152" s="15">
        <f t="shared" si="187"/>
        <v>-4.0504037456468023E-3</v>
      </c>
      <c r="AG152" s="15">
        <f t="shared" si="188"/>
        <v>2.9673830763510267E-4</v>
      </c>
      <c r="AH152" s="15">
        <f t="shared" si="189"/>
        <v>9.7937136394747881E-3</v>
      </c>
      <c r="AI152" s="1">
        <f t="shared" si="153"/>
        <v>351742.170053799</v>
      </c>
      <c r="AJ152" s="1">
        <f t="shared" si="154"/>
        <v>125260.53773117946</v>
      </c>
      <c r="AK152" s="1">
        <f t="shared" si="155"/>
        <v>47344.011636116789</v>
      </c>
      <c r="AL152" s="14">
        <f t="shared" si="190"/>
        <v>53.506832496182966</v>
      </c>
      <c r="AM152" s="14">
        <f t="shared" si="191"/>
        <v>11.39215762283875</v>
      </c>
      <c r="AN152" s="14">
        <f t="shared" si="192"/>
        <v>3.7997253610632056</v>
      </c>
      <c r="AO152" s="11">
        <f t="shared" si="193"/>
        <v>7.8576187117137871E-3</v>
      </c>
      <c r="AP152" s="11">
        <f t="shared" si="194"/>
        <v>9.8985271570651255E-3</v>
      </c>
      <c r="AQ152" s="11">
        <f t="shared" si="195"/>
        <v>8.9792130710542057E-3</v>
      </c>
      <c r="AR152" s="1">
        <f t="shared" si="196"/>
        <v>195271.45200678645</v>
      </c>
      <c r="AS152" s="1">
        <f t="shared" si="197"/>
        <v>71335.065135486686</v>
      </c>
      <c r="AT152" s="1">
        <f t="shared" si="198"/>
        <v>26692.810598683442</v>
      </c>
      <c r="AU152" s="1">
        <f t="shared" si="156"/>
        <v>39054.290401357292</v>
      </c>
      <c r="AV152" s="1">
        <f t="shared" si="157"/>
        <v>14267.013027097339</v>
      </c>
      <c r="AW152" s="1">
        <f t="shared" si="158"/>
        <v>5338.5621197366891</v>
      </c>
      <c r="AX152" s="1">
        <f t="shared" si="212"/>
        <v>134121.36373201568</v>
      </c>
      <c r="AY152" s="1">
        <f t="shared" si="203"/>
        <v>19274.151617674332</v>
      </c>
      <c r="AZ152" s="1">
        <f t="shared" si="204"/>
        <v>4897.7648924086625</v>
      </c>
      <c r="BA152" s="1">
        <f t="shared" si="213"/>
        <v>13751.559965867971</v>
      </c>
      <c r="BB152" s="1">
        <f t="shared" si="214"/>
        <v>29213.378575120762</v>
      </c>
      <c r="BC152" s="1">
        <f t="shared" si="215"/>
        <v>37044.878074624023</v>
      </c>
      <c r="BD152" s="1">
        <f t="shared" si="205"/>
        <v>5431.95078958454</v>
      </c>
      <c r="BE152" s="2">
        <f t="shared" si="220"/>
        <v>0</v>
      </c>
      <c r="BF152" s="2">
        <f t="shared" si="221"/>
        <v>0</v>
      </c>
      <c r="BG152" s="2">
        <f t="shared" si="222"/>
        <v>0</v>
      </c>
      <c r="BH152" s="2">
        <f t="shared" si="206"/>
        <v>0</v>
      </c>
      <c r="BI152" s="2">
        <f t="shared" si="216"/>
        <v>0</v>
      </c>
      <c r="BJ152" s="2">
        <f t="shared" si="207"/>
        <v>0</v>
      </c>
      <c r="BK152" s="2">
        <f t="shared" si="208"/>
        <v>0</v>
      </c>
      <c r="BL152" s="2">
        <f t="shared" si="209"/>
        <v>0</v>
      </c>
      <c r="BM152" s="2">
        <f t="shared" si="210"/>
        <v>0</v>
      </c>
      <c r="BN152" s="2">
        <f t="shared" si="211"/>
        <v>0</v>
      </c>
      <c r="BO152" s="2">
        <f t="shared" si="217"/>
        <v>0</v>
      </c>
      <c r="BP152" s="2">
        <f t="shared" si="218"/>
        <v>0</v>
      </c>
      <c r="BQ152" s="2">
        <f t="shared" si="219"/>
        <v>0</v>
      </c>
      <c r="BR152" s="17">
        <f t="shared" si="202"/>
        <v>6.7891054115034349E-2</v>
      </c>
      <c r="BS152" s="12"/>
      <c r="BT152" s="12"/>
      <c r="BU152" s="12"/>
      <c r="BV152" s="12"/>
      <c r="BW152" s="12"/>
      <c r="BX152" s="12"/>
      <c r="BY152" s="19"/>
      <c r="BZ152" s="19"/>
      <c r="CA152" s="19"/>
      <c r="CB152" s="12"/>
      <c r="CC152" s="12"/>
      <c r="CD152" s="12"/>
      <c r="CE152" s="12"/>
      <c r="CF152" s="12"/>
      <c r="CG152" s="12"/>
      <c r="CH152" s="12"/>
      <c r="CI152" s="12"/>
      <c r="CJ152" s="12"/>
      <c r="CK152" s="17"/>
      <c r="CL152" s="17"/>
      <c r="CM152" s="17"/>
    </row>
    <row r="153" spans="1:91">
      <c r="A153" s="2">
        <f t="shared" si="159"/>
        <v>2107</v>
      </c>
      <c r="B153" s="5">
        <f t="shared" si="160"/>
        <v>1164.7778453358867</v>
      </c>
      <c r="C153" s="5">
        <f t="shared" si="161"/>
        <v>2961.0248229757231</v>
      </c>
      <c r="D153" s="5">
        <f t="shared" si="162"/>
        <v>4360.4961068259317</v>
      </c>
      <c r="E153" s="15">
        <f t="shared" si="163"/>
        <v>2.8367279325913028E-5</v>
      </c>
      <c r="F153" s="15">
        <f t="shared" si="164"/>
        <v>5.5885442453598761E-5</v>
      </c>
      <c r="G153" s="15">
        <f t="shared" si="165"/>
        <v>1.1408814280433292E-4</v>
      </c>
      <c r="H153" s="5">
        <f t="shared" si="166"/>
        <v>197227.20932147742</v>
      </c>
      <c r="I153" s="5">
        <f t="shared" si="167"/>
        <v>72236.477675212096</v>
      </c>
      <c r="J153" s="5">
        <f t="shared" si="168"/>
        <v>27000.941636557862</v>
      </c>
      <c r="K153" s="5">
        <f t="shared" si="169"/>
        <v>169326.03080598864</v>
      </c>
      <c r="L153" s="5">
        <f t="shared" si="170"/>
        <v>24395.769030607804</v>
      </c>
      <c r="M153" s="5">
        <f t="shared" si="171"/>
        <v>6192.1719398603564</v>
      </c>
      <c r="N153" s="15">
        <f t="shared" si="172"/>
        <v>9.9869318019432107E-3</v>
      </c>
      <c r="O153" s="15">
        <f t="shared" si="173"/>
        <v>1.257972914302341E-2</v>
      </c>
      <c r="P153" s="15">
        <f t="shared" si="174"/>
        <v>1.142820464215788E-2</v>
      </c>
      <c r="Q153" s="5">
        <f t="shared" si="175"/>
        <v>9738.7379107051438</v>
      </c>
      <c r="R153" s="5">
        <f t="shared" si="176"/>
        <v>13187.814281042714</v>
      </c>
      <c r="S153" s="5">
        <f t="shared" si="177"/>
        <v>6864.8433569533063</v>
      </c>
      <c r="T153" s="5">
        <f t="shared" si="178"/>
        <v>49.378267553495348</v>
      </c>
      <c r="U153" s="5">
        <f t="shared" si="179"/>
        <v>182.56447027134192</v>
      </c>
      <c r="V153" s="5">
        <f t="shared" si="180"/>
        <v>254.24459077599974</v>
      </c>
      <c r="W153" s="15">
        <f t="shared" si="181"/>
        <v>-1.0734613539272964E-2</v>
      </c>
      <c r="X153" s="15">
        <f t="shared" si="182"/>
        <v>-1.217998157191269E-2</v>
      </c>
      <c r="Y153" s="15">
        <f t="shared" si="183"/>
        <v>-9.7425357312937999E-3</v>
      </c>
      <c r="Z153" s="5">
        <f t="shared" si="199"/>
        <v>15219.799032494271</v>
      </c>
      <c r="AA153" s="5">
        <f t="shared" si="200"/>
        <v>39016.181373476582</v>
      </c>
      <c r="AB153" s="5">
        <f t="shared" si="201"/>
        <v>41408.621727254533</v>
      </c>
      <c r="AC153" s="16">
        <f t="shared" si="184"/>
        <v>1.5615184770143853</v>
      </c>
      <c r="AD153" s="16">
        <f t="shared" si="185"/>
        <v>2.9593972167314253</v>
      </c>
      <c r="AE153" s="16">
        <f t="shared" si="186"/>
        <v>6.0421690698278301</v>
      </c>
      <c r="AF153" s="15">
        <f t="shared" si="187"/>
        <v>-4.0504037456468023E-3</v>
      </c>
      <c r="AG153" s="15">
        <f t="shared" si="188"/>
        <v>2.9673830763510267E-4</v>
      </c>
      <c r="AH153" s="15">
        <f t="shared" si="189"/>
        <v>9.7937136394747881E-3</v>
      </c>
      <c r="AI153" s="1">
        <f t="shared" si="153"/>
        <v>355622.24344977638</v>
      </c>
      <c r="AJ153" s="1">
        <f t="shared" si="154"/>
        <v>127001.49698515885</v>
      </c>
      <c r="AK153" s="1">
        <f t="shared" si="155"/>
        <v>47948.172592241797</v>
      </c>
      <c r="AL153" s="14">
        <f t="shared" si="190"/>
        <v>53.923064421527243</v>
      </c>
      <c r="AM153" s="14">
        <f t="shared" si="191"/>
        <v>11.503795548629913</v>
      </c>
      <c r="AN153" s="14">
        <f t="shared" si="192"/>
        <v>3.8335027192553954</v>
      </c>
      <c r="AO153" s="11">
        <f t="shared" si="193"/>
        <v>7.779042524596649E-3</v>
      </c>
      <c r="AP153" s="11">
        <f t="shared" si="194"/>
        <v>9.7995418854944748E-3</v>
      </c>
      <c r="AQ153" s="11">
        <f t="shared" si="195"/>
        <v>8.8894209403436644E-3</v>
      </c>
      <c r="AR153" s="1">
        <f t="shared" si="196"/>
        <v>197227.20932147742</v>
      </c>
      <c r="AS153" s="1">
        <f t="shared" si="197"/>
        <v>72236.477675212096</v>
      </c>
      <c r="AT153" s="1">
        <f t="shared" si="198"/>
        <v>27000.941636557862</v>
      </c>
      <c r="AU153" s="1">
        <f t="shared" si="156"/>
        <v>39445.441864295484</v>
      </c>
      <c r="AV153" s="1">
        <f t="shared" si="157"/>
        <v>14447.29553504242</v>
      </c>
      <c r="AW153" s="1">
        <f t="shared" si="158"/>
        <v>5400.1883273115727</v>
      </c>
      <c r="AX153" s="1">
        <f t="shared" si="212"/>
        <v>135460.8246447909</v>
      </c>
      <c r="AY153" s="1">
        <f t="shared" si="203"/>
        <v>19516.615224486246</v>
      </c>
      <c r="AZ153" s="1">
        <f t="shared" si="204"/>
        <v>4953.7375518882855</v>
      </c>
      <c r="BA153" s="1">
        <f t="shared" si="213"/>
        <v>13763.52491420554</v>
      </c>
      <c r="BB153" s="1">
        <f t="shared" si="214"/>
        <v>29252.027724011885</v>
      </c>
      <c r="BC153" s="1">
        <f t="shared" si="215"/>
        <v>37098.654500018558</v>
      </c>
      <c r="BD153" s="1">
        <f t="shared" si="205"/>
        <v>5280.6193904903403</v>
      </c>
      <c r="BE153" s="2">
        <f t="shared" si="220"/>
        <v>0</v>
      </c>
      <c r="BF153" s="2">
        <f t="shared" si="221"/>
        <v>0</v>
      </c>
      <c r="BG153" s="2">
        <f t="shared" si="222"/>
        <v>0</v>
      </c>
      <c r="BH153" s="2">
        <f t="shared" si="206"/>
        <v>0</v>
      </c>
      <c r="BI153" s="2">
        <f t="shared" si="216"/>
        <v>0</v>
      </c>
      <c r="BJ153" s="2">
        <f t="shared" si="207"/>
        <v>0</v>
      </c>
      <c r="BK153" s="2">
        <f t="shared" si="208"/>
        <v>0</v>
      </c>
      <c r="BL153" s="2">
        <f t="shared" si="209"/>
        <v>0</v>
      </c>
      <c r="BM153" s="2">
        <f t="shared" si="210"/>
        <v>0</v>
      </c>
      <c r="BN153" s="2">
        <f t="shared" si="211"/>
        <v>0</v>
      </c>
      <c r="BO153" s="2">
        <f t="shared" si="217"/>
        <v>0</v>
      </c>
      <c r="BP153" s="2">
        <f t="shared" si="218"/>
        <v>0</v>
      </c>
      <c r="BQ153" s="2">
        <f t="shared" si="219"/>
        <v>0</v>
      </c>
      <c r="BR153" s="17">
        <f t="shared" si="202"/>
        <v>6.5913644771878013E-2</v>
      </c>
      <c r="BS153" s="12"/>
      <c r="BT153" s="12"/>
      <c r="BU153" s="12"/>
      <c r="BV153" s="12"/>
      <c r="BW153" s="12"/>
      <c r="BX153" s="12"/>
      <c r="BY153" s="19"/>
      <c r="BZ153" s="19"/>
      <c r="CA153" s="19"/>
      <c r="CB153" s="12"/>
      <c r="CC153" s="12"/>
      <c r="CD153" s="12"/>
      <c r="CE153" s="12"/>
      <c r="CF153" s="12"/>
      <c r="CG153" s="12"/>
      <c r="CH153" s="12"/>
      <c r="CI153" s="12"/>
      <c r="CJ153" s="12"/>
      <c r="CK153" s="17"/>
      <c r="CL153" s="17"/>
      <c r="CM153" s="17"/>
    </row>
    <row r="154" spans="1:91">
      <c r="A154" s="2">
        <f t="shared" si="159"/>
        <v>2108</v>
      </c>
      <c r="B154" s="5">
        <f t="shared" si="160"/>
        <v>1164.8092348354535</v>
      </c>
      <c r="C154" s="5">
        <f t="shared" si="161"/>
        <v>2961.1820272489535</v>
      </c>
      <c r="D154" s="5">
        <f t="shared" si="162"/>
        <v>4360.9687136833381</v>
      </c>
      <c r="E154" s="15">
        <f t="shared" si="163"/>
        <v>2.6948915359617375E-5</v>
      </c>
      <c r="F154" s="15">
        <f t="shared" si="164"/>
        <v>5.309117033091882E-5</v>
      </c>
      <c r="G154" s="15">
        <f t="shared" si="165"/>
        <v>1.0838373566411626E-4</v>
      </c>
      <c r="H154" s="5">
        <f t="shared" si="166"/>
        <v>199182.55806817402</v>
      </c>
      <c r="I154" s="5">
        <f t="shared" si="167"/>
        <v>73139.972347272647</v>
      </c>
      <c r="J154" s="5">
        <f t="shared" si="168"/>
        <v>27309.367339742261</v>
      </c>
      <c r="K154" s="5">
        <f t="shared" si="169"/>
        <v>171000.15359709223</v>
      </c>
      <c r="L154" s="5">
        <f t="shared" si="170"/>
        <v>24699.586744156473</v>
      </c>
      <c r="M154" s="5">
        <f t="shared" si="171"/>
        <v>6262.2250084147863</v>
      </c>
      <c r="N154" s="15">
        <f t="shared" si="172"/>
        <v>9.8869782935016026E-3</v>
      </c>
      <c r="O154" s="15">
        <f t="shared" si="173"/>
        <v>1.2453705114501057E-2</v>
      </c>
      <c r="P154" s="15">
        <f t="shared" si="174"/>
        <v>1.1313165918969803E-2</v>
      </c>
      <c r="Q154" s="5">
        <f t="shared" si="175"/>
        <v>9729.7116109017625</v>
      </c>
      <c r="R154" s="5">
        <f t="shared" si="176"/>
        <v>13190.123932764072</v>
      </c>
      <c r="S154" s="5">
        <f t="shared" si="177"/>
        <v>6875.6139754889955</v>
      </c>
      <c r="T154" s="5">
        <f t="shared" si="178"/>
        <v>48.848210934069755</v>
      </c>
      <c r="U154" s="5">
        <f t="shared" si="179"/>
        <v>180.34083838775098</v>
      </c>
      <c r="V154" s="5">
        <f t="shared" si="180"/>
        <v>251.7676037658764</v>
      </c>
      <c r="W154" s="15">
        <f t="shared" si="181"/>
        <v>-1.0734613539272964E-2</v>
      </c>
      <c r="X154" s="15">
        <f t="shared" si="182"/>
        <v>-1.217998157191269E-2</v>
      </c>
      <c r="Y154" s="15">
        <f t="shared" si="183"/>
        <v>-9.7425357312937999E-3</v>
      </c>
      <c r="Z154" s="5">
        <f t="shared" si="199"/>
        <v>15145.623812797019</v>
      </c>
      <c r="AA154" s="5">
        <f t="shared" si="200"/>
        <v>39039.561975084929</v>
      </c>
      <c r="AB154" s="5">
        <f t="shared" si="201"/>
        <v>41884.773184679259</v>
      </c>
      <c r="AC154" s="16">
        <f t="shared" si="184"/>
        <v>1.5551936967261895</v>
      </c>
      <c r="AD154" s="16">
        <f t="shared" si="185"/>
        <v>2.9602753832531383</v>
      </c>
      <c r="AE154" s="16">
        <f t="shared" si="186"/>
        <v>6.101344343459016</v>
      </c>
      <c r="AF154" s="15">
        <f t="shared" si="187"/>
        <v>-4.0504037456468023E-3</v>
      </c>
      <c r="AG154" s="15">
        <f t="shared" si="188"/>
        <v>2.9673830763510267E-4</v>
      </c>
      <c r="AH154" s="15">
        <f t="shared" si="189"/>
        <v>9.7937136394747881E-3</v>
      </c>
      <c r="AI154" s="1">
        <f t="shared" si="153"/>
        <v>359505.46096909419</v>
      </c>
      <c r="AJ154" s="1">
        <f t="shared" si="154"/>
        <v>128748.64282168538</v>
      </c>
      <c r="AK154" s="1">
        <f t="shared" si="155"/>
        <v>48553.543660329196</v>
      </c>
      <c r="AL154" s="14">
        <f t="shared" si="190"/>
        <v>54.338339534606952</v>
      </c>
      <c r="AM154" s="14">
        <f t="shared" si="191"/>
        <v>11.615400155687666</v>
      </c>
      <c r="AN154" s="14">
        <f t="shared" si="192"/>
        <v>3.8672395624093343</v>
      </c>
      <c r="AO154" s="11">
        <f t="shared" si="193"/>
        <v>7.7012520993506826E-3</v>
      </c>
      <c r="AP154" s="11">
        <f t="shared" si="194"/>
        <v>9.7015464666395292E-3</v>
      </c>
      <c r="AQ154" s="11">
        <f t="shared" si="195"/>
        <v>8.800526730940228E-3</v>
      </c>
      <c r="AR154" s="1">
        <f t="shared" si="196"/>
        <v>199182.55806817402</v>
      </c>
      <c r="AS154" s="1">
        <f t="shared" si="197"/>
        <v>73139.972347272647</v>
      </c>
      <c r="AT154" s="1">
        <f t="shared" si="198"/>
        <v>27309.367339742261</v>
      </c>
      <c r="AU154" s="1">
        <f t="shared" si="156"/>
        <v>39836.511613634808</v>
      </c>
      <c r="AV154" s="1">
        <f t="shared" si="157"/>
        <v>14627.99446945453</v>
      </c>
      <c r="AW154" s="1">
        <f t="shared" si="158"/>
        <v>5461.8734679484523</v>
      </c>
      <c r="AX154" s="1">
        <f t="shared" si="212"/>
        <v>136800.1228776738</v>
      </c>
      <c r="AY154" s="1">
        <f t="shared" si="203"/>
        <v>19759.669395325178</v>
      </c>
      <c r="AZ154" s="1">
        <f t="shared" si="204"/>
        <v>5009.7800067318294</v>
      </c>
      <c r="BA154" s="1">
        <f t="shared" si="213"/>
        <v>13775.355710972686</v>
      </c>
      <c r="BB154" s="1">
        <f t="shared" si="214"/>
        <v>29290.23069311212</v>
      </c>
      <c r="BC154" s="1">
        <f t="shared" si="215"/>
        <v>37151.734765295871</v>
      </c>
      <c r="BD154" s="1">
        <f t="shared" si="205"/>
        <v>5133.4136039904943</v>
      </c>
      <c r="BE154" s="2">
        <f t="shared" si="220"/>
        <v>0</v>
      </c>
      <c r="BF154" s="2">
        <f t="shared" si="221"/>
        <v>0</v>
      </c>
      <c r="BG154" s="2">
        <f t="shared" si="222"/>
        <v>0</v>
      </c>
      <c r="BH154" s="2">
        <f t="shared" si="206"/>
        <v>0</v>
      </c>
      <c r="BI154" s="2">
        <f t="shared" si="216"/>
        <v>0</v>
      </c>
      <c r="BJ154" s="2">
        <f t="shared" si="207"/>
        <v>0</v>
      </c>
      <c r="BK154" s="2">
        <f t="shared" si="208"/>
        <v>0</v>
      </c>
      <c r="BL154" s="2">
        <f t="shared" si="209"/>
        <v>0</v>
      </c>
      <c r="BM154" s="2">
        <f t="shared" si="210"/>
        <v>0</v>
      </c>
      <c r="BN154" s="2">
        <f t="shared" si="211"/>
        <v>0</v>
      </c>
      <c r="BO154" s="2">
        <f t="shared" si="217"/>
        <v>0</v>
      </c>
      <c r="BP154" s="2">
        <f t="shared" si="218"/>
        <v>0</v>
      </c>
      <c r="BQ154" s="2">
        <f t="shared" si="219"/>
        <v>0</v>
      </c>
      <c r="BR154" s="17">
        <f t="shared" si="202"/>
        <v>6.3993829875609726E-2</v>
      </c>
      <c r="BS154" s="12"/>
      <c r="BT154" s="12"/>
      <c r="BU154" s="12"/>
      <c r="BV154" s="12"/>
      <c r="BW154" s="12"/>
      <c r="BX154" s="12"/>
      <c r="BY154" s="19"/>
      <c r="BZ154" s="19"/>
      <c r="CA154" s="19"/>
      <c r="CB154" s="12"/>
      <c r="CC154" s="12"/>
      <c r="CD154" s="12"/>
      <c r="CE154" s="12"/>
      <c r="CF154" s="12"/>
      <c r="CG154" s="12"/>
      <c r="CH154" s="12"/>
      <c r="CI154" s="12"/>
      <c r="CJ154" s="12"/>
      <c r="CK154" s="17"/>
      <c r="CL154" s="17"/>
      <c r="CM154" s="17"/>
    </row>
    <row r="155" spans="1:91">
      <c r="A155" s="2">
        <f t="shared" si="159"/>
        <v>2109</v>
      </c>
      <c r="B155" s="5">
        <f t="shared" si="160"/>
        <v>1164.8390556636591</v>
      </c>
      <c r="C155" s="5">
        <f t="shared" si="161"/>
        <v>2961.3313792373738</v>
      </c>
      <c r="D155" s="5">
        <f t="shared" si="162"/>
        <v>4361.4177388596263</v>
      </c>
      <c r="E155" s="15">
        <f t="shared" si="163"/>
        <v>2.5601469591636505E-5</v>
      </c>
      <c r="F155" s="15">
        <f t="shared" si="164"/>
        <v>5.0436611814372876E-5</v>
      </c>
      <c r="G155" s="15">
        <f t="shared" si="165"/>
        <v>1.0296454888091045E-4</v>
      </c>
      <c r="H155" s="5">
        <f t="shared" si="166"/>
        <v>201137.31286918881</v>
      </c>
      <c r="I155" s="5">
        <f t="shared" si="167"/>
        <v>74045.446497632351</v>
      </c>
      <c r="J155" s="5">
        <f t="shared" si="168"/>
        <v>27618.057031744938</v>
      </c>
      <c r="K155" s="5">
        <f t="shared" si="169"/>
        <v>172673.90880415851</v>
      </c>
      <c r="L155" s="5">
        <f t="shared" si="170"/>
        <v>25004.106942162325</v>
      </c>
      <c r="M155" s="5">
        <f t="shared" si="171"/>
        <v>6332.3576610586697</v>
      </c>
      <c r="N155" s="15">
        <f t="shared" si="172"/>
        <v>9.7880333546949139E-3</v>
      </c>
      <c r="O155" s="15">
        <f t="shared" si="173"/>
        <v>1.2328959231590941E-2</v>
      </c>
      <c r="P155" s="15">
        <f t="shared" si="174"/>
        <v>1.1199318540876968E-2</v>
      </c>
      <c r="Q155" s="5">
        <f t="shared" si="175"/>
        <v>9719.7281834957503</v>
      </c>
      <c r="R155" s="5">
        <f t="shared" si="176"/>
        <v>13190.773516232157</v>
      </c>
      <c r="S155" s="5">
        <f t="shared" si="177"/>
        <v>6885.5889537048533</v>
      </c>
      <c r="T155" s="5">
        <f t="shared" si="178"/>
        <v>48.323844267607626</v>
      </c>
      <c r="U155" s="5">
        <f t="shared" si="179"/>
        <v>178.1442902995249</v>
      </c>
      <c r="V155" s="5">
        <f t="shared" si="180"/>
        <v>249.31474889020512</v>
      </c>
      <c r="W155" s="15">
        <f t="shared" si="181"/>
        <v>-1.0734613539272964E-2</v>
      </c>
      <c r="X155" s="15">
        <f t="shared" si="182"/>
        <v>-1.217998157191269E-2</v>
      </c>
      <c r="Y155" s="15">
        <f t="shared" si="183"/>
        <v>-9.7425357312937999E-3</v>
      </c>
      <c r="Z155" s="5">
        <f t="shared" si="199"/>
        <v>15070.297134944632</v>
      </c>
      <c r="AA155" s="5">
        <f t="shared" si="200"/>
        <v>39057.985742631536</v>
      </c>
      <c r="AB155" s="5">
        <f t="shared" si="201"/>
        <v>42361.339507947159</v>
      </c>
      <c r="AC155" s="16">
        <f t="shared" si="184"/>
        <v>1.5488945343517635</v>
      </c>
      <c r="AD155" s="16">
        <f t="shared" si="185"/>
        <v>2.9611538103604986</v>
      </c>
      <c r="AE155" s="16">
        <f t="shared" si="186"/>
        <v>6.1610991627746827</v>
      </c>
      <c r="AF155" s="15">
        <f t="shared" si="187"/>
        <v>-4.0504037456468023E-3</v>
      </c>
      <c r="AG155" s="15">
        <f t="shared" si="188"/>
        <v>2.9673830763510267E-4</v>
      </c>
      <c r="AH155" s="15">
        <f t="shared" si="189"/>
        <v>9.7937136394747881E-3</v>
      </c>
      <c r="AI155" s="1">
        <f t="shared" si="153"/>
        <v>363391.42648581963</v>
      </c>
      <c r="AJ155" s="1">
        <f t="shared" si="154"/>
        <v>130501.77300897137</v>
      </c>
      <c r="AK155" s="1">
        <f t="shared" si="155"/>
        <v>49160.062762244735</v>
      </c>
      <c r="AL155" s="14">
        <f t="shared" si="190"/>
        <v>54.752628053508914</v>
      </c>
      <c r="AM155" s="14">
        <f t="shared" si="191"/>
        <v>11.726960626583294</v>
      </c>
      <c r="AN155" s="14">
        <f t="shared" si="192"/>
        <v>3.9009329701018278</v>
      </c>
      <c r="AO155" s="11">
        <f t="shared" si="193"/>
        <v>7.6242395783571761E-3</v>
      </c>
      <c r="AP155" s="11">
        <f t="shared" si="194"/>
        <v>9.6045310019731347E-3</v>
      </c>
      <c r="AQ155" s="11">
        <f t="shared" si="195"/>
        <v>8.7125214636308256E-3</v>
      </c>
      <c r="AR155" s="1">
        <f t="shared" si="196"/>
        <v>201137.31286918881</v>
      </c>
      <c r="AS155" s="1">
        <f t="shared" si="197"/>
        <v>74045.446497632351</v>
      </c>
      <c r="AT155" s="1">
        <f t="shared" si="198"/>
        <v>27618.057031744938</v>
      </c>
      <c r="AU155" s="1">
        <f t="shared" si="156"/>
        <v>40227.462573837765</v>
      </c>
      <c r="AV155" s="1">
        <f t="shared" si="157"/>
        <v>14809.089299526471</v>
      </c>
      <c r="AW155" s="1">
        <f t="shared" si="158"/>
        <v>5523.6114063489877</v>
      </c>
      <c r="AX155" s="1">
        <f t="shared" si="212"/>
        <v>138139.12704332682</v>
      </c>
      <c r="AY155" s="1">
        <f t="shared" si="203"/>
        <v>20003.28555372986</v>
      </c>
      <c r="AZ155" s="1">
        <f t="shared" si="204"/>
        <v>5065.8861288469361</v>
      </c>
      <c r="BA155" s="1">
        <f t="shared" si="213"/>
        <v>13787.054426258655</v>
      </c>
      <c r="BB155" s="1">
        <f t="shared" si="214"/>
        <v>29327.994893925312</v>
      </c>
      <c r="BC155" s="1">
        <f t="shared" si="215"/>
        <v>37204.133493738998</v>
      </c>
      <c r="BD155" s="1">
        <f t="shared" si="205"/>
        <v>4990.2253599438664</v>
      </c>
      <c r="BE155" s="2">
        <f t="shared" si="220"/>
        <v>0</v>
      </c>
      <c r="BF155" s="2">
        <f t="shared" si="221"/>
        <v>0</v>
      </c>
      <c r="BG155" s="2">
        <f t="shared" si="222"/>
        <v>0</v>
      </c>
      <c r="BH155" s="2">
        <f t="shared" si="206"/>
        <v>0</v>
      </c>
      <c r="BI155" s="2">
        <f t="shared" si="216"/>
        <v>0</v>
      </c>
      <c r="BJ155" s="2">
        <f t="shared" si="207"/>
        <v>0</v>
      </c>
      <c r="BK155" s="2">
        <f t="shared" si="208"/>
        <v>0</v>
      </c>
      <c r="BL155" s="2">
        <f t="shared" si="209"/>
        <v>0</v>
      </c>
      <c r="BM155" s="2">
        <f t="shared" si="210"/>
        <v>0</v>
      </c>
      <c r="BN155" s="2">
        <f t="shared" si="211"/>
        <v>0</v>
      </c>
      <c r="BO155" s="2">
        <f t="shared" si="217"/>
        <v>0</v>
      </c>
      <c r="BP155" s="2">
        <f t="shared" si="218"/>
        <v>0</v>
      </c>
      <c r="BQ155" s="2">
        <f t="shared" si="219"/>
        <v>0</v>
      </c>
      <c r="BR155" s="17">
        <f t="shared" si="202"/>
        <v>6.2129931918067691E-2</v>
      </c>
      <c r="BS155" s="12"/>
      <c r="BT155" s="12"/>
      <c r="BU155" s="12"/>
      <c r="BV155" s="12"/>
      <c r="BW155" s="12"/>
      <c r="BX155" s="12"/>
      <c r="BY155" s="19"/>
      <c r="BZ155" s="19"/>
      <c r="CA155" s="19"/>
      <c r="CB155" s="12"/>
      <c r="CC155" s="12"/>
      <c r="CD155" s="12"/>
      <c r="CE155" s="12"/>
      <c r="CF155" s="12"/>
      <c r="CG155" s="12"/>
      <c r="CH155" s="12"/>
      <c r="CI155" s="12"/>
      <c r="CJ155" s="12"/>
      <c r="CK155" s="17"/>
      <c r="CL155" s="17"/>
      <c r="CM155" s="17"/>
    </row>
    <row r="156" spans="1:91">
      <c r="A156" s="2">
        <f t="shared" si="159"/>
        <v>2110</v>
      </c>
      <c r="B156" s="5">
        <f t="shared" si="160"/>
        <v>1164.8673861757386</v>
      </c>
      <c r="C156" s="5">
        <f t="shared" si="161"/>
        <v>2961.4732707825406</v>
      </c>
      <c r="D156" s="5">
        <f t="shared" si="162"/>
        <v>4361.8443566990909</v>
      </c>
      <c r="E156" s="15">
        <f t="shared" si="163"/>
        <v>2.4321396112054679E-5</v>
      </c>
      <c r="F156" s="15">
        <f t="shared" si="164"/>
        <v>4.7914781223654231E-5</v>
      </c>
      <c r="G156" s="15">
        <f t="shared" si="165"/>
        <v>9.7816321436864918E-5</v>
      </c>
      <c r="H156" s="5">
        <f t="shared" si="166"/>
        <v>203091.29015482171</v>
      </c>
      <c r="I156" s="5">
        <f t="shared" si="167"/>
        <v>74952.797725370314</v>
      </c>
      <c r="J156" s="5">
        <f t="shared" si="168"/>
        <v>27926.980174446548</v>
      </c>
      <c r="K156" s="5">
        <f t="shared" si="169"/>
        <v>174347.1339012853</v>
      </c>
      <c r="L156" s="5">
        <f t="shared" si="170"/>
        <v>25309.294014179897</v>
      </c>
      <c r="M156" s="5">
        <f t="shared" si="171"/>
        <v>6402.5622857347489</v>
      </c>
      <c r="N156" s="15">
        <f t="shared" si="172"/>
        <v>9.6900864103592887E-3</v>
      </c>
      <c r="O156" s="15">
        <f t="shared" si="173"/>
        <v>1.220547779304848E-2</v>
      </c>
      <c r="P156" s="15">
        <f t="shared" si="174"/>
        <v>1.1086648675548982E-2</v>
      </c>
      <c r="Q156" s="5">
        <f t="shared" si="175"/>
        <v>9708.8007499278992</v>
      </c>
      <c r="R156" s="5">
        <f t="shared" si="176"/>
        <v>13189.780812996156</v>
      </c>
      <c r="S156" s="5">
        <f t="shared" si="177"/>
        <v>6894.7745917490793</v>
      </c>
      <c r="T156" s="5">
        <f t="shared" si="178"/>
        <v>47.80510647466285</v>
      </c>
      <c r="U156" s="5">
        <f t="shared" si="179"/>
        <v>175.97449612653523</v>
      </c>
      <c r="V156" s="5">
        <f t="shared" si="180"/>
        <v>246.88579104080375</v>
      </c>
      <c r="W156" s="15">
        <f t="shared" si="181"/>
        <v>-1.0734613539272964E-2</v>
      </c>
      <c r="X156" s="15">
        <f t="shared" si="182"/>
        <v>-1.217998157191269E-2</v>
      </c>
      <c r="Y156" s="15">
        <f t="shared" si="183"/>
        <v>-9.7425357312937999E-3</v>
      </c>
      <c r="Z156" s="5">
        <f t="shared" si="199"/>
        <v>14993.855703349584</v>
      </c>
      <c r="AA156" s="5">
        <f t="shared" si="200"/>
        <v>39071.49983056316</v>
      </c>
      <c r="AB156" s="5">
        <f t="shared" si="201"/>
        <v>42838.273057000544</v>
      </c>
      <c r="AC156" s="16">
        <f t="shared" si="184"/>
        <v>1.5426208861282134</v>
      </c>
      <c r="AD156" s="16">
        <f t="shared" si="185"/>
        <v>2.9620324981308324</v>
      </c>
      <c r="AE156" s="16">
        <f t="shared" si="186"/>
        <v>6.2214392036793056</v>
      </c>
      <c r="AF156" s="15">
        <f t="shared" si="187"/>
        <v>-4.0504037456468023E-3</v>
      </c>
      <c r="AG156" s="15">
        <f t="shared" si="188"/>
        <v>2.9673830763510267E-4</v>
      </c>
      <c r="AH156" s="15">
        <f t="shared" si="189"/>
        <v>9.7937136394747881E-3</v>
      </c>
      <c r="AI156" s="1">
        <f t="shared" si="153"/>
        <v>367279.74641107547</v>
      </c>
      <c r="AJ156" s="1">
        <f t="shared" si="154"/>
        <v>132260.6850076007</v>
      </c>
      <c r="AK156" s="1">
        <f t="shared" si="155"/>
        <v>49767.667892369253</v>
      </c>
      <c r="AL156" s="14">
        <f t="shared" si="190"/>
        <v>55.165900735795297</v>
      </c>
      <c r="AM156" s="14">
        <f t="shared" si="191"/>
        <v>11.838466263911261</v>
      </c>
      <c r="AN156" s="14">
        <f t="shared" si="192"/>
        <v>3.9345800627097236</v>
      </c>
      <c r="AO156" s="11">
        <f t="shared" si="193"/>
        <v>7.5479971825736045E-3</v>
      </c>
      <c r="AP156" s="11">
        <f t="shared" si="194"/>
        <v>9.5084856919534031E-3</v>
      </c>
      <c r="AQ156" s="11">
        <f t="shared" si="195"/>
        <v>8.6253962489945164E-3</v>
      </c>
      <c r="AR156" s="1">
        <f t="shared" si="196"/>
        <v>203091.29015482171</v>
      </c>
      <c r="AS156" s="1">
        <f t="shared" si="197"/>
        <v>74952.797725370314</v>
      </c>
      <c r="AT156" s="1">
        <f t="shared" si="198"/>
        <v>27926.980174446548</v>
      </c>
      <c r="AU156" s="1">
        <f t="shared" si="156"/>
        <v>40618.258030964345</v>
      </c>
      <c r="AV156" s="1">
        <f t="shared" si="157"/>
        <v>14990.559545074064</v>
      </c>
      <c r="AW156" s="1">
        <f t="shared" si="158"/>
        <v>5585.3960348893097</v>
      </c>
      <c r="AX156" s="1">
        <f t="shared" si="212"/>
        <v>139477.70712102824</v>
      </c>
      <c r="AY156" s="1">
        <f t="shared" si="203"/>
        <v>20247.435211343916</v>
      </c>
      <c r="AZ156" s="1">
        <f t="shared" si="204"/>
        <v>5122.0498285878002</v>
      </c>
      <c r="BA156" s="1">
        <f t="shared" si="213"/>
        <v>13798.623073819277</v>
      </c>
      <c r="BB156" s="1">
        <f t="shared" si="214"/>
        <v>29365.327522499629</v>
      </c>
      <c r="BC156" s="1">
        <f t="shared" si="215"/>
        <v>37255.864800761585</v>
      </c>
      <c r="BD156" s="1">
        <f t="shared" si="205"/>
        <v>4850.9491800817314</v>
      </c>
      <c r="BE156" s="2">
        <f t="shared" si="220"/>
        <v>0</v>
      </c>
      <c r="BF156" s="2">
        <f t="shared" si="221"/>
        <v>0</v>
      </c>
      <c r="BG156" s="2">
        <f t="shared" si="222"/>
        <v>0</v>
      </c>
      <c r="BH156" s="2">
        <f t="shared" si="206"/>
        <v>0</v>
      </c>
      <c r="BI156" s="2">
        <f t="shared" si="216"/>
        <v>0</v>
      </c>
      <c r="BJ156" s="2">
        <f t="shared" si="207"/>
        <v>0</v>
      </c>
      <c r="BK156" s="2">
        <f t="shared" si="208"/>
        <v>0</v>
      </c>
      <c r="BL156" s="2">
        <f t="shared" si="209"/>
        <v>0</v>
      </c>
      <c r="BM156" s="2">
        <f t="shared" si="210"/>
        <v>0</v>
      </c>
      <c r="BN156" s="2">
        <f t="shared" si="211"/>
        <v>0</v>
      </c>
      <c r="BO156" s="2">
        <f t="shared" si="217"/>
        <v>0</v>
      </c>
      <c r="BP156" s="2">
        <f t="shared" si="218"/>
        <v>0</v>
      </c>
      <c r="BQ156" s="2">
        <f t="shared" si="219"/>
        <v>0</v>
      </c>
      <c r="BR156" s="17">
        <f t="shared" si="202"/>
        <v>6.0320322250551152E-2</v>
      </c>
      <c r="BS156" s="12"/>
      <c r="BT156" s="12"/>
      <c r="BU156" s="12"/>
      <c r="BV156" s="12"/>
      <c r="BW156" s="12"/>
      <c r="BX156" s="12"/>
      <c r="BY156" s="19"/>
      <c r="BZ156" s="19"/>
      <c r="CA156" s="19"/>
      <c r="CB156" s="12"/>
      <c r="CC156" s="12"/>
      <c r="CD156" s="12"/>
      <c r="CE156" s="12"/>
      <c r="CF156" s="12"/>
      <c r="CG156" s="12"/>
      <c r="CH156" s="12"/>
      <c r="CI156" s="12"/>
      <c r="CJ156" s="12"/>
      <c r="CK156" s="17"/>
      <c r="CL156" s="17"/>
      <c r="CM156" s="17"/>
    </row>
    <row r="157" spans="1:91">
      <c r="A157" s="2">
        <f t="shared" si="159"/>
        <v>2111</v>
      </c>
      <c r="B157" s="5">
        <f t="shared" si="160"/>
        <v>1164.8943008167998</v>
      </c>
      <c r="C157" s="5">
        <f t="shared" si="161"/>
        <v>2961.6080742092163</v>
      </c>
      <c r="D157" s="5">
        <f t="shared" si="162"/>
        <v>4362.2496832902607</v>
      </c>
      <c r="E157" s="15">
        <f t="shared" si="163"/>
        <v>2.3105326306451945E-5</v>
      </c>
      <c r="F157" s="15">
        <f t="shared" si="164"/>
        <v>4.5519042162471515E-5</v>
      </c>
      <c r="G157" s="15">
        <f t="shared" si="165"/>
        <v>9.2925505365021663E-5</v>
      </c>
      <c r="H157" s="5">
        <f t="shared" si="166"/>
        <v>205044.30820272741</v>
      </c>
      <c r="I157" s="5">
        <f t="shared" si="167"/>
        <v>75861.923919222783</v>
      </c>
      <c r="J157" s="5">
        <f t="shared" si="168"/>
        <v>28236.106378006556</v>
      </c>
      <c r="K157" s="5">
        <f t="shared" si="169"/>
        <v>176019.66810117842</v>
      </c>
      <c r="L157" s="5">
        <f t="shared" si="170"/>
        <v>25615.112472125064</v>
      </c>
      <c r="M157" s="5">
        <f t="shared" si="171"/>
        <v>6472.8313205376298</v>
      </c>
      <c r="N157" s="15">
        <f t="shared" si="172"/>
        <v>9.5931270131466295E-3</v>
      </c>
      <c r="O157" s="15">
        <f t="shared" si="173"/>
        <v>1.2083247275638254E-2</v>
      </c>
      <c r="P157" s="15">
        <f t="shared" si="174"/>
        <v>1.0975142711136865E-2</v>
      </c>
      <c r="Q157" s="5">
        <f t="shared" si="175"/>
        <v>9696.942532685769</v>
      </c>
      <c r="R157" s="5">
        <f t="shared" si="176"/>
        <v>13187.163959352258</v>
      </c>
      <c r="S157" s="5">
        <f t="shared" si="177"/>
        <v>6903.1773319354843</v>
      </c>
      <c r="T157" s="5">
        <f t="shared" si="178"/>
        <v>47.291937131453551</v>
      </c>
      <c r="U157" s="5">
        <f t="shared" si="179"/>
        <v>173.83113000658741</v>
      </c>
      <c r="V157" s="5">
        <f t="shared" si="180"/>
        <v>244.48049740003998</v>
      </c>
      <c r="W157" s="15">
        <f t="shared" si="181"/>
        <v>-1.0734613539272964E-2</v>
      </c>
      <c r="X157" s="15">
        <f t="shared" si="182"/>
        <v>-1.217998157191269E-2</v>
      </c>
      <c r="Y157" s="15">
        <f t="shared" si="183"/>
        <v>-9.7425357312937999E-3</v>
      </c>
      <c r="Z157" s="5">
        <f t="shared" si="199"/>
        <v>14916.335923992774</v>
      </c>
      <c r="AA157" s="5">
        <f t="shared" si="200"/>
        <v>39080.152549518578</v>
      </c>
      <c r="AB157" s="5">
        <f t="shared" si="201"/>
        <v>43315.526414826025</v>
      </c>
      <c r="AC157" s="16">
        <f t="shared" si="184"/>
        <v>1.5363726487129266</v>
      </c>
      <c r="AD157" s="16">
        <f t="shared" si="185"/>
        <v>2.9629114466414879</v>
      </c>
      <c r="AE157" s="16">
        <f t="shared" si="186"/>
        <v>6.2823701976655428</v>
      </c>
      <c r="AF157" s="15">
        <f t="shared" si="187"/>
        <v>-4.0504037456468023E-3</v>
      </c>
      <c r="AG157" s="15">
        <f t="shared" si="188"/>
        <v>2.9673830763510267E-4</v>
      </c>
      <c r="AH157" s="15">
        <f t="shared" si="189"/>
        <v>9.7937136394747881E-3</v>
      </c>
      <c r="AI157" s="1">
        <f t="shared" si="153"/>
        <v>371170.02980093227</v>
      </c>
      <c r="AJ157" s="1">
        <f t="shared" si="154"/>
        <v>134025.17605191469</v>
      </c>
      <c r="AK157" s="1">
        <f t="shared" si="155"/>
        <v>50376.29713802164</v>
      </c>
      <c r="AL157" s="14">
        <f t="shared" si="190"/>
        <v>55.578128878489942</v>
      </c>
      <c r="AM157" s="14">
        <f t="shared" si="191"/>
        <v>11.949906492125484</v>
      </c>
      <c r="AN157" s="14">
        <f t="shared" si="192"/>
        <v>3.9681780017028463</v>
      </c>
      <c r="AO157" s="11">
        <f t="shared" si="193"/>
        <v>7.4725172107478685E-3</v>
      </c>
      <c r="AP157" s="11">
        <f t="shared" si="194"/>
        <v>9.413400835033869E-3</v>
      </c>
      <c r="AQ157" s="11">
        <f t="shared" si="195"/>
        <v>8.5391422865045714E-3</v>
      </c>
      <c r="AR157" s="1">
        <f t="shared" si="196"/>
        <v>205044.30820272741</v>
      </c>
      <c r="AS157" s="1">
        <f t="shared" si="197"/>
        <v>75861.923919222783</v>
      </c>
      <c r="AT157" s="1">
        <f t="shared" si="198"/>
        <v>28236.106378006556</v>
      </c>
      <c r="AU157" s="1">
        <f t="shared" si="156"/>
        <v>41008.861640545481</v>
      </c>
      <c r="AV157" s="1">
        <f t="shared" si="157"/>
        <v>15172.384783844558</v>
      </c>
      <c r="AW157" s="1">
        <f t="shared" si="158"/>
        <v>5647.2212756013114</v>
      </c>
      <c r="AX157" s="1">
        <f t="shared" si="212"/>
        <v>140815.73448094274</v>
      </c>
      <c r="AY157" s="1">
        <f t="shared" si="203"/>
        <v>20492.089977700052</v>
      </c>
      <c r="AZ157" s="1">
        <f t="shared" si="204"/>
        <v>5178.2650564301039</v>
      </c>
      <c r="BA157" s="1">
        <f t="shared" si="213"/>
        <v>13810.063613352551</v>
      </c>
      <c r="BB157" s="1">
        <f t="shared" si="214"/>
        <v>29402.235568185613</v>
      </c>
      <c r="BC157" s="1">
        <f t="shared" si="215"/>
        <v>37306.942315567409</v>
      </c>
      <c r="BD157" s="1">
        <f t="shared" si="205"/>
        <v>4715.4821305586011</v>
      </c>
      <c r="BE157" s="2">
        <f t="shared" si="220"/>
        <v>0</v>
      </c>
      <c r="BF157" s="2">
        <f t="shared" si="221"/>
        <v>0</v>
      </c>
      <c r="BG157" s="2">
        <f t="shared" si="222"/>
        <v>0</v>
      </c>
      <c r="BH157" s="2">
        <f t="shared" si="206"/>
        <v>0</v>
      </c>
      <c r="BI157" s="2">
        <f t="shared" si="216"/>
        <v>0</v>
      </c>
      <c r="BJ157" s="2">
        <f t="shared" si="207"/>
        <v>0</v>
      </c>
      <c r="BK157" s="2">
        <f t="shared" si="208"/>
        <v>0</v>
      </c>
      <c r="BL157" s="2">
        <f t="shared" si="209"/>
        <v>0</v>
      </c>
      <c r="BM157" s="2">
        <f t="shared" si="210"/>
        <v>0</v>
      </c>
      <c r="BN157" s="2">
        <f t="shared" si="211"/>
        <v>0</v>
      </c>
      <c r="BO157" s="2">
        <f t="shared" si="217"/>
        <v>0</v>
      </c>
      <c r="BP157" s="2">
        <f t="shared" si="218"/>
        <v>0</v>
      </c>
      <c r="BQ157" s="2">
        <f t="shared" si="219"/>
        <v>0</v>
      </c>
      <c r="BR157" s="17">
        <f t="shared" si="202"/>
        <v>5.8563419660729275E-2</v>
      </c>
      <c r="BS157" s="12"/>
      <c r="BT157" s="12"/>
      <c r="BU157" s="12"/>
      <c r="BV157" s="12"/>
      <c r="BW157" s="12"/>
      <c r="BX157" s="12"/>
      <c r="BY157" s="19"/>
      <c r="BZ157" s="19"/>
      <c r="CA157" s="19"/>
      <c r="CB157" s="12"/>
      <c r="CC157" s="12"/>
      <c r="CD157" s="12"/>
      <c r="CE157" s="12"/>
      <c r="CF157" s="12"/>
      <c r="CG157" s="12"/>
      <c r="CH157" s="12"/>
      <c r="CI157" s="12"/>
      <c r="CJ157" s="12"/>
      <c r="CK157" s="17"/>
      <c r="CL157" s="17"/>
      <c r="CM157" s="17"/>
    </row>
    <row r="158" spans="1:91">
      <c r="A158" s="2">
        <f t="shared" si="159"/>
        <v>2112</v>
      </c>
      <c r="B158" s="5">
        <f t="shared" si="160"/>
        <v>1164.9198703165862</v>
      </c>
      <c r="C158" s="5">
        <f t="shared" si="161"/>
        <v>2961.7361432938751</v>
      </c>
      <c r="D158" s="5">
        <f t="shared" si="162"/>
        <v>4362.6347793337909</v>
      </c>
      <c r="E158" s="15">
        <f t="shared" si="163"/>
        <v>2.1950059991129345E-5</v>
      </c>
      <c r="F158" s="15">
        <f t="shared" si="164"/>
        <v>4.3243090054347937E-5</v>
      </c>
      <c r="G158" s="15">
        <f t="shared" si="165"/>
        <v>8.8279230096770575E-5</v>
      </c>
      <c r="H158" s="5">
        <f t="shared" si="166"/>
        <v>206996.18717562719</v>
      </c>
      <c r="I158" s="5">
        <f t="shared" si="167"/>
        <v>76772.723293395029</v>
      </c>
      <c r="J158" s="5">
        <f t="shared" si="168"/>
        <v>28545.405410570631</v>
      </c>
      <c r="K158" s="5">
        <f t="shared" si="169"/>
        <v>177691.3523840679</v>
      </c>
      <c r="L158" s="5">
        <f t="shared" si="170"/>
        <v>25921.526962227214</v>
      </c>
      <c r="M158" s="5">
        <f t="shared" si="171"/>
        <v>6543.1572557466616</v>
      </c>
      <c r="N158" s="15">
        <f t="shared" si="172"/>
        <v>9.4971448413854187E-3</v>
      </c>
      <c r="O158" s="15">
        <f t="shared" si="173"/>
        <v>1.1962254330743161E-2</v>
      </c>
      <c r="P158" s="15">
        <f t="shared" si="174"/>
        <v>1.0864787250966179E-2</v>
      </c>
      <c r="Q158" s="5">
        <f t="shared" si="175"/>
        <v>9684.1668475749666</v>
      </c>
      <c r="R158" s="5">
        <f t="shared" si="176"/>
        <v>13182.941430716588</v>
      </c>
      <c r="S158" s="5">
        <f t="shared" si="177"/>
        <v>6910.803754458273</v>
      </c>
      <c r="T158" s="5">
        <f t="shared" si="178"/>
        <v>46.784276462823804</v>
      </c>
      <c r="U158" s="5">
        <f t="shared" si="179"/>
        <v>171.71387004648241</v>
      </c>
      <c r="V158" s="5">
        <f t="shared" si="180"/>
        <v>242.09863741851561</v>
      </c>
      <c r="W158" s="15">
        <f t="shared" si="181"/>
        <v>-1.0734613539272964E-2</v>
      </c>
      <c r="X158" s="15">
        <f t="shared" si="182"/>
        <v>-1.217998157191269E-2</v>
      </c>
      <c r="Y158" s="15">
        <f t="shared" si="183"/>
        <v>-9.7425357312937999E-3</v>
      </c>
      <c r="Z158" s="5">
        <f t="shared" si="199"/>
        <v>14837.773893311865</v>
      </c>
      <c r="AA158" s="5">
        <f t="shared" si="200"/>
        <v>39083.993321470422</v>
      </c>
      <c r="AB158" s="5">
        <f t="shared" si="201"/>
        <v>43793.05240277062</v>
      </c>
      <c r="AC158" s="16">
        <f t="shared" si="184"/>
        <v>1.5301497191818705</v>
      </c>
      <c r="AD158" s="16">
        <f t="shared" si="185"/>
        <v>2.963790655969837</v>
      </c>
      <c r="AE158" s="16">
        <f t="shared" si="186"/>
        <v>6.34389793235865</v>
      </c>
      <c r="AF158" s="15">
        <f t="shared" si="187"/>
        <v>-4.0504037456468023E-3</v>
      </c>
      <c r="AG158" s="15">
        <f t="shared" si="188"/>
        <v>2.9673830763510267E-4</v>
      </c>
      <c r="AH158" s="15">
        <f t="shared" si="189"/>
        <v>9.7937136394747881E-3</v>
      </c>
      <c r="AI158" s="1">
        <f t="shared" si="153"/>
        <v>375061.88846138451</v>
      </c>
      <c r="AJ158" s="1">
        <f t="shared" si="154"/>
        <v>135795.0432305678</v>
      </c>
      <c r="AK158" s="1">
        <f t="shared" si="155"/>
        <v>50985.888699820789</v>
      </c>
      <c r="AL158" s="14">
        <f t="shared" si="190"/>
        <v>55.989284317829764</v>
      </c>
      <c r="AM158" s="14">
        <f t="shared" si="191"/>
        <v>12.061270859279519</v>
      </c>
      <c r="AN158" s="14">
        <f t="shared" si="192"/>
        <v>4.0017239899118175</v>
      </c>
      <c r="AO158" s="11">
        <f t="shared" si="193"/>
        <v>7.3977920386403898E-3</v>
      </c>
      <c r="AP158" s="11">
        <f t="shared" si="194"/>
        <v>9.3192668266835303E-3</v>
      </c>
      <c r="AQ158" s="11">
        <f t="shared" si="195"/>
        <v>8.4537508636395257E-3</v>
      </c>
      <c r="AR158" s="1">
        <f t="shared" si="196"/>
        <v>206996.18717562719</v>
      </c>
      <c r="AS158" s="1">
        <f t="shared" si="197"/>
        <v>76772.723293395029</v>
      </c>
      <c r="AT158" s="1">
        <f t="shared" si="198"/>
        <v>28545.405410570631</v>
      </c>
      <c r="AU158" s="1">
        <f t="shared" si="156"/>
        <v>41399.23743512544</v>
      </c>
      <c r="AV158" s="1">
        <f t="shared" si="157"/>
        <v>15354.544658679006</v>
      </c>
      <c r="AW158" s="1">
        <f t="shared" si="158"/>
        <v>5709.0810821141267</v>
      </c>
      <c r="AX158" s="1">
        <f t="shared" si="212"/>
        <v>142153.08190725432</v>
      </c>
      <c r="AY158" s="1">
        <f t="shared" si="203"/>
        <v>20737.22156978177</v>
      </c>
      <c r="AZ158" s="1">
        <f t="shared" si="204"/>
        <v>5234.5258045973287</v>
      </c>
      <c r="BA158" s="1">
        <f t="shared" si="213"/>
        <v>13821.37795267068</v>
      </c>
      <c r="BB158" s="1">
        <f t="shared" si="214"/>
        <v>29438.725822007858</v>
      </c>
      <c r="BC158" s="1">
        <f t="shared" si="215"/>
        <v>37357.379201868425</v>
      </c>
      <c r="BD158" s="1">
        <f t="shared" si="205"/>
        <v>4583.7237743176875</v>
      </c>
      <c r="BE158" s="2">
        <f t="shared" si="220"/>
        <v>0</v>
      </c>
      <c r="BF158" s="2">
        <f t="shared" si="221"/>
        <v>0</v>
      </c>
      <c r="BG158" s="2">
        <f t="shared" si="222"/>
        <v>0</v>
      </c>
      <c r="BH158" s="2">
        <f t="shared" si="206"/>
        <v>0</v>
      </c>
      <c r="BI158" s="2">
        <f t="shared" si="216"/>
        <v>0</v>
      </c>
      <c r="BJ158" s="2">
        <f t="shared" si="207"/>
        <v>0</v>
      </c>
      <c r="BK158" s="2">
        <f t="shared" si="208"/>
        <v>0</v>
      </c>
      <c r="BL158" s="2">
        <f t="shared" si="209"/>
        <v>0</v>
      </c>
      <c r="BM158" s="2">
        <f t="shared" si="210"/>
        <v>0</v>
      </c>
      <c r="BN158" s="2">
        <f t="shared" si="211"/>
        <v>0</v>
      </c>
      <c r="BO158" s="2">
        <f t="shared" si="217"/>
        <v>0</v>
      </c>
      <c r="BP158" s="2">
        <f t="shared" si="218"/>
        <v>0</v>
      </c>
      <c r="BQ158" s="2">
        <f t="shared" si="219"/>
        <v>0</v>
      </c>
      <c r="BR158" s="17">
        <f t="shared" si="202"/>
        <v>5.6857688990999293E-2</v>
      </c>
      <c r="BS158" s="12"/>
      <c r="BT158" s="12"/>
      <c r="BU158" s="12"/>
      <c r="BV158" s="12"/>
      <c r="BW158" s="12"/>
      <c r="BX158" s="12"/>
      <c r="BY158" s="19"/>
      <c r="BZ158" s="19"/>
      <c r="CA158" s="19"/>
      <c r="CB158" s="12"/>
      <c r="CC158" s="12"/>
      <c r="CD158" s="12"/>
      <c r="CE158" s="12"/>
      <c r="CF158" s="12"/>
      <c r="CG158" s="12"/>
      <c r="CH158" s="12"/>
      <c r="CI158" s="12"/>
      <c r="CJ158" s="12"/>
      <c r="CK158" s="17"/>
      <c r="CL158" s="17"/>
      <c r="CM158" s="17"/>
    </row>
    <row r="159" spans="1:91">
      <c r="A159" s="2">
        <f t="shared" si="159"/>
        <v>2113</v>
      </c>
      <c r="B159" s="5">
        <f t="shared" si="160"/>
        <v>1164.9441618745725</v>
      </c>
      <c r="C159" s="5">
        <f t="shared" si="161"/>
        <v>2961.8578141854987</v>
      </c>
      <c r="D159" s="5">
        <f t="shared" si="162"/>
        <v>4363.0006528713284</v>
      </c>
      <c r="E159" s="15">
        <f t="shared" si="163"/>
        <v>2.0852556991572876E-5</v>
      </c>
      <c r="F159" s="15">
        <f t="shared" si="164"/>
        <v>4.1080935551630536E-5</v>
      </c>
      <c r="G159" s="15">
        <f t="shared" si="165"/>
        <v>8.3865268591932045E-5</v>
      </c>
      <c r="H159" s="5">
        <f t="shared" si="166"/>
        <v>208946.74915737988</v>
      </c>
      <c r="I159" s="5">
        <f t="shared" si="167"/>
        <v>77685.094422628288</v>
      </c>
      <c r="J159" s="5">
        <f t="shared" si="168"/>
        <v>28854.847207771316</v>
      </c>
      <c r="K159" s="5">
        <f t="shared" si="169"/>
        <v>179362.02952522013</v>
      </c>
      <c r="L159" s="5">
        <f t="shared" si="170"/>
        <v>26228.502276700758</v>
      </c>
      <c r="M159" s="5">
        <f t="shared" si="171"/>
        <v>6613.5326357977256</v>
      </c>
      <c r="N159" s="15">
        <f t="shared" si="172"/>
        <v>9.4021296970105972E-3</v>
      </c>
      <c r="O159" s="15">
        <f t="shared" si="173"/>
        <v>1.1842485781060175E-2</v>
      </c>
      <c r="P159" s="15">
        <f t="shared" si="174"/>
        <v>1.0755569108362062E-2</v>
      </c>
      <c r="Q159" s="5">
        <f t="shared" si="175"/>
        <v>9670.4870960964017</v>
      </c>
      <c r="R159" s="5">
        <f t="shared" si="176"/>
        <v>13177.13202608306</v>
      </c>
      <c r="S159" s="5">
        <f t="shared" si="177"/>
        <v>6917.6605730848214</v>
      </c>
      <c r="T159" s="5">
        <f t="shared" si="178"/>
        <v>46.282065335280883</v>
      </c>
      <c r="U159" s="5">
        <f t="shared" si="179"/>
        <v>169.62239827367443</v>
      </c>
      <c r="V159" s="5">
        <f t="shared" si="180"/>
        <v>239.73998279296816</v>
      </c>
      <c r="W159" s="15">
        <f t="shared" si="181"/>
        <v>-1.0734613539272964E-2</v>
      </c>
      <c r="X159" s="15">
        <f t="shared" si="182"/>
        <v>-1.217998157191269E-2</v>
      </c>
      <c r="Y159" s="15">
        <f t="shared" si="183"/>
        <v>-9.7425357312937999E-3</v>
      </c>
      <c r="Z159" s="5">
        <f t="shared" si="199"/>
        <v>14758.20538754488</v>
      </c>
      <c r="AA159" s="5">
        <f t="shared" si="200"/>
        <v>39083.072635001095</v>
      </c>
      <c r="AB159" s="5">
        <f t="shared" si="201"/>
        <v>44270.804095545049</v>
      </c>
      <c r="AC159" s="16">
        <f t="shared" si="184"/>
        <v>1.5239519950278959</v>
      </c>
      <c r="AD159" s="16">
        <f t="shared" si="185"/>
        <v>2.9646701261932744</v>
      </c>
      <c r="AE159" s="16">
        <f t="shared" si="186"/>
        <v>6.4060282520662266</v>
      </c>
      <c r="AF159" s="15">
        <f t="shared" si="187"/>
        <v>-4.0504037456468023E-3</v>
      </c>
      <c r="AG159" s="15">
        <f t="shared" si="188"/>
        <v>2.9673830763510267E-4</v>
      </c>
      <c r="AH159" s="15">
        <f t="shared" si="189"/>
        <v>9.7937136394747881E-3</v>
      </c>
      <c r="AI159" s="1">
        <f t="shared" si="153"/>
        <v>378954.93705037155</v>
      </c>
      <c r="AJ159" s="1">
        <f t="shared" si="154"/>
        <v>137570.08356619003</v>
      </c>
      <c r="AK159" s="1">
        <f t="shared" si="155"/>
        <v>51596.380911952838</v>
      </c>
      <c r="AL159" s="14">
        <f t="shared" si="190"/>
        <v>56.39933942878762</v>
      </c>
      <c r="AM159" s="14">
        <f t="shared" si="191"/>
        <v>12.172549038671983</v>
      </c>
      <c r="AN159" s="14">
        <f t="shared" si="192"/>
        <v>4.0352152717712233</v>
      </c>
      <c r="AO159" s="11">
        <f t="shared" si="193"/>
        <v>7.3238141182539861E-3</v>
      </c>
      <c r="AP159" s="11">
        <f t="shared" si="194"/>
        <v>9.2260741584166955E-3</v>
      </c>
      <c r="AQ159" s="11">
        <f t="shared" si="195"/>
        <v>8.3692133550031297E-3</v>
      </c>
      <c r="AR159" s="1">
        <f t="shared" si="196"/>
        <v>208946.74915737988</v>
      </c>
      <c r="AS159" s="1">
        <f t="shared" si="197"/>
        <v>77685.094422628288</v>
      </c>
      <c r="AT159" s="1">
        <f t="shared" si="198"/>
        <v>28854.847207771316</v>
      </c>
      <c r="AU159" s="1">
        <f t="shared" si="156"/>
        <v>41789.349831475978</v>
      </c>
      <c r="AV159" s="1">
        <f t="shared" si="157"/>
        <v>15537.018884525658</v>
      </c>
      <c r="AW159" s="1">
        <f t="shared" si="158"/>
        <v>5770.9694415542635</v>
      </c>
      <c r="AX159" s="1">
        <f t="shared" si="212"/>
        <v>143489.62362017611</v>
      </c>
      <c r="AY159" s="1">
        <f t="shared" si="203"/>
        <v>20982.801821360608</v>
      </c>
      <c r="AZ159" s="1">
        <f t="shared" si="204"/>
        <v>5290.8261086381808</v>
      </c>
      <c r="BA159" s="1">
        <f t="shared" si="213"/>
        <v>13832.567949773316</v>
      </c>
      <c r="BB159" s="1">
        <f t="shared" si="214"/>
        <v>29474.804884667054</v>
      </c>
      <c r="BC159" s="1">
        <f t="shared" si="215"/>
        <v>37407.188177699049</v>
      </c>
      <c r="BD159" s="1">
        <f t="shared" si="205"/>
        <v>4455.5761233720978</v>
      </c>
      <c r="BE159" s="2">
        <f t="shared" si="220"/>
        <v>0</v>
      </c>
      <c r="BF159" s="2">
        <f t="shared" si="221"/>
        <v>0</v>
      </c>
      <c r="BG159" s="2">
        <f t="shared" si="222"/>
        <v>0</v>
      </c>
      <c r="BH159" s="2">
        <f t="shared" si="206"/>
        <v>0</v>
      </c>
      <c r="BI159" s="2">
        <f t="shared" si="216"/>
        <v>0</v>
      </c>
      <c r="BJ159" s="2">
        <f t="shared" si="207"/>
        <v>0</v>
      </c>
      <c r="BK159" s="2">
        <f t="shared" si="208"/>
        <v>0</v>
      </c>
      <c r="BL159" s="2">
        <f t="shared" si="209"/>
        <v>0</v>
      </c>
      <c r="BM159" s="2">
        <f t="shared" si="210"/>
        <v>0</v>
      </c>
      <c r="BN159" s="2">
        <f t="shared" si="211"/>
        <v>0</v>
      </c>
      <c r="BO159" s="2">
        <f t="shared" si="217"/>
        <v>0</v>
      </c>
      <c r="BP159" s="2">
        <f t="shared" si="218"/>
        <v>0</v>
      </c>
      <c r="BQ159" s="2">
        <f t="shared" si="219"/>
        <v>0</v>
      </c>
      <c r="BR159" s="17">
        <f t="shared" si="202"/>
        <v>5.5201639797086692E-2</v>
      </c>
      <c r="BS159" s="12"/>
      <c r="BT159" s="12"/>
      <c r="BU159" s="12"/>
      <c r="BV159" s="12"/>
      <c r="BW159" s="12"/>
      <c r="BX159" s="12"/>
      <c r="BY159" s="19"/>
      <c r="BZ159" s="19"/>
      <c r="CA159" s="19"/>
      <c r="CB159" s="12"/>
      <c r="CC159" s="12"/>
      <c r="CD159" s="12"/>
      <c r="CE159" s="12"/>
      <c r="CF159" s="12"/>
      <c r="CG159" s="12"/>
      <c r="CH159" s="12"/>
      <c r="CI159" s="12"/>
      <c r="CJ159" s="12"/>
      <c r="CK159" s="17"/>
      <c r="CL159" s="17"/>
      <c r="CM159" s="17"/>
    </row>
    <row r="160" spans="1:91">
      <c r="A160" s="2">
        <f t="shared" si="159"/>
        <v>2114</v>
      </c>
      <c r="B160" s="5">
        <f t="shared" si="160"/>
        <v>1164.9672393358735</v>
      </c>
      <c r="C160" s="5">
        <f t="shared" si="161"/>
        <v>2961.9734062809771</v>
      </c>
      <c r="D160" s="5">
        <f t="shared" si="162"/>
        <v>4363.3482618818671</v>
      </c>
      <c r="E160" s="15">
        <f t="shared" si="163"/>
        <v>1.9809929141994232E-5</v>
      </c>
      <c r="F160" s="15">
        <f t="shared" si="164"/>
        <v>3.9026888774049008E-5</v>
      </c>
      <c r="G160" s="15">
        <f t="shared" si="165"/>
        <v>7.9672005162335436E-5</v>
      </c>
      <c r="H160" s="5">
        <f t="shared" si="166"/>
        <v>210895.81818741639</v>
      </c>
      <c r="I160" s="5">
        <f t="shared" si="167"/>
        <v>78598.936276506545</v>
      </c>
      <c r="J160" s="5">
        <f t="shared" si="168"/>
        <v>29164.401882014641</v>
      </c>
      <c r="K160" s="5">
        <f t="shared" si="169"/>
        <v>181031.54412105549</v>
      </c>
      <c r="L160" s="5">
        <f t="shared" si="170"/>
        <v>26536.003365133027</v>
      </c>
      <c r="M160" s="5">
        <f t="shared" si="171"/>
        <v>6683.9500611936801</v>
      </c>
      <c r="N160" s="15">
        <f t="shared" si="172"/>
        <v>9.3080715035096517E-3</v>
      </c>
      <c r="O160" s="15">
        <f t="shared" si="173"/>
        <v>1.1723928617358714E-2</v>
      </c>
      <c r="P160" s="15">
        <f t="shared" si="174"/>
        <v>1.0647475301595932E-2</v>
      </c>
      <c r="Q160" s="5">
        <f t="shared" si="175"/>
        <v>9655.9167579328896</v>
      </c>
      <c r="R160" s="5">
        <f t="shared" si="176"/>
        <v>13169.754852577686</v>
      </c>
      <c r="S160" s="5">
        <f t="shared" si="177"/>
        <v>6923.7546308294886</v>
      </c>
      <c r="T160" s="5">
        <f t="shared" si="178"/>
        <v>45.785245250107259</v>
      </c>
      <c r="U160" s="5">
        <f t="shared" si="179"/>
        <v>167.55640058851745</v>
      </c>
      <c r="V160" s="5">
        <f t="shared" si="180"/>
        <v>237.40430744438791</v>
      </c>
      <c r="W160" s="15">
        <f t="shared" si="181"/>
        <v>-1.0734613539272964E-2</v>
      </c>
      <c r="X160" s="15">
        <f t="shared" si="182"/>
        <v>-1.217998157191269E-2</v>
      </c>
      <c r="Y160" s="15">
        <f t="shared" si="183"/>
        <v>-9.7425357312937999E-3</v>
      </c>
      <c r="Z160" s="5">
        <f t="shared" si="199"/>
        <v>14677.665852526356</v>
      </c>
      <c r="AA160" s="5">
        <f t="shared" si="200"/>
        <v>39077.442000749506</v>
      </c>
      <c r="AB160" s="5">
        <f t="shared" si="201"/>
        <v>44748.734835902484</v>
      </c>
      <c r="AC160" s="16">
        <f t="shared" si="184"/>
        <v>1.5177793741590491</v>
      </c>
      <c r="AD160" s="16">
        <f t="shared" si="185"/>
        <v>2.9655498573892172</v>
      </c>
      <c r="AE160" s="16">
        <f t="shared" si="186"/>
        <v>6.4687670583333485</v>
      </c>
      <c r="AF160" s="15">
        <f t="shared" si="187"/>
        <v>-4.0504037456468023E-3</v>
      </c>
      <c r="AG160" s="15">
        <f t="shared" si="188"/>
        <v>2.9673830763510267E-4</v>
      </c>
      <c r="AH160" s="15">
        <f t="shared" si="189"/>
        <v>9.7937136394747881E-3</v>
      </c>
      <c r="AI160" s="1">
        <f t="shared" si="153"/>
        <v>382848.79317681037</v>
      </c>
      <c r="AJ160" s="1">
        <f t="shared" si="154"/>
        <v>139350.09409409668</v>
      </c>
      <c r="AK160" s="1">
        <f t="shared" si="155"/>
        <v>52207.712262311819</v>
      </c>
      <c r="AL160" s="14">
        <f t="shared" si="190"/>
        <v>56.808267124372684</v>
      </c>
      <c r="AM160" s="14">
        <f t="shared" si="191"/>
        <v>12.283730830398458</v>
      </c>
      <c r="AN160" s="14">
        <f t="shared" si="192"/>
        <v>4.0686491335386155</v>
      </c>
      <c r="AO160" s="11">
        <f t="shared" si="193"/>
        <v>7.2505759770714459E-3</v>
      </c>
      <c r="AP160" s="11">
        <f t="shared" si="194"/>
        <v>9.1338134168325279E-3</v>
      </c>
      <c r="AQ160" s="11">
        <f t="shared" si="195"/>
        <v>8.2855212214530977E-3</v>
      </c>
      <c r="AR160" s="1">
        <f t="shared" si="196"/>
        <v>210895.81818741639</v>
      </c>
      <c r="AS160" s="1">
        <f t="shared" si="197"/>
        <v>78598.936276506545</v>
      </c>
      <c r="AT160" s="1">
        <f t="shared" si="198"/>
        <v>29164.401882014641</v>
      </c>
      <c r="AU160" s="1">
        <f t="shared" si="156"/>
        <v>42179.163637483281</v>
      </c>
      <c r="AV160" s="1">
        <f t="shared" si="157"/>
        <v>15719.787255301309</v>
      </c>
      <c r="AW160" s="1">
        <f t="shared" si="158"/>
        <v>5832.880376402929</v>
      </c>
      <c r="AX160" s="1">
        <f t="shared" si="212"/>
        <v>144825.23529684436</v>
      </c>
      <c r="AY160" s="1">
        <f t="shared" si="203"/>
        <v>21228.802692106423</v>
      </c>
      <c r="AZ160" s="1">
        <f t="shared" si="204"/>
        <v>5347.1600489549437</v>
      </c>
      <c r="BA160" s="1">
        <f t="shared" si="213"/>
        <v>13843.635414826544</v>
      </c>
      <c r="BB160" s="1">
        <f t="shared" si="214"/>
        <v>29510.479174188371</v>
      </c>
      <c r="BC160" s="1">
        <f t="shared" si="215"/>
        <v>37456.381534364016</v>
      </c>
      <c r="BD160" s="1">
        <f t="shared" si="205"/>
        <v>4330.9435910938191</v>
      </c>
      <c r="BE160" s="2">
        <f t="shared" si="220"/>
        <v>0</v>
      </c>
      <c r="BF160" s="2">
        <f t="shared" si="221"/>
        <v>0</v>
      </c>
      <c r="BG160" s="2">
        <f t="shared" si="222"/>
        <v>0</v>
      </c>
      <c r="BH160" s="2">
        <f t="shared" si="206"/>
        <v>0</v>
      </c>
      <c r="BI160" s="2">
        <f t="shared" si="216"/>
        <v>0</v>
      </c>
      <c r="BJ160" s="2">
        <f t="shared" si="207"/>
        <v>0</v>
      </c>
      <c r="BK160" s="2">
        <f t="shared" si="208"/>
        <v>0</v>
      </c>
      <c r="BL160" s="2">
        <f t="shared" si="209"/>
        <v>0</v>
      </c>
      <c r="BM160" s="2">
        <f t="shared" si="210"/>
        <v>0</v>
      </c>
      <c r="BN160" s="2">
        <f t="shared" si="211"/>
        <v>0</v>
      </c>
      <c r="BO160" s="2">
        <f t="shared" si="217"/>
        <v>0</v>
      </c>
      <c r="BP160" s="2">
        <f t="shared" si="218"/>
        <v>0</v>
      </c>
      <c r="BQ160" s="2">
        <f t="shared" si="219"/>
        <v>0</v>
      </c>
      <c r="BR160" s="17">
        <f t="shared" si="202"/>
        <v>5.3593825045715235E-2</v>
      </c>
      <c r="BS160" s="12"/>
      <c r="BT160" s="12"/>
      <c r="BU160" s="12"/>
      <c r="BV160" s="12"/>
      <c r="BW160" s="12"/>
      <c r="BX160" s="12"/>
      <c r="BY160" s="19"/>
      <c r="BZ160" s="19"/>
      <c r="CA160" s="19"/>
      <c r="CB160" s="12"/>
      <c r="CC160" s="12"/>
      <c r="CD160" s="12"/>
      <c r="CE160" s="12"/>
      <c r="CF160" s="12"/>
      <c r="CG160" s="12"/>
      <c r="CH160" s="12"/>
      <c r="CI160" s="12"/>
      <c r="CJ160" s="12"/>
      <c r="CK160" s="17"/>
      <c r="CL160" s="17"/>
      <c r="CM160" s="17"/>
    </row>
    <row r="161" spans="1:91">
      <c r="A161" s="2">
        <f t="shared" si="159"/>
        <v>2115</v>
      </c>
      <c r="B161" s="5">
        <f t="shared" si="160"/>
        <v>1164.9891633584143</v>
      </c>
      <c r="C161" s="5">
        <f t="shared" si="161"/>
        <v>2962.0832230573214</v>
      </c>
      <c r="D161" s="5">
        <f t="shared" si="162"/>
        <v>4363.678516751851</v>
      </c>
      <c r="E161" s="15">
        <f t="shared" si="163"/>
        <v>1.8819432684894519E-5</v>
      </c>
      <c r="F161" s="15">
        <f t="shared" si="164"/>
        <v>3.7075544335346559E-5</v>
      </c>
      <c r="G161" s="15">
        <f t="shared" si="165"/>
        <v>7.5688404904218658E-5</v>
      </c>
      <c r="H161" s="5">
        <f t="shared" si="166"/>
        <v>212843.2202935555</v>
      </c>
      <c r="I161" s="5">
        <f t="shared" si="167"/>
        <v>79514.148252992469</v>
      </c>
      <c r="J161" s="5">
        <f t="shared" si="168"/>
        <v>29474.039731547444</v>
      </c>
      <c r="K161" s="5">
        <f t="shared" si="169"/>
        <v>182699.74261389187</v>
      </c>
      <c r="L161" s="5">
        <f t="shared" si="170"/>
        <v>26843.995345587133</v>
      </c>
      <c r="M161" s="5">
        <f t="shared" si="171"/>
        <v>6754.4021903535522</v>
      </c>
      <c r="N161" s="15">
        <f t="shared" si="172"/>
        <v>9.2149603039393124E-3</v>
      </c>
      <c r="O161" s="15">
        <f t="shared" si="173"/>
        <v>1.1606569995344262E-2</v>
      </c>
      <c r="P161" s="15">
        <f t="shared" si="174"/>
        <v>1.0540493048999622E-2</v>
      </c>
      <c r="Q161" s="5">
        <f t="shared" si="175"/>
        <v>9640.4693835486378</v>
      </c>
      <c r="R161" s="5">
        <f t="shared" si="176"/>
        <v>13160.829310121022</v>
      </c>
      <c r="S161" s="5">
        <f t="shared" si="177"/>
        <v>6929.0928956119733</v>
      </c>
      <c r="T161" s="5">
        <f t="shared" si="178"/>
        <v>45.293758336546524</v>
      </c>
      <c r="U161" s="5">
        <f t="shared" si="179"/>
        <v>165.51556671709329</v>
      </c>
      <c r="V161" s="5">
        <f t="shared" si="180"/>
        <v>235.09138749634789</v>
      </c>
      <c r="W161" s="15">
        <f t="shared" si="181"/>
        <v>-1.0734613539272964E-2</v>
      </c>
      <c r="X161" s="15">
        <f t="shared" si="182"/>
        <v>-1.217998157191269E-2</v>
      </c>
      <c r="Y161" s="15">
        <f t="shared" si="183"/>
        <v>-9.7425357312937999E-3</v>
      </c>
      <c r="Z161" s="5">
        <f t="shared" si="199"/>
        <v>14596.19039393238</v>
      </c>
      <c r="AA161" s="5">
        <f t="shared" si="200"/>
        <v>39067.153907063235</v>
      </c>
      <c r="AB161" s="5">
        <f t="shared" si="201"/>
        <v>45226.798248981424</v>
      </c>
      <c r="AC161" s="16">
        <f t="shared" si="184"/>
        <v>1.5116317548968898</v>
      </c>
      <c r="AD161" s="16">
        <f t="shared" si="185"/>
        <v>2.9664298496351065</v>
      </c>
      <c r="AE161" s="16">
        <f t="shared" si="186"/>
        <v>6.5321203105031334</v>
      </c>
      <c r="AF161" s="15">
        <f t="shared" si="187"/>
        <v>-4.0504037456468023E-3</v>
      </c>
      <c r="AG161" s="15">
        <f t="shared" si="188"/>
        <v>2.9673830763510267E-4</v>
      </c>
      <c r="AH161" s="15">
        <f t="shared" si="189"/>
        <v>9.7937136394747881E-3</v>
      </c>
      <c r="AI161" s="1">
        <f t="shared" si="153"/>
        <v>386743.07749661262</v>
      </c>
      <c r="AJ161" s="1">
        <f t="shared" si="154"/>
        <v>141134.87193998831</v>
      </c>
      <c r="AK161" s="1">
        <f t="shared" si="155"/>
        <v>52819.821412483565</v>
      </c>
      <c r="AL161" s="14">
        <f t="shared" si="190"/>
        <v>57.216040854714606</v>
      </c>
      <c r="AM161" s="14">
        <f t="shared" si="191"/>
        <v>12.394806162811236</v>
      </c>
      <c r="AN161" s="14">
        <f t="shared" si="192"/>
        <v>4.1020229034898099</v>
      </c>
      <c r="AO161" s="11">
        <f t="shared" si="193"/>
        <v>7.1780702173007312E-3</v>
      </c>
      <c r="AP161" s="11">
        <f t="shared" si="194"/>
        <v>9.0424752826642023E-3</v>
      </c>
      <c r="AQ161" s="11">
        <f t="shared" si="195"/>
        <v>8.2026660092385673E-3</v>
      </c>
      <c r="AR161" s="1">
        <f t="shared" si="196"/>
        <v>212843.2202935555</v>
      </c>
      <c r="AS161" s="1">
        <f t="shared" si="197"/>
        <v>79514.148252992469</v>
      </c>
      <c r="AT161" s="1">
        <f t="shared" si="198"/>
        <v>29474.039731547444</v>
      </c>
      <c r="AU161" s="1">
        <f t="shared" si="156"/>
        <v>42568.644058711099</v>
      </c>
      <c r="AV161" s="1">
        <f t="shared" si="157"/>
        <v>15902.829650598494</v>
      </c>
      <c r="AW161" s="1">
        <f t="shared" si="158"/>
        <v>5894.8079463094891</v>
      </c>
      <c r="AX161" s="1">
        <f t="shared" si="212"/>
        <v>146159.79409111346</v>
      </c>
      <c r="AY161" s="1">
        <f t="shared" si="203"/>
        <v>21475.196276469705</v>
      </c>
      <c r="AZ161" s="1">
        <f t="shared" si="204"/>
        <v>5403.5217522828425</v>
      </c>
      <c r="BA161" s="1">
        <f t="shared" si="213"/>
        <v>13854.582112051941</v>
      </c>
      <c r="BB161" s="1">
        <f t="shared" si="214"/>
        <v>29545.754933231608</v>
      </c>
      <c r="BC161" s="1">
        <f t="shared" si="215"/>
        <v>37504.971154555482</v>
      </c>
      <c r="BD161" s="1">
        <f t="shared" si="205"/>
        <v>4209.7329445940222</v>
      </c>
      <c r="BE161" s="2">
        <f t="shared" si="220"/>
        <v>0</v>
      </c>
      <c r="BF161" s="2">
        <f t="shared" si="221"/>
        <v>0</v>
      </c>
      <c r="BG161" s="2">
        <f t="shared" si="222"/>
        <v>0</v>
      </c>
      <c r="BH161" s="2">
        <f t="shared" si="206"/>
        <v>0</v>
      </c>
      <c r="BI161" s="2">
        <f t="shared" si="216"/>
        <v>0</v>
      </c>
      <c r="BJ161" s="2">
        <f t="shared" si="207"/>
        <v>0</v>
      </c>
      <c r="BK161" s="2">
        <f t="shared" si="208"/>
        <v>0</v>
      </c>
      <c r="BL161" s="2">
        <f t="shared" si="209"/>
        <v>0</v>
      </c>
      <c r="BM161" s="2">
        <f t="shared" si="210"/>
        <v>0</v>
      </c>
      <c r="BN161" s="2">
        <f t="shared" si="211"/>
        <v>0</v>
      </c>
      <c r="BO161" s="2">
        <f t="shared" si="217"/>
        <v>0</v>
      </c>
      <c r="BP161" s="2">
        <f t="shared" si="218"/>
        <v>0</v>
      </c>
      <c r="BQ161" s="2">
        <f t="shared" si="219"/>
        <v>0</v>
      </c>
      <c r="BR161" s="17">
        <f t="shared" si="202"/>
        <v>5.2032839850208963E-2</v>
      </c>
      <c r="BS161" s="12"/>
      <c r="BT161" s="12"/>
      <c r="BU161" s="12"/>
      <c r="BV161" s="12"/>
      <c r="BW161" s="12"/>
      <c r="BX161" s="12"/>
      <c r="BY161" s="19"/>
      <c r="BZ161" s="19"/>
      <c r="CA161" s="19"/>
      <c r="CB161" s="12"/>
      <c r="CC161" s="12"/>
      <c r="CD161" s="12"/>
      <c r="CE161" s="12"/>
      <c r="CF161" s="12"/>
      <c r="CG161" s="12"/>
      <c r="CH161" s="12"/>
      <c r="CI161" s="12"/>
      <c r="CJ161" s="12"/>
      <c r="CK161" s="17"/>
      <c r="CL161" s="17"/>
      <c r="CM161" s="17"/>
    </row>
    <row r="162" spans="1:91">
      <c r="A162" s="2">
        <f t="shared" si="159"/>
        <v>2116</v>
      </c>
      <c r="B162" s="5">
        <f t="shared" si="160"/>
        <v>1165.009991571796</v>
      </c>
      <c r="C162" s="5">
        <f t="shared" si="161"/>
        <v>2962.1875528627902</v>
      </c>
      <c r="D162" s="5">
        <f t="shared" si="162"/>
        <v>4363.9922826249767</v>
      </c>
      <c r="E162" s="15">
        <f t="shared" si="163"/>
        <v>1.7878461050649794E-5</v>
      </c>
      <c r="F162" s="15">
        <f t="shared" si="164"/>
        <v>3.5221767118579231E-5</v>
      </c>
      <c r="G162" s="15">
        <f t="shared" si="165"/>
        <v>7.1903984659007724E-5</v>
      </c>
      <c r="H162" s="5">
        <f t="shared" si="166"/>
        <v>214788.78352321158</v>
      </c>
      <c r="I162" s="5">
        <f t="shared" si="167"/>
        <v>80430.630211179174</v>
      </c>
      <c r="J162" s="5">
        <f t="shared" si="168"/>
        <v>29783.731249298799</v>
      </c>
      <c r="K162" s="5">
        <f t="shared" si="169"/>
        <v>184366.4733153276</v>
      </c>
      <c r="L162" s="5">
        <f t="shared" si="170"/>
        <v>27152.443515417322</v>
      </c>
      <c r="M162" s="5">
        <f t="shared" si="171"/>
        <v>6824.8817414002488</v>
      </c>
      <c r="N162" s="15">
        <f t="shared" si="172"/>
        <v>9.1227862589720043E-3</v>
      </c>
      <c r="O162" s="15">
        <f t="shared" si="173"/>
        <v>1.1490397232575056E-2</v>
      </c>
      <c r="P162" s="15">
        <f t="shared" si="174"/>
        <v>1.0434609764185199E-2</v>
      </c>
      <c r="Q162" s="5">
        <f t="shared" si="175"/>
        <v>9624.1585869046758</v>
      </c>
      <c r="R162" s="5">
        <f t="shared" si="176"/>
        <v>13150.375076209448</v>
      </c>
      <c r="S162" s="5">
        <f t="shared" si="177"/>
        <v>6933.6824559032657</v>
      </c>
      <c r="T162" s="5">
        <f t="shared" si="178"/>
        <v>44.807547345062474</v>
      </c>
      <c r="U162" s="5">
        <f t="shared" si="179"/>
        <v>163.4995901646144</v>
      </c>
      <c r="V162" s="5">
        <f t="shared" si="180"/>
        <v>232.80100125354528</v>
      </c>
      <c r="W162" s="15">
        <f t="shared" si="181"/>
        <v>-1.0734613539272964E-2</v>
      </c>
      <c r="X162" s="15">
        <f t="shared" si="182"/>
        <v>-1.217998157191269E-2</v>
      </c>
      <c r="Y162" s="15">
        <f t="shared" si="183"/>
        <v>-9.7425357312937999E-3</v>
      </c>
      <c r="Z162" s="5">
        <f t="shared" si="199"/>
        <v>14513.813767971047</v>
      </c>
      <c r="AA162" s="5">
        <f t="shared" si="200"/>
        <v>39052.261775891246</v>
      </c>
      <c r="AB162" s="5">
        <f t="shared" si="201"/>
        <v>45704.948256304713</v>
      </c>
      <c r="AC162" s="16">
        <f t="shared" si="184"/>
        <v>1.5055090359748169</v>
      </c>
      <c r="AD162" s="16">
        <f t="shared" si="185"/>
        <v>2.9673101030084053</v>
      </c>
      <c r="AE162" s="16">
        <f t="shared" si="186"/>
        <v>6.5960940262827981</v>
      </c>
      <c r="AF162" s="15">
        <f t="shared" si="187"/>
        <v>-4.0504037456468023E-3</v>
      </c>
      <c r="AG162" s="15">
        <f t="shared" si="188"/>
        <v>2.9673830763510267E-4</v>
      </c>
      <c r="AH162" s="15">
        <f t="shared" si="189"/>
        <v>9.7937136394747881E-3</v>
      </c>
      <c r="AI162" s="1">
        <f t="shared" si="153"/>
        <v>390637.41380566242</v>
      </c>
      <c r="AJ162" s="1">
        <f t="shared" si="154"/>
        <v>142924.21439658798</v>
      </c>
      <c r="AK162" s="1">
        <f t="shared" si="155"/>
        <v>53432.647217544698</v>
      </c>
      <c r="AL162" s="14">
        <f t="shared" si="190"/>
        <v>57.622634605937584</v>
      </c>
      <c r="AM162" s="14">
        <f t="shared" si="191"/>
        <v>12.505765093888263</v>
      </c>
      <c r="AN162" s="14">
        <f t="shared" si="192"/>
        <v>4.1353339520909884</v>
      </c>
      <c r="AO162" s="11">
        <f t="shared" si="193"/>
        <v>7.1062895151277235E-3</v>
      </c>
      <c r="AP162" s="11">
        <f t="shared" si="194"/>
        <v>8.9520505298375606E-3</v>
      </c>
      <c r="AQ162" s="11">
        <f t="shared" si="195"/>
        <v>8.1206393491461814E-3</v>
      </c>
      <c r="AR162" s="1">
        <f t="shared" si="196"/>
        <v>214788.78352321158</v>
      </c>
      <c r="AS162" s="1">
        <f t="shared" si="197"/>
        <v>80430.630211179174</v>
      </c>
      <c r="AT162" s="1">
        <f t="shared" si="198"/>
        <v>29783.731249298799</v>
      </c>
      <c r="AU162" s="1">
        <f t="shared" si="156"/>
        <v>42957.756704642321</v>
      </c>
      <c r="AV162" s="1">
        <f t="shared" si="157"/>
        <v>16086.126042235835</v>
      </c>
      <c r="AW162" s="1">
        <f t="shared" si="158"/>
        <v>5956.7462498597597</v>
      </c>
      <c r="AX162" s="1">
        <f t="shared" si="212"/>
        <v>147493.17865226208</v>
      </c>
      <c r="AY162" s="1">
        <f t="shared" si="203"/>
        <v>21721.954812333857</v>
      </c>
      <c r="AZ162" s="1">
        <f t="shared" si="204"/>
        <v>5459.9053931201997</v>
      </c>
      <c r="BA162" s="1">
        <f t="shared" si="213"/>
        <v>13865.40976152986</v>
      </c>
      <c r="BB162" s="1">
        <f t="shared" si="214"/>
        <v>29580.638236077728</v>
      </c>
      <c r="BC162" s="1">
        <f t="shared" si="215"/>
        <v>37552.968529673664</v>
      </c>
      <c r="BD162" s="1">
        <f t="shared" si="205"/>
        <v>4091.8532572703439</v>
      </c>
      <c r="BE162" s="2">
        <f t="shared" si="220"/>
        <v>0</v>
      </c>
      <c r="BF162" s="2">
        <f t="shared" si="221"/>
        <v>0</v>
      </c>
      <c r="BG162" s="2">
        <f t="shared" si="222"/>
        <v>0</v>
      </c>
      <c r="BH162" s="2">
        <f t="shared" si="206"/>
        <v>0</v>
      </c>
      <c r="BI162" s="2">
        <f t="shared" si="216"/>
        <v>0</v>
      </c>
      <c r="BJ162" s="2">
        <f t="shared" si="207"/>
        <v>0</v>
      </c>
      <c r="BK162" s="2">
        <f t="shared" si="208"/>
        <v>0</v>
      </c>
      <c r="BL162" s="2">
        <f t="shared" si="209"/>
        <v>0</v>
      </c>
      <c r="BM162" s="2">
        <f t="shared" si="210"/>
        <v>0</v>
      </c>
      <c r="BN162" s="2">
        <f t="shared" si="211"/>
        <v>0</v>
      </c>
      <c r="BO162" s="2">
        <f t="shared" si="217"/>
        <v>0</v>
      </c>
      <c r="BP162" s="2">
        <f t="shared" si="218"/>
        <v>0</v>
      </c>
      <c r="BQ162" s="2">
        <f t="shared" si="219"/>
        <v>0</v>
      </c>
      <c r="BR162" s="17">
        <f t="shared" si="202"/>
        <v>5.0517320242921319E-2</v>
      </c>
      <c r="BS162" s="12"/>
      <c r="BT162" s="12"/>
      <c r="BU162" s="12"/>
      <c r="BV162" s="12"/>
      <c r="BW162" s="12"/>
      <c r="BX162" s="12"/>
      <c r="BY162" s="19"/>
      <c r="BZ162" s="19"/>
      <c r="CA162" s="19"/>
      <c r="CB162" s="12"/>
      <c r="CC162" s="12"/>
      <c r="CD162" s="12"/>
      <c r="CE162" s="12"/>
      <c r="CF162" s="12"/>
      <c r="CG162" s="12"/>
      <c r="CH162" s="12"/>
      <c r="CI162" s="12"/>
      <c r="CJ162" s="12"/>
      <c r="CK162" s="17"/>
      <c r="CL162" s="17"/>
      <c r="CM162" s="17"/>
    </row>
    <row r="163" spans="1:91">
      <c r="A163" s="2">
        <f t="shared" si="159"/>
        <v>2117</v>
      </c>
      <c r="B163" s="5">
        <f t="shared" si="160"/>
        <v>1165.0297787282659</v>
      </c>
      <c r="C163" s="5">
        <f t="shared" si="161"/>
        <v>2962.2866696689312</v>
      </c>
      <c r="D163" s="5">
        <f t="shared" si="162"/>
        <v>4364.2903816374119</v>
      </c>
      <c r="E163" s="15">
        <f t="shared" si="163"/>
        <v>1.6984537998117304E-5</v>
      </c>
      <c r="F163" s="15">
        <f t="shared" si="164"/>
        <v>3.3460678762650268E-5</v>
      </c>
      <c r="G163" s="15">
        <f t="shared" si="165"/>
        <v>6.8308785426057333E-5</v>
      </c>
      <c r="H163" s="5">
        <f t="shared" si="166"/>
        <v>216732.33797300639</v>
      </c>
      <c r="I163" s="5">
        <f t="shared" si="167"/>
        <v>81348.28250324972</v>
      </c>
      <c r="J163" s="5">
        <f t="shared" si="168"/>
        <v>30093.447131491332</v>
      </c>
      <c r="K163" s="5">
        <f t="shared" si="169"/>
        <v>186031.5864282792</v>
      </c>
      <c r="L163" s="5">
        <f t="shared" si="170"/>
        <v>27461.313361796045</v>
      </c>
      <c r="M163" s="5">
        <f t="shared" si="171"/>
        <v>6895.3814938869291</v>
      </c>
      <c r="N163" s="15">
        <f t="shared" si="172"/>
        <v>9.0315396449749397E-3</v>
      </c>
      <c r="O163" s="15">
        <f t="shared" si="173"/>
        <v>1.1375397805480914E-2</v>
      </c>
      <c r="P163" s="15">
        <f t="shared" si="174"/>
        <v>1.0329813051415115E-2</v>
      </c>
      <c r="Q163" s="5">
        <f t="shared" si="175"/>
        <v>9606.9980382930844</v>
      </c>
      <c r="R163" s="5">
        <f t="shared" si="176"/>
        <v>13138.412090826236</v>
      </c>
      <c r="S163" s="5">
        <f t="shared" si="177"/>
        <v>6937.5305163627654</v>
      </c>
      <c r="T163" s="5">
        <f t="shared" si="178"/>
        <v>44.326555640670556</v>
      </c>
      <c r="U163" s="5">
        <f t="shared" si="179"/>
        <v>161.50816816939411</v>
      </c>
      <c r="V163" s="5">
        <f t="shared" si="180"/>
        <v>230.53292918055163</v>
      </c>
      <c r="W163" s="15">
        <f t="shared" si="181"/>
        <v>-1.0734613539272964E-2</v>
      </c>
      <c r="X163" s="15">
        <f t="shared" si="182"/>
        <v>-1.217998157191269E-2</v>
      </c>
      <c r="Y163" s="15">
        <f t="shared" si="183"/>
        <v>-9.7425357312937999E-3</v>
      </c>
      <c r="Z163" s="5">
        <f t="shared" si="199"/>
        <v>14430.570372514116</v>
      </c>
      <c r="AA163" s="5">
        <f t="shared" si="200"/>
        <v>39032.819918949557</v>
      </c>
      <c r="AB163" s="5">
        <f t="shared" si="201"/>
        <v>46183.139089424527</v>
      </c>
      <c r="AC163" s="16">
        <f t="shared" si="184"/>
        <v>1.4994111165363995</v>
      </c>
      <c r="AD163" s="16">
        <f t="shared" si="185"/>
        <v>2.9681906175866004</v>
      </c>
      <c r="AE163" s="16">
        <f t="shared" si="186"/>
        <v>6.6606942823152622</v>
      </c>
      <c r="AF163" s="15">
        <f t="shared" si="187"/>
        <v>-4.0504037456468023E-3</v>
      </c>
      <c r="AG163" s="15">
        <f t="shared" si="188"/>
        <v>2.9673830763510267E-4</v>
      </c>
      <c r="AH163" s="15">
        <f t="shared" si="189"/>
        <v>9.7937136394747881E-3</v>
      </c>
      <c r="AI163" s="1">
        <f t="shared" si="153"/>
        <v>394531.42912973854</v>
      </c>
      <c r="AJ163" s="1">
        <f t="shared" si="154"/>
        <v>144717.91899916503</v>
      </c>
      <c r="AK163" s="1">
        <f t="shared" si="155"/>
        <v>54046.128745649992</v>
      </c>
      <c r="AL163" s="14">
        <f t="shared" si="190"/>
        <v>58.02802289883045</v>
      </c>
      <c r="AM163" s="14">
        <f t="shared" si="191"/>
        <v>12.616597812512683</v>
      </c>
      <c r="AN163" s="14">
        <f t="shared" si="192"/>
        <v>4.1685796921480671</v>
      </c>
      <c r="AO163" s="11">
        <f t="shared" si="193"/>
        <v>7.0352266199764464E-3</v>
      </c>
      <c r="AP163" s="11">
        <f t="shared" si="194"/>
        <v>8.8625300245391853E-3</v>
      </c>
      <c r="AQ163" s="11">
        <f t="shared" si="195"/>
        <v>8.0394329556547194E-3</v>
      </c>
      <c r="AR163" s="1">
        <f t="shared" si="196"/>
        <v>216732.33797300639</v>
      </c>
      <c r="AS163" s="1">
        <f t="shared" si="197"/>
        <v>81348.28250324972</v>
      </c>
      <c r="AT163" s="1">
        <f t="shared" si="198"/>
        <v>30093.447131491332</v>
      </c>
      <c r="AU163" s="1">
        <f t="shared" si="156"/>
        <v>43346.467594601279</v>
      </c>
      <c r="AV163" s="1">
        <f t="shared" si="157"/>
        <v>16269.656500649944</v>
      </c>
      <c r="AW163" s="1">
        <f t="shared" si="158"/>
        <v>6018.6894262982669</v>
      </c>
      <c r="AX163" s="1">
        <f t="shared" si="212"/>
        <v>148825.26914262338</v>
      </c>
      <c r="AY163" s="1">
        <f t="shared" si="203"/>
        <v>21969.050689436834</v>
      </c>
      <c r="AZ163" s="1">
        <f t="shared" si="204"/>
        <v>5516.3051951095431</v>
      </c>
      <c r="BA163" s="1">
        <f t="shared" si="213"/>
        <v>13876.120040920869</v>
      </c>
      <c r="BB163" s="1">
        <f t="shared" si="214"/>
        <v>29615.134995306093</v>
      </c>
      <c r="BC163" s="1">
        <f t="shared" si="215"/>
        <v>37600.384776384511</v>
      </c>
      <c r="BD163" s="1">
        <f t="shared" si="205"/>
        <v>3977.2158615896333</v>
      </c>
      <c r="BE163" s="2">
        <f t="shared" si="220"/>
        <v>0</v>
      </c>
      <c r="BF163" s="2">
        <f t="shared" si="221"/>
        <v>0</v>
      </c>
      <c r="BG163" s="2">
        <f t="shared" si="222"/>
        <v>0</v>
      </c>
      <c r="BH163" s="2">
        <f t="shared" si="206"/>
        <v>0</v>
      </c>
      <c r="BI163" s="2">
        <f t="shared" si="216"/>
        <v>0</v>
      </c>
      <c r="BJ163" s="2">
        <f t="shared" si="207"/>
        <v>0</v>
      </c>
      <c r="BK163" s="2">
        <f t="shared" si="208"/>
        <v>0</v>
      </c>
      <c r="BL163" s="2">
        <f t="shared" si="209"/>
        <v>0</v>
      </c>
      <c r="BM163" s="2">
        <f t="shared" si="210"/>
        <v>0</v>
      </c>
      <c r="BN163" s="2">
        <f t="shared" si="211"/>
        <v>0</v>
      </c>
      <c r="BO163" s="2">
        <f t="shared" si="217"/>
        <v>0</v>
      </c>
      <c r="BP163" s="2">
        <f t="shared" si="218"/>
        <v>0</v>
      </c>
      <c r="BQ163" s="2">
        <f t="shared" si="219"/>
        <v>0</v>
      </c>
      <c r="BR163" s="17">
        <f t="shared" si="202"/>
        <v>4.9045941983418759E-2</v>
      </c>
      <c r="BS163" s="12"/>
      <c r="BT163" s="12"/>
      <c r="BU163" s="12"/>
      <c r="BV163" s="12"/>
      <c r="BW163" s="12"/>
      <c r="BX163" s="12"/>
      <c r="BY163" s="19"/>
      <c r="BZ163" s="19"/>
      <c r="CA163" s="19"/>
      <c r="CB163" s="12"/>
      <c r="CC163" s="12"/>
      <c r="CD163" s="12"/>
      <c r="CE163" s="12"/>
      <c r="CF163" s="12"/>
      <c r="CG163" s="12"/>
      <c r="CH163" s="12"/>
      <c r="CI163" s="12"/>
      <c r="CJ163" s="12"/>
      <c r="CK163" s="17"/>
      <c r="CL163" s="17"/>
      <c r="CM163" s="17"/>
    </row>
    <row r="164" spans="1:91">
      <c r="A164" s="2">
        <f t="shared" si="159"/>
        <v>2118</v>
      </c>
      <c r="B164" s="5">
        <f t="shared" si="160"/>
        <v>1165.0485768461842</v>
      </c>
      <c r="C164" s="5">
        <f t="shared" si="161"/>
        <v>2962.3808337854553</v>
      </c>
      <c r="D164" s="5">
        <f t="shared" si="162"/>
        <v>4364.5735950438666</v>
      </c>
      <c r="E164" s="15">
        <f t="shared" si="163"/>
        <v>1.6135311098211439E-5</v>
      </c>
      <c r="F164" s="15">
        <f t="shared" si="164"/>
        <v>3.1787644824517755E-5</v>
      </c>
      <c r="G164" s="15">
        <f t="shared" si="165"/>
        <v>6.4893346154754468E-5</v>
      </c>
      <c r="H164" s="5">
        <f t="shared" si="166"/>
        <v>218673.71581680619</v>
      </c>
      <c r="I164" s="5">
        <f t="shared" si="167"/>
        <v>82267.006005634568</v>
      </c>
      <c r="J164" s="5">
        <f t="shared" si="168"/>
        <v>30403.158286018064</v>
      </c>
      <c r="K164" s="5">
        <f t="shared" si="169"/>
        <v>187694.93406769479</v>
      </c>
      <c r="L164" s="5">
        <f t="shared" si="170"/>
        <v>27770.570571951183</v>
      </c>
      <c r="M164" s="5">
        <f t="shared" si="171"/>
        <v>6965.8942904621808</v>
      </c>
      <c r="N164" s="15">
        <f t="shared" si="172"/>
        <v>8.9412108521520484E-3</v>
      </c>
      <c r="O164" s="15">
        <f t="shared" si="173"/>
        <v>1.1261559346443129E-2</v>
      </c>
      <c r="P164" s="15">
        <f t="shared" si="174"/>
        <v>1.0226090701111357E-2</v>
      </c>
      <c r="Q164" s="5">
        <f t="shared" si="175"/>
        <v>9589.0014572929394</v>
      </c>
      <c r="R164" s="5">
        <f t="shared" si="176"/>
        <v>13124.96054149243</v>
      </c>
      <c r="S164" s="5">
        <f t="shared" si="177"/>
        <v>6940.6443934699655</v>
      </c>
      <c r="T164" s="5">
        <f t="shared" si="178"/>
        <v>43.850727196340877</v>
      </c>
      <c r="U164" s="5">
        <f t="shared" si="179"/>
        <v>159.54100165737751</v>
      </c>
      <c r="V164" s="5">
        <f t="shared" si="180"/>
        <v>228.28695388077028</v>
      </c>
      <c r="W164" s="15">
        <f t="shared" si="181"/>
        <v>-1.0734613539272964E-2</v>
      </c>
      <c r="X164" s="15">
        <f t="shared" si="182"/>
        <v>-1.217998157191269E-2</v>
      </c>
      <c r="Y164" s="15">
        <f t="shared" si="183"/>
        <v>-9.7425357312937999E-3</v>
      </c>
      <c r="Z164" s="5">
        <f t="shared" si="199"/>
        <v>14346.494238665331</v>
      </c>
      <c r="AA164" s="5">
        <f t="shared" si="200"/>
        <v>39008.883494193011</v>
      </c>
      <c r="AB164" s="5">
        <f t="shared" si="201"/>
        <v>46661.325303206962</v>
      </c>
      <c r="AC164" s="16">
        <f t="shared" si="184"/>
        <v>1.493337896133716</v>
      </c>
      <c r="AD164" s="16">
        <f t="shared" si="185"/>
        <v>2.9690713934472015</v>
      </c>
      <c r="AE164" s="16">
        <f t="shared" si="186"/>
        <v>6.7259272147563447</v>
      </c>
      <c r="AF164" s="15">
        <f t="shared" si="187"/>
        <v>-4.0504037456468023E-3</v>
      </c>
      <c r="AG164" s="15">
        <f t="shared" si="188"/>
        <v>2.9673830763510267E-4</v>
      </c>
      <c r="AH164" s="15">
        <f t="shared" si="189"/>
        <v>9.7937136394747881E-3</v>
      </c>
      <c r="AI164" s="1">
        <f t="shared" si="153"/>
        <v>398424.75381136598</v>
      </c>
      <c r="AJ164" s="1">
        <f t="shared" si="154"/>
        <v>146515.78359989848</v>
      </c>
      <c r="AK164" s="1">
        <f t="shared" si="155"/>
        <v>54660.205297383261</v>
      </c>
      <c r="AL164" s="14">
        <f t="shared" si="190"/>
        <v>58.432180787318877</v>
      </c>
      <c r="AM164" s="14">
        <f t="shared" si="191"/>
        <v>12.727294639664404</v>
      </c>
      <c r="AN164" s="14">
        <f t="shared" si="192"/>
        <v>4.2017575789338419</v>
      </c>
      <c r="AO164" s="11">
        <f t="shared" si="193"/>
        <v>6.9648743537766818E-3</v>
      </c>
      <c r="AP164" s="11">
        <f t="shared" si="194"/>
        <v>8.7739047242937941E-3</v>
      </c>
      <c r="AQ164" s="11">
        <f t="shared" si="195"/>
        <v>7.9590386260981714E-3</v>
      </c>
      <c r="AR164" s="1">
        <f t="shared" si="196"/>
        <v>218673.71581680619</v>
      </c>
      <c r="AS164" s="1">
        <f t="shared" si="197"/>
        <v>82267.006005634568</v>
      </c>
      <c r="AT164" s="1">
        <f t="shared" si="198"/>
        <v>30403.158286018064</v>
      </c>
      <c r="AU164" s="1">
        <f t="shared" si="156"/>
        <v>43734.743163361243</v>
      </c>
      <c r="AV164" s="1">
        <f t="shared" si="157"/>
        <v>16453.401201126915</v>
      </c>
      <c r="AW164" s="1">
        <f t="shared" si="158"/>
        <v>6080.631657203613</v>
      </c>
      <c r="AX164" s="1">
        <f t="shared" si="212"/>
        <v>150155.94725415582</v>
      </c>
      <c r="AY164" s="1">
        <f t="shared" si="203"/>
        <v>22216.456457560947</v>
      </c>
      <c r="AZ164" s="1">
        <f t="shared" si="204"/>
        <v>5572.715432369745</v>
      </c>
      <c r="BA164" s="1">
        <f t="shared" si="213"/>
        <v>13886.714587109187</v>
      </c>
      <c r="BB164" s="1">
        <f t="shared" si="214"/>
        <v>29649.250968175955</v>
      </c>
      <c r="BC164" s="1">
        <f t="shared" si="215"/>
        <v>37647.230652446451</v>
      </c>
      <c r="BD164" s="1">
        <f t="shared" si="205"/>
        <v>3865.7343021678689</v>
      </c>
      <c r="BE164" s="2">
        <f t="shared" si="220"/>
        <v>0</v>
      </c>
      <c r="BF164" s="2">
        <f t="shared" si="221"/>
        <v>0</v>
      </c>
      <c r="BG164" s="2">
        <f t="shared" si="222"/>
        <v>0</v>
      </c>
      <c r="BH164" s="2">
        <f t="shared" si="206"/>
        <v>0</v>
      </c>
      <c r="BI164" s="2">
        <f t="shared" si="216"/>
        <v>0</v>
      </c>
      <c r="BJ164" s="2">
        <f t="shared" si="207"/>
        <v>0</v>
      </c>
      <c r="BK164" s="2">
        <f t="shared" si="208"/>
        <v>0</v>
      </c>
      <c r="BL164" s="2">
        <f t="shared" si="209"/>
        <v>0</v>
      </c>
      <c r="BM164" s="2">
        <f t="shared" si="210"/>
        <v>0</v>
      </c>
      <c r="BN164" s="2">
        <f t="shared" si="211"/>
        <v>0</v>
      </c>
      <c r="BO164" s="2">
        <f t="shared" si="217"/>
        <v>0</v>
      </c>
      <c r="BP164" s="2">
        <f t="shared" si="218"/>
        <v>0</v>
      </c>
      <c r="BQ164" s="2">
        <f t="shared" si="219"/>
        <v>0</v>
      </c>
      <c r="BR164" s="17">
        <f t="shared" si="202"/>
        <v>4.7617419401377432E-2</v>
      </c>
      <c r="BS164" s="12"/>
      <c r="BT164" s="12"/>
      <c r="BU164" s="12"/>
      <c r="BV164" s="12"/>
      <c r="BW164" s="12"/>
      <c r="BX164" s="12"/>
      <c r="BY164" s="19"/>
      <c r="BZ164" s="19"/>
      <c r="CA164" s="19"/>
      <c r="CB164" s="12"/>
      <c r="CC164" s="12"/>
      <c r="CD164" s="12"/>
      <c r="CE164" s="12"/>
      <c r="CF164" s="12"/>
      <c r="CG164" s="12"/>
      <c r="CH164" s="12"/>
      <c r="CI164" s="12"/>
      <c r="CJ164" s="12"/>
      <c r="CK164" s="17"/>
      <c r="CL164" s="17"/>
      <c r="CM164" s="17"/>
    </row>
    <row r="165" spans="1:91">
      <c r="A165" s="2">
        <f t="shared" si="159"/>
        <v>2119</v>
      </c>
      <c r="B165" s="5">
        <f t="shared" si="160"/>
        <v>1165.0664353463546</v>
      </c>
      <c r="C165" s="5">
        <f t="shared" si="161"/>
        <v>2962.4702925397455</v>
      </c>
      <c r="D165" s="5">
        <f t="shared" si="162"/>
        <v>4364.8426652397311</v>
      </c>
      <c r="E165" s="15">
        <f t="shared" si="163"/>
        <v>1.5328545543300865E-5</v>
      </c>
      <c r="F165" s="15">
        <f t="shared" si="164"/>
        <v>3.0198262583291866E-5</v>
      </c>
      <c r="G165" s="15">
        <f t="shared" si="165"/>
        <v>6.1648678847016743E-5</v>
      </c>
      <c r="H165" s="5">
        <f t="shared" si="166"/>
        <v>220612.75133219629</v>
      </c>
      <c r="I165" s="5">
        <f t="shared" si="167"/>
        <v>83186.702149358724</v>
      </c>
      <c r="J165" s="5">
        <f t="shared" si="168"/>
        <v>30712.835840580472</v>
      </c>
      <c r="K165" s="5">
        <f t="shared" si="169"/>
        <v>189356.37027995902</v>
      </c>
      <c r="L165" s="5">
        <f t="shared" si="170"/>
        <v>28080.181043112574</v>
      </c>
      <c r="M165" s="5">
        <f t="shared" si="171"/>
        <v>7036.4130384740047</v>
      </c>
      <c r="N165" s="15">
        <f t="shared" si="172"/>
        <v>8.8517903827123323E-3</v>
      </c>
      <c r="O165" s="15">
        <f t="shared" si="173"/>
        <v>1.1148869640946524E-2</v>
      </c>
      <c r="P165" s="15">
        <f t="shared" si="174"/>
        <v>1.0123430685472723E-2</v>
      </c>
      <c r="Q165" s="5">
        <f t="shared" si="175"/>
        <v>9570.1826058504012</v>
      </c>
      <c r="R165" s="5">
        <f t="shared" si="176"/>
        <v>13110.04084846729</v>
      </c>
      <c r="S165" s="5">
        <f t="shared" si="177"/>
        <v>6943.0315111539749</v>
      </c>
      <c r="T165" s="5">
        <f t="shared" si="178"/>
        <v>43.380006586472071</v>
      </c>
      <c r="U165" s="5">
        <f t="shared" si="179"/>
        <v>157.59779519722616</v>
      </c>
      <c r="V165" s="5">
        <f t="shared" si="180"/>
        <v>226.06286007559865</v>
      </c>
      <c r="W165" s="15">
        <f t="shared" si="181"/>
        <v>-1.0734613539272964E-2</v>
      </c>
      <c r="X165" s="15">
        <f t="shared" si="182"/>
        <v>-1.217998157191269E-2</v>
      </c>
      <c r="Y165" s="15">
        <f t="shared" si="183"/>
        <v>-9.7425357312937999E-3</v>
      </c>
      <c r="Z165" s="5">
        <f t="shared" si="199"/>
        <v>14261.619022760895</v>
      </c>
      <c r="AA165" s="5">
        <f t="shared" si="200"/>
        <v>38980.508462623628</v>
      </c>
      <c r="AB165" s="5">
        <f t="shared" si="201"/>
        <v>47139.461788749592</v>
      </c>
      <c r="AC165" s="16">
        <f t="shared" si="184"/>
        <v>1.4872892747256998</v>
      </c>
      <c r="AD165" s="16">
        <f t="shared" si="185"/>
        <v>2.9699524306677407</v>
      </c>
      <c r="AE165" s="16">
        <f t="shared" si="186"/>
        <v>6.7917990198576188</v>
      </c>
      <c r="AF165" s="15">
        <f t="shared" si="187"/>
        <v>-4.0504037456468023E-3</v>
      </c>
      <c r="AG165" s="15">
        <f t="shared" si="188"/>
        <v>2.9673830763510267E-4</v>
      </c>
      <c r="AH165" s="15">
        <f t="shared" si="189"/>
        <v>9.7937136394747881E-3</v>
      </c>
      <c r="AI165" s="1">
        <f t="shared" si="153"/>
        <v>402317.02159359062</v>
      </c>
      <c r="AJ165" s="1">
        <f t="shared" si="154"/>
        <v>148317.60644103555</v>
      </c>
      <c r="AK165" s="1">
        <f t="shared" si="155"/>
        <v>55274.816424848555</v>
      </c>
      <c r="AL165" s="14">
        <f t="shared" si="190"/>
        <v>58.835083856745705</v>
      </c>
      <c r="AM165" s="14">
        <f t="shared" si="191"/>
        <v>12.837846029525171</v>
      </c>
      <c r="AN165" s="14">
        <f t="shared" si="192"/>
        <v>4.234865110293395</v>
      </c>
      <c r="AO165" s="11">
        <f t="shared" si="193"/>
        <v>6.8952256102389146E-3</v>
      </c>
      <c r="AP165" s="11">
        <f t="shared" si="194"/>
        <v>8.6861656770508555E-3</v>
      </c>
      <c r="AQ165" s="11">
        <f t="shared" si="195"/>
        <v>7.879448239837189E-3</v>
      </c>
      <c r="AR165" s="1">
        <f t="shared" si="196"/>
        <v>220612.75133219629</v>
      </c>
      <c r="AS165" s="1">
        <f t="shared" si="197"/>
        <v>83186.702149358724</v>
      </c>
      <c r="AT165" s="1">
        <f t="shared" si="198"/>
        <v>30712.835840580472</v>
      </c>
      <c r="AU165" s="1">
        <f t="shared" si="156"/>
        <v>44122.550266439262</v>
      </c>
      <c r="AV165" s="1">
        <f t="shared" si="157"/>
        <v>16637.340429871747</v>
      </c>
      <c r="AW165" s="1">
        <f t="shared" si="158"/>
        <v>6142.5671681160948</v>
      </c>
      <c r="AX165" s="1">
        <f t="shared" si="212"/>
        <v>151485.09622396721</v>
      </c>
      <c r="AY165" s="1">
        <f t="shared" si="203"/>
        <v>22464.144834490056</v>
      </c>
      <c r="AZ165" s="1">
        <f t="shared" si="204"/>
        <v>5629.1304307792043</v>
      </c>
      <c r="BA165" s="1">
        <f t="shared" si="213"/>
        <v>13897.19499777163</v>
      </c>
      <c r="BB165" s="1">
        <f t="shared" si="214"/>
        <v>29682.991762725069</v>
      </c>
      <c r="BC165" s="1">
        <f t="shared" si="215"/>
        <v>37693.516571836961</v>
      </c>
      <c r="BD165" s="1">
        <f t="shared" si="205"/>
        <v>3757.3242892027743</v>
      </c>
      <c r="BE165" s="2">
        <f t="shared" si="220"/>
        <v>0</v>
      </c>
      <c r="BF165" s="2">
        <f t="shared" si="221"/>
        <v>0</v>
      </c>
      <c r="BG165" s="2">
        <f t="shared" si="222"/>
        <v>0</v>
      </c>
      <c r="BH165" s="2">
        <f t="shared" si="206"/>
        <v>0</v>
      </c>
      <c r="BI165" s="2">
        <f t="shared" si="216"/>
        <v>0</v>
      </c>
      <c r="BJ165" s="2">
        <f t="shared" si="207"/>
        <v>0</v>
      </c>
      <c r="BK165" s="2">
        <f t="shared" si="208"/>
        <v>0</v>
      </c>
      <c r="BL165" s="2">
        <f t="shared" si="209"/>
        <v>0</v>
      </c>
      <c r="BM165" s="2">
        <f t="shared" si="210"/>
        <v>0</v>
      </c>
      <c r="BN165" s="2">
        <f t="shared" si="211"/>
        <v>0</v>
      </c>
      <c r="BO165" s="2">
        <f t="shared" si="217"/>
        <v>0</v>
      </c>
      <c r="BP165" s="2">
        <f t="shared" si="218"/>
        <v>0</v>
      </c>
      <c r="BQ165" s="2">
        <f t="shared" si="219"/>
        <v>0</v>
      </c>
      <c r="BR165" s="17">
        <f t="shared" si="202"/>
        <v>4.6230504273181969E-2</v>
      </c>
      <c r="BS165" s="12"/>
      <c r="BT165" s="12"/>
      <c r="BU165" s="12"/>
      <c r="BV165" s="12"/>
      <c r="BW165" s="12"/>
      <c r="BX165" s="12"/>
      <c r="BY165" s="19"/>
      <c r="BZ165" s="19"/>
      <c r="CA165" s="19"/>
      <c r="CB165" s="12"/>
      <c r="CC165" s="12"/>
      <c r="CD165" s="12"/>
      <c r="CE165" s="12"/>
      <c r="CF165" s="12"/>
      <c r="CG165" s="12"/>
      <c r="CH165" s="12"/>
      <c r="CI165" s="12"/>
      <c r="CJ165" s="12"/>
      <c r="CK165" s="17"/>
      <c r="CL165" s="17"/>
      <c r="CM165" s="17"/>
    </row>
    <row r="166" spans="1:91">
      <c r="A166" s="2">
        <f t="shared" si="159"/>
        <v>2120</v>
      </c>
      <c r="B166" s="5">
        <f t="shared" si="160"/>
        <v>1165.0834011815741</v>
      </c>
      <c r="C166" s="5">
        <f t="shared" si="161"/>
        <v>2962.5552809227452</v>
      </c>
      <c r="D166" s="5">
        <f t="shared" si="162"/>
        <v>4365.0982976842333</v>
      </c>
      <c r="E166" s="15">
        <f t="shared" si="163"/>
        <v>1.4562118266135821E-5</v>
      </c>
      <c r="F166" s="15">
        <f t="shared" si="164"/>
        <v>2.868834945412727E-5</v>
      </c>
      <c r="G166" s="15">
        <f t="shared" si="165"/>
        <v>5.8566244904665905E-5</v>
      </c>
      <c r="H166" s="5">
        <f t="shared" si="166"/>
        <v>222549.28092541438</v>
      </c>
      <c r="I166" s="5">
        <f t="shared" si="167"/>
        <v>84107.27294957421</v>
      </c>
      <c r="J166" s="5">
        <f t="shared" si="168"/>
        <v>31022.451150585046</v>
      </c>
      <c r="K166" s="5">
        <f t="shared" si="169"/>
        <v>191015.75106100997</v>
      </c>
      <c r="L166" s="5">
        <f t="shared" si="170"/>
        <v>28390.11089216785</v>
      </c>
      <c r="M166" s="5">
        <f t="shared" si="171"/>
        <v>7106.9307115129659</v>
      </c>
      <c r="N166" s="15">
        <f t="shared" si="172"/>
        <v>8.7632688490890676E-3</v>
      </c>
      <c r="O166" s="15">
        <f t="shared" si="173"/>
        <v>1.1037316624826099E-2</v>
      </c>
      <c r="P166" s="15">
        <f t="shared" si="174"/>
        <v>1.0021821154241772E-2</v>
      </c>
      <c r="Q166" s="5">
        <f t="shared" si="175"/>
        <v>9550.555281485329</v>
      </c>
      <c r="R166" s="5">
        <f t="shared" si="176"/>
        <v>13093.673650108027</v>
      </c>
      <c r="S166" s="5">
        <f t="shared" si="177"/>
        <v>6944.6993964244775</v>
      </c>
      <c r="T166" s="5">
        <f t="shared" si="178"/>
        <v>42.914338980435176</v>
      </c>
      <c r="U166" s="5">
        <f t="shared" si="179"/>
        <v>155.67825695594988</v>
      </c>
      <c r="V166" s="5">
        <f t="shared" si="180"/>
        <v>223.86043458379365</v>
      </c>
      <c r="W166" s="15">
        <f t="shared" si="181"/>
        <v>-1.0734613539272964E-2</v>
      </c>
      <c r="X166" s="15">
        <f t="shared" si="182"/>
        <v>-1.217998157191269E-2</v>
      </c>
      <c r="Y166" s="15">
        <f t="shared" si="183"/>
        <v>-9.7425357312937999E-3</v>
      </c>
      <c r="Z166" s="5">
        <f t="shared" si="199"/>
        <v>14175.977998796889</v>
      </c>
      <c r="AA166" s="5">
        <f t="shared" si="200"/>
        <v>38947.751545465311</v>
      </c>
      <c r="AB166" s="5">
        <f t="shared" si="201"/>
        <v>47617.503785925204</v>
      </c>
      <c r="AC166" s="16">
        <f t="shared" si="184"/>
        <v>1.4812651526764906</v>
      </c>
      <c r="AD166" s="16">
        <f t="shared" si="185"/>
        <v>2.9708337293257738</v>
      </c>
      <c r="AE166" s="16">
        <f t="shared" si="186"/>
        <v>6.8583159545549695</v>
      </c>
      <c r="AF166" s="15">
        <f t="shared" si="187"/>
        <v>-4.0504037456468023E-3</v>
      </c>
      <c r="AG166" s="15">
        <f t="shared" si="188"/>
        <v>2.9673830763510267E-4</v>
      </c>
      <c r="AH166" s="15">
        <f t="shared" si="189"/>
        <v>9.7937136394747881E-3</v>
      </c>
      <c r="AI166" s="1">
        <f t="shared" si="153"/>
        <v>406207.86970067082</v>
      </c>
      <c r="AJ166" s="1">
        <f t="shared" si="154"/>
        <v>150123.18622680375</v>
      </c>
      <c r="AK166" s="1">
        <f t="shared" si="155"/>
        <v>55889.901950479798</v>
      </c>
      <c r="AL166" s="14">
        <f t="shared" si="190"/>
        <v>59.236708221965394</v>
      </c>
      <c r="AM166" s="14">
        <f t="shared" si="191"/>
        <v>12.948242570498605</v>
      </c>
      <c r="AN166" s="14">
        <f t="shared" si="192"/>
        <v>4.267899826728252</v>
      </c>
      <c r="AO166" s="11">
        <f t="shared" si="193"/>
        <v>6.8262733541365255E-3</v>
      </c>
      <c r="AP166" s="11">
        <f t="shared" si="194"/>
        <v>8.5993040202803472E-3</v>
      </c>
      <c r="AQ166" s="11">
        <f t="shared" si="195"/>
        <v>7.8006537574388168E-3</v>
      </c>
      <c r="AR166" s="1">
        <f t="shared" si="196"/>
        <v>222549.28092541438</v>
      </c>
      <c r="AS166" s="1">
        <f t="shared" si="197"/>
        <v>84107.27294957421</v>
      </c>
      <c r="AT166" s="1">
        <f t="shared" si="198"/>
        <v>31022.451150585046</v>
      </c>
      <c r="AU166" s="1">
        <f t="shared" si="156"/>
        <v>44509.856185082877</v>
      </c>
      <c r="AV166" s="1">
        <f t="shared" si="157"/>
        <v>16821.454589914843</v>
      </c>
      <c r="AW166" s="1">
        <f t="shared" si="158"/>
        <v>6204.4902301170096</v>
      </c>
      <c r="AX166" s="1">
        <f t="shared" si="212"/>
        <v>152812.60084880798</v>
      </c>
      <c r="AY166" s="1">
        <f t="shared" si="203"/>
        <v>22712.088713734283</v>
      </c>
      <c r="AZ166" s="1">
        <f t="shared" si="204"/>
        <v>5685.5445692103731</v>
      </c>
      <c r="BA166" s="1">
        <f t="shared" si="213"/>
        <v>13907.56283287561</v>
      </c>
      <c r="BB166" s="1">
        <f t="shared" si="214"/>
        <v>29716.362843598174</v>
      </c>
      <c r="BC166" s="1">
        <f t="shared" si="215"/>
        <v>37739.252619208863</v>
      </c>
      <c r="BD166" s="1">
        <f t="shared" si="205"/>
        <v>3651.9036523089544</v>
      </c>
      <c r="BE166" s="2">
        <f t="shared" si="220"/>
        <v>0</v>
      </c>
      <c r="BF166" s="2">
        <f t="shared" si="221"/>
        <v>0</v>
      </c>
      <c r="BG166" s="2">
        <f t="shared" si="222"/>
        <v>0</v>
      </c>
      <c r="BH166" s="2">
        <f t="shared" si="206"/>
        <v>0</v>
      </c>
      <c r="BI166" s="2">
        <f t="shared" si="216"/>
        <v>0</v>
      </c>
      <c r="BJ166" s="2">
        <f t="shared" si="207"/>
        <v>0</v>
      </c>
      <c r="BK166" s="2">
        <f t="shared" si="208"/>
        <v>0</v>
      </c>
      <c r="BL166" s="2">
        <f t="shared" si="209"/>
        <v>0</v>
      </c>
      <c r="BM166" s="2">
        <f t="shared" si="210"/>
        <v>0</v>
      </c>
      <c r="BN166" s="2">
        <f t="shared" si="211"/>
        <v>0</v>
      </c>
      <c r="BO166" s="2">
        <f t="shared" si="217"/>
        <v>0</v>
      </c>
      <c r="BP166" s="2">
        <f t="shared" si="218"/>
        <v>0</v>
      </c>
      <c r="BQ166" s="2">
        <f t="shared" si="219"/>
        <v>0</v>
      </c>
      <c r="BR166" s="17">
        <f t="shared" si="202"/>
        <v>4.4883984731244629E-2</v>
      </c>
      <c r="BS166" s="12"/>
      <c r="BT166" s="12"/>
      <c r="BU166" s="12"/>
      <c r="BV166" s="12"/>
      <c r="BW166" s="12"/>
      <c r="BX166" s="12"/>
      <c r="BY166" s="19"/>
      <c r="BZ166" s="19"/>
      <c r="CA166" s="19"/>
      <c r="CB166" s="12"/>
      <c r="CC166" s="12"/>
      <c r="CD166" s="12"/>
      <c r="CE166" s="12"/>
      <c r="CF166" s="12"/>
      <c r="CG166" s="12"/>
      <c r="CH166" s="12"/>
      <c r="CI166" s="12"/>
      <c r="CJ166" s="12"/>
      <c r="CK166" s="17"/>
      <c r="CL166" s="17"/>
      <c r="CM166" s="17"/>
    </row>
    <row r="167" spans="1:91">
      <c r="A167" s="2">
        <f t="shared" si="159"/>
        <v>2121</v>
      </c>
      <c r="B167" s="5">
        <f t="shared" si="160"/>
        <v>1165.0995189597381</v>
      </c>
      <c r="C167" s="5">
        <f t="shared" si="161"/>
        <v>2962.6360222028625</v>
      </c>
      <c r="D167" s="5">
        <f t="shared" si="162"/>
        <v>4365.3411627293717</v>
      </c>
      <c r="E167" s="15">
        <f t="shared" si="163"/>
        <v>1.3834012352829029E-5</v>
      </c>
      <c r="F167" s="15">
        <f t="shared" si="164"/>
        <v>2.7253931981420906E-5</v>
      </c>
      <c r="G167" s="15">
        <f t="shared" si="165"/>
        <v>5.5637932659432604E-5</v>
      </c>
      <c r="H167" s="5">
        <f t="shared" si="166"/>
        <v>224483.14315475934</v>
      </c>
      <c r="I167" s="5">
        <f t="shared" si="167"/>
        <v>85028.621034270458</v>
      </c>
      <c r="J167" s="5">
        <f t="shared" si="168"/>
        <v>31331.975806795184</v>
      </c>
      <c r="K167" s="5">
        <f t="shared" si="169"/>
        <v>192672.93437318524</v>
      </c>
      <c r="L167" s="5">
        <f t="shared" si="170"/>
        <v>28700.326465026774</v>
      </c>
      <c r="M167" s="5">
        <f t="shared" si="171"/>
        <v>7177.4403508946552</v>
      </c>
      <c r="N167" s="15">
        <f t="shared" si="172"/>
        <v>8.6756369721885385E-3</v>
      </c>
      <c r="O167" s="15">
        <f t="shared" si="173"/>
        <v>1.0926888381563415E-2</v>
      </c>
      <c r="P167" s="15">
        <f t="shared" si="174"/>
        <v>9.9212504305785654E-3</v>
      </c>
      <c r="Q167" s="5">
        <f t="shared" si="175"/>
        <v>9530.1333106265629</v>
      </c>
      <c r="R167" s="5">
        <f t="shared" si="176"/>
        <v>13075.879788397498</v>
      </c>
      <c r="S167" s="5">
        <f t="shared" si="177"/>
        <v>6945.6556750073933</v>
      </c>
      <c r="T167" s="5">
        <f t="shared" si="178"/>
        <v>42.453670136186844</v>
      </c>
      <c r="U167" s="5">
        <f t="shared" si="179"/>
        <v>153.78209865507893</v>
      </c>
      <c r="V167" s="5">
        <f t="shared" si="180"/>
        <v>221.67946630103808</v>
      </c>
      <c r="W167" s="15">
        <f t="shared" si="181"/>
        <v>-1.0734613539272964E-2</v>
      </c>
      <c r="X167" s="15">
        <f t="shared" si="182"/>
        <v>-1.217998157191269E-2</v>
      </c>
      <c r="Y167" s="15">
        <f t="shared" si="183"/>
        <v>-9.7425357312937999E-3</v>
      </c>
      <c r="Z167" s="5">
        <f t="shared" si="199"/>
        <v>14089.604051278373</v>
      </c>
      <c r="AA167" s="5">
        <f t="shared" si="200"/>
        <v>38910.670181734618</v>
      </c>
      <c r="AB167" s="5">
        <f t="shared" si="201"/>
        <v>48095.406895548047</v>
      </c>
      <c r="AC167" s="16">
        <f t="shared" si="184"/>
        <v>1.4752654307537936</v>
      </c>
      <c r="AD167" s="16">
        <f t="shared" si="185"/>
        <v>2.9717152894988792</v>
      </c>
      <c r="AE167" s="16">
        <f t="shared" si="186"/>
        <v>6.9254843370629224</v>
      </c>
      <c r="AF167" s="15">
        <f t="shared" si="187"/>
        <v>-4.0504037456468023E-3</v>
      </c>
      <c r="AG167" s="15">
        <f t="shared" si="188"/>
        <v>2.9673830763510267E-4</v>
      </c>
      <c r="AH167" s="15">
        <f t="shared" si="189"/>
        <v>9.7937136394747881E-3</v>
      </c>
      <c r="AI167" s="1">
        <f t="shared" si="153"/>
        <v>410096.93891568662</v>
      </c>
      <c r="AJ167" s="1">
        <f t="shared" si="154"/>
        <v>151932.32219403822</v>
      </c>
      <c r="AK167" s="1">
        <f t="shared" si="155"/>
        <v>56505.40198554883</v>
      </c>
      <c r="AL167" s="14">
        <f t="shared" si="190"/>
        <v>59.637030525258531</v>
      </c>
      <c r="AM167" s="14">
        <f t="shared" si="191"/>
        <v>13.058474986146738</v>
      </c>
      <c r="AN167" s="14">
        <f t="shared" si="192"/>
        <v>4.3008593114597948</v>
      </c>
      <c r="AO167" s="11">
        <f t="shared" si="193"/>
        <v>6.7580106205951604E-3</v>
      </c>
      <c r="AP167" s="11">
        <f t="shared" si="194"/>
        <v>8.5133109800775431E-3</v>
      </c>
      <c r="AQ167" s="11">
        <f t="shared" si="195"/>
        <v>7.7226472198644288E-3</v>
      </c>
      <c r="AR167" s="1">
        <f t="shared" si="196"/>
        <v>224483.14315475934</v>
      </c>
      <c r="AS167" s="1">
        <f t="shared" si="197"/>
        <v>85028.621034270458</v>
      </c>
      <c r="AT167" s="1">
        <f t="shared" si="198"/>
        <v>31331.975806795184</v>
      </c>
      <c r="AU167" s="1">
        <f t="shared" si="156"/>
        <v>44896.628630951869</v>
      </c>
      <c r="AV167" s="1">
        <f t="shared" si="157"/>
        <v>17005.724206854091</v>
      </c>
      <c r="AW167" s="1">
        <f t="shared" si="158"/>
        <v>6266.395161359037</v>
      </c>
      <c r="AX167" s="1">
        <f t="shared" si="212"/>
        <v>154138.34749854819</v>
      </c>
      <c r="AY167" s="1">
        <f t="shared" si="203"/>
        <v>22960.261172021419</v>
      </c>
      <c r="AZ167" s="1">
        <f t="shared" si="204"/>
        <v>5741.9522807157246</v>
      </c>
      <c r="BA167" s="1">
        <f t="shared" si="213"/>
        <v>13917.819616109406</v>
      </c>
      <c r="BB167" s="1">
        <f t="shared" si="214"/>
        <v>29749.369537617069</v>
      </c>
      <c r="BC167" s="1">
        <f t="shared" si="215"/>
        <v>37784.448563704937</v>
      </c>
      <c r="BD167" s="1">
        <f t="shared" si="205"/>
        <v>3549.3922948000586</v>
      </c>
      <c r="BE167" s="2">
        <f t="shared" si="220"/>
        <v>0</v>
      </c>
      <c r="BF167" s="2">
        <f t="shared" si="221"/>
        <v>0</v>
      </c>
      <c r="BG167" s="2">
        <f t="shared" si="222"/>
        <v>0</v>
      </c>
      <c r="BH167" s="2">
        <f t="shared" si="206"/>
        <v>0</v>
      </c>
      <c r="BI167" s="2">
        <f t="shared" si="216"/>
        <v>0</v>
      </c>
      <c r="BJ167" s="2">
        <f t="shared" si="207"/>
        <v>0</v>
      </c>
      <c r="BK167" s="2">
        <f t="shared" si="208"/>
        <v>0</v>
      </c>
      <c r="BL167" s="2">
        <f t="shared" si="209"/>
        <v>0</v>
      </c>
      <c r="BM167" s="2">
        <f t="shared" si="210"/>
        <v>0</v>
      </c>
      <c r="BN167" s="2">
        <f t="shared" si="211"/>
        <v>0</v>
      </c>
      <c r="BO167" s="2">
        <f t="shared" si="217"/>
        <v>0</v>
      </c>
      <c r="BP167" s="2">
        <f t="shared" si="218"/>
        <v>0</v>
      </c>
      <c r="BQ167" s="2">
        <f t="shared" si="219"/>
        <v>0</v>
      </c>
      <c r="BR167" s="17">
        <f t="shared" si="202"/>
        <v>4.3576684205091872E-2</v>
      </c>
      <c r="BS167" s="12"/>
      <c r="BT167" s="12"/>
      <c r="BU167" s="12"/>
      <c r="BV167" s="12"/>
      <c r="BW167" s="12"/>
      <c r="BX167" s="12"/>
      <c r="BY167" s="19"/>
      <c r="BZ167" s="19"/>
      <c r="CA167" s="19"/>
      <c r="CB167" s="12"/>
      <c r="CC167" s="12"/>
      <c r="CD167" s="12"/>
      <c r="CE167" s="12"/>
      <c r="CF167" s="12"/>
      <c r="CG167" s="12"/>
      <c r="CH167" s="12"/>
      <c r="CI167" s="12"/>
      <c r="CJ167" s="12"/>
      <c r="CK167" s="17"/>
      <c r="CL167" s="17"/>
      <c r="CM167" s="17"/>
    </row>
    <row r="168" spans="1:91">
      <c r="A168" s="2">
        <f t="shared" si="159"/>
        <v>2122</v>
      </c>
      <c r="B168" s="5">
        <f t="shared" si="160"/>
        <v>1165.1148310608187</v>
      </c>
      <c r="C168" s="5">
        <f t="shared" si="161"/>
        <v>2962.7127285094657</v>
      </c>
      <c r="D168" s="5">
        <f t="shared" si="162"/>
        <v>4365.5718973591365</v>
      </c>
      <c r="E168" s="15">
        <f t="shared" si="163"/>
        <v>1.3142311735187577E-5</v>
      </c>
      <c r="F168" s="15">
        <f t="shared" si="164"/>
        <v>2.5891235382349859E-5</v>
      </c>
      <c r="G168" s="15">
        <f t="shared" si="165"/>
        <v>5.2856036026460972E-5</v>
      </c>
      <c r="H168" s="5">
        <f t="shared" si="166"/>
        <v>226414.17875249774</v>
      </c>
      <c r="I168" s="5">
        <f t="shared" si="167"/>
        <v>85950.649672158979</v>
      </c>
      <c r="J168" s="5">
        <f t="shared" si="168"/>
        <v>31641.381642736727</v>
      </c>
      <c r="K168" s="5">
        <f t="shared" si="169"/>
        <v>194327.78016082002</v>
      </c>
      <c r="L168" s="5">
        <f t="shared" si="170"/>
        <v>29010.794345694314</v>
      </c>
      <c r="M168" s="5">
        <f t="shared" si="171"/>
        <v>7247.9350670819413</v>
      </c>
      <c r="N168" s="15">
        <f t="shared" si="172"/>
        <v>8.5888855796918406E-3</v>
      </c>
      <c r="O168" s="15">
        <f t="shared" si="173"/>
        <v>1.0817573139659808E-2</v>
      </c>
      <c r="P168" s="15">
        <f t="shared" si="174"/>
        <v>9.8217070070807377E-3</v>
      </c>
      <c r="Q168" s="5">
        <f t="shared" si="175"/>
        <v>9508.9305420778637</v>
      </c>
      <c r="R168" s="5">
        <f t="shared" si="176"/>
        <v>13056.680294648531</v>
      </c>
      <c r="S168" s="5">
        <f t="shared" si="177"/>
        <v>6945.9080669887771</v>
      </c>
      <c r="T168" s="5">
        <f t="shared" si="178"/>
        <v>41.997946393951104</v>
      </c>
      <c r="U168" s="5">
        <f t="shared" si="179"/>
        <v>151.90903552737001</v>
      </c>
      <c r="V168" s="5">
        <f t="shared" si="180"/>
        <v>219.51974617970606</v>
      </c>
      <c r="W168" s="15">
        <f t="shared" si="181"/>
        <v>-1.0734613539272964E-2</v>
      </c>
      <c r="X168" s="15">
        <f t="shared" si="182"/>
        <v>-1.217998157191269E-2</v>
      </c>
      <c r="Y168" s="15">
        <f t="shared" si="183"/>
        <v>-9.7425357312937999E-3</v>
      </c>
      <c r="Z168" s="5">
        <f t="shared" si="199"/>
        <v>14002.5296684845</v>
      </c>
      <c r="AA168" s="5">
        <f t="shared" si="200"/>
        <v>38869.322486234334</v>
      </c>
      <c r="AB168" s="5">
        <f t="shared" si="201"/>
        <v>48573.127091157301</v>
      </c>
      <c r="AC168" s="16">
        <f t="shared" si="184"/>
        <v>1.4692900101272452</v>
      </c>
      <c r="AD168" s="16">
        <f t="shared" si="185"/>
        <v>2.9725971112646583</v>
      </c>
      <c r="AE168" s="16">
        <f t="shared" si="186"/>
        <v>6.9933105474747848</v>
      </c>
      <c r="AF168" s="15">
        <f t="shared" si="187"/>
        <v>-4.0504037456468023E-3</v>
      </c>
      <c r="AG168" s="15">
        <f t="shared" si="188"/>
        <v>2.9673830763510267E-4</v>
      </c>
      <c r="AH168" s="15">
        <f t="shared" si="189"/>
        <v>9.7937136394747881E-3</v>
      </c>
      <c r="AI168" s="1">
        <f t="shared" si="153"/>
        <v>413983.87365506985</v>
      </c>
      <c r="AJ168" s="1">
        <f t="shared" si="154"/>
        <v>153744.8141814885</v>
      </c>
      <c r="AK168" s="1">
        <f t="shared" si="155"/>
        <v>57121.256948352988</v>
      </c>
      <c r="AL168" s="14">
        <f t="shared" si="190"/>
        <v>60.036027934072273</v>
      </c>
      <c r="AM168" s="14">
        <f t="shared" si="191"/>
        <v>13.168534136044544</v>
      </c>
      <c r="AN168" s="14">
        <f t="shared" si="192"/>
        <v>4.3337411904724208</v>
      </c>
      <c r="AO168" s="11">
        <f t="shared" si="193"/>
        <v>6.690430514389209E-3</v>
      </c>
      <c r="AP168" s="11">
        <f t="shared" si="194"/>
        <v>8.4281778702767676E-3</v>
      </c>
      <c r="AQ168" s="11">
        <f t="shared" si="195"/>
        <v>7.6454207476657843E-3</v>
      </c>
      <c r="AR168" s="1">
        <f t="shared" si="196"/>
        <v>226414.17875249774</v>
      </c>
      <c r="AS168" s="1">
        <f t="shared" si="197"/>
        <v>85950.649672158979</v>
      </c>
      <c r="AT168" s="1">
        <f t="shared" si="198"/>
        <v>31641.381642736727</v>
      </c>
      <c r="AU168" s="1">
        <f t="shared" si="156"/>
        <v>45282.835750499551</v>
      </c>
      <c r="AV168" s="1">
        <f t="shared" si="157"/>
        <v>17190.129934431796</v>
      </c>
      <c r="AW168" s="1">
        <f t="shared" si="158"/>
        <v>6328.2763285473457</v>
      </c>
      <c r="AX168" s="1">
        <f t="shared" si="212"/>
        <v>155462.22412865603</v>
      </c>
      <c r="AY168" s="1">
        <f t="shared" si="203"/>
        <v>23208.63547655545</v>
      </c>
      <c r="AZ168" s="1">
        <f t="shared" si="204"/>
        <v>5798.3480536655525</v>
      </c>
      <c r="BA168" s="1">
        <f t="shared" si="213"/>
        <v>13927.96683624789</v>
      </c>
      <c r="BB168" s="1">
        <f t="shared" si="214"/>
        <v>29782.017039103903</v>
      </c>
      <c r="BC168" s="1">
        <f t="shared" si="215"/>
        <v>37829.113872158385</v>
      </c>
      <c r="BD168" s="1">
        <f t="shared" si="205"/>
        <v>3449.7121484576396</v>
      </c>
      <c r="BE168" s="2">
        <f t="shared" si="220"/>
        <v>0</v>
      </c>
      <c r="BF168" s="2">
        <f t="shared" si="221"/>
        <v>0</v>
      </c>
      <c r="BG168" s="2">
        <f t="shared" si="222"/>
        <v>0</v>
      </c>
      <c r="BH168" s="2">
        <f t="shared" si="206"/>
        <v>0</v>
      </c>
      <c r="BI168" s="2">
        <f t="shared" si="216"/>
        <v>0</v>
      </c>
      <c r="BJ168" s="2">
        <f t="shared" si="207"/>
        <v>0</v>
      </c>
      <c r="BK168" s="2">
        <f t="shared" si="208"/>
        <v>0</v>
      </c>
      <c r="BL168" s="2">
        <f t="shared" si="209"/>
        <v>0</v>
      </c>
      <c r="BM168" s="2">
        <f t="shared" si="210"/>
        <v>0</v>
      </c>
      <c r="BN168" s="2">
        <f t="shared" si="211"/>
        <v>0</v>
      </c>
      <c r="BO168" s="2">
        <f t="shared" si="217"/>
        <v>0</v>
      </c>
      <c r="BP168" s="2">
        <f t="shared" si="218"/>
        <v>0</v>
      </c>
      <c r="BQ168" s="2">
        <f t="shared" si="219"/>
        <v>0</v>
      </c>
      <c r="BR168" s="17">
        <f t="shared" si="202"/>
        <v>4.2307460393293077E-2</v>
      </c>
      <c r="BS168" s="12"/>
      <c r="BT168" s="12"/>
      <c r="BU168" s="12"/>
      <c r="BV168" s="12"/>
      <c r="BW168" s="12"/>
      <c r="BX168" s="12"/>
      <c r="BY168" s="19"/>
      <c r="BZ168" s="19"/>
      <c r="CA168" s="19"/>
      <c r="CB168" s="12"/>
      <c r="CC168" s="12"/>
      <c r="CD168" s="12"/>
      <c r="CE168" s="12"/>
      <c r="CF168" s="12"/>
      <c r="CG168" s="12"/>
      <c r="CH168" s="12"/>
      <c r="CI168" s="12"/>
      <c r="CJ168" s="12"/>
      <c r="CK168" s="17"/>
      <c r="CL168" s="17"/>
      <c r="CM168" s="17"/>
    </row>
    <row r="169" spans="1:91">
      <c r="A169" s="2">
        <f t="shared" si="159"/>
        <v>2123</v>
      </c>
      <c r="B169" s="5">
        <f t="shared" si="160"/>
        <v>1165.12937774802</v>
      </c>
      <c r="C169" s="5">
        <f t="shared" si="161"/>
        <v>2962.7856013874584</v>
      </c>
      <c r="D169" s="5">
        <f t="shared" si="162"/>
        <v>4365.791106843345</v>
      </c>
      <c r="E169" s="15">
        <f t="shared" si="163"/>
        <v>1.2485196148428198E-5</v>
      </c>
      <c r="F169" s="15">
        <f t="shared" si="164"/>
        <v>2.4596673613232366E-5</v>
      </c>
      <c r="G169" s="15">
        <f t="shared" si="165"/>
        <v>5.0213234225137924E-5</v>
      </c>
      <c r="H169" s="5">
        <f t="shared" si="166"/>
        <v>228342.23064528726</v>
      </c>
      <c r="I169" s="5">
        <f t="shared" si="167"/>
        <v>86873.26279972984</v>
      </c>
      <c r="J169" s="5">
        <f t="shared" si="168"/>
        <v>31950.640741854342</v>
      </c>
      <c r="K169" s="5">
        <f t="shared" si="169"/>
        <v>195980.15036461499</v>
      </c>
      <c r="L169" s="5">
        <f t="shared" si="170"/>
        <v>29321.481365053045</v>
      </c>
      <c r="M169" s="5">
        <f t="shared" si="171"/>
        <v>7318.4080410471206</v>
      </c>
      <c r="N169" s="15">
        <f t="shared" si="172"/>
        <v>8.5030056043839952E-3</v>
      </c>
      <c r="O169" s="15">
        <f t="shared" si="173"/>
        <v>1.0709359270089758E-2</v>
      </c>
      <c r="P169" s="15">
        <f t="shared" si="174"/>
        <v>9.7231795418872835E-3</v>
      </c>
      <c r="Q169" s="5">
        <f t="shared" si="175"/>
        <v>9486.9608406162442</v>
      </c>
      <c r="R169" s="5">
        <f t="shared" si="176"/>
        <v>13036.096375393137</v>
      </c>
      <c r="S169" s="5">
        <f t="shared" si="177"/>
        <v>6945.4643824700843</v>
      </c>
      <c r="T169" s="5">
        <f t="shared" si="178"/>
        <v>41.547114669968934</v>
      </c>
      <c r="U169" s="5">
        <f t="shared" si="179"/>
        <v>150.05878627403962</v>
      </c>
      <c r="V169" s="5">
        <f t="shared" si="180"/>
        <v>217.38106720882573</v>
      </c>
      <c r="W169" s="15">
        <f t="shared" si="181"/>
        <v>-1.0734613539272964E-2</v>
      </c>
      <c r="X169" s="15">
        <f t="shared" si="182"/>
        <v>-1.217998157191269E-2</v>
      </c>
      <c r="Y169" s="15">
        <f t="shared" si="183"/>
        <v>-9.7425357312937999E-3</v>
      </c>
      <c r="Z169" s="5">
        <f t="shared" si="199"/>
        <v>13914.786936143853</v>
      </c>
      <c r="AA169" s="5">
        <f t="shared" si="200"/>
        <v>38823.767207996483</v>
      </c>
      <c r="AB169" s="5">
        <f t="shared" si="201"/>
        <v>49050.620730415598</v>
      </c>
      <c r="AC169" s="16">
        <f t="shared" si="184"/>
        <v>1.4633387923667844</v>
      </c>
      <c r="AD169" s="16">
        <f t="shared" si="185"/>
        <v>2.9734791947007362</v>
      </c>
      <c r="AE169" s="16">
        <f t="shared" si="186"/>
        <v>7.0618010283686719</v>
      </c>
      <c r="AF169" s="15">
        <f t="shared" si="187"/>
        <v>-4.0504037456468023E-3</v>
      </c>
      <c r="AG169" s="15">
        <f t="shared" si="188"/>
        <v>2.9673830763510267E-4</v>
      </c>
      <c r="AH169" s="15">
        <f t="shared" si="189"/>
        <v>9.7937136394747881E-3</v>
      </c>
      <c r="AI169" s="1">
        <f t="shared" si="153"/>
        <v>417868.32204006246</v>
      </c>
      <c r="AJ169" s="1">
        <f t="shared" si="154"/>
        <v>155560.46269777144</v>
      </c>
      <c r="AK169" s="1">
        <f t="shared" si="155"/>
        <v>57737.40758206504</v>
      </c>
      <c r="AL169" s="14">
        <f t="shared" si="190"/>
        <v>60.433678138592583</v>
      </c>
      <c r="AM169" s="14">
        <f t="shared" si="191"/>
        <v>13.278411016554045</v>
      </c>
      <c r="AN169" s="14">
        <f t="shared" si="192"/>
        <v>4.3665431325369468</v>
      </c>
      <c r="AO169" s="11">
        <f t="shared" si="193"/>
        <v>6.6235262092453166E-3</v>
      </c>
      <c r="AP169" s="11">
        <f t="shared" si="194"/>
        <v>8.3438960915740001E-3</v>
      </c>
      <c r="AQ169" s="11">
        <f t="shared" si="195"/>
        <v>7.5689665401891268E-3</v>
      </c>
      <c r="AR169" s="1">
        <f t="shared" si="196"/>
        <v>228342.23064528726</v>
      </c>
      <c r="AS169" s="1">
        <f t="shared" si="197"/>
        <v>86873.26279972984</v>
      </c>
      <c r="AT169" s="1">
        <f t="shared" si="198"/>
        <v>31950.640741854342</v>
      </c>
      <c r="AU169" s="1">
        <f t="shared" si="156"/>
        <v>45668.446129057455</v>
      </c>
      <c r="AV169" s="1">
        <f t="shared" si="157"/>
        <v>17374.652559945967</v>
      </c>
      <c r="AW169" s="1">
        <f t="shared" si="158"/>
        <v>6390.128148370869</v>
      </c>
      <c r="AX169" s="1">
        <f t="shared" si="212"/>
        <v>156784.120291692</v>
      </c>
      <c r="AY169" s="1">
        <f t="shared" si="203"/>
        <v>23457.185092042433</v>
      </c>
      <c r="AZ169" s="1">
        <f t="shared" si="204"/>
        <v>5854.7264328376959</v>
      </c>
      <c r="BA169" s="1">
        <f t="shared" si="213"/>
        <v>13938.005948456695</v>
      </c>
      <c r="BB169" s="1">
        <f t="shared" si="214"/>
        <v>29814.310414968601</v>
      </c>
      <c r="BC169" s="1">
        <f t="shared" si="215"/>
        <v>37873.257721705602</v>
      </c>
      <c r="BD169" s="1">
        <f t="shared" si="205"/>
        <v>3352.7871288218307</v>
      </c>
      <c r="BE169" s="2">
        <f t="shared" si="220"/>
        <v>0</v>
      </c>
      <c r="BF169" s="2">
        <f t="shared" si="221"/>
        <v>0</v>
      </c>
      <c r="BG169" s="2">
        <f t="shared" si="222"/>
        <v>0</v>
      </c>
      <c r="BH169" s="2">
        <f t="shared" si="206"/>
        <v>0</v>
      </c>
      <c r="BI169" s="2">
        <f t="shared" si="216"/>
        <v>0</v>
      </c>
      <c r="BJ169" s="2">
        <f t="shared" si="207"/>
        <v>0</v>
      </c>
      <c r="BK169" s="2">
        <f t="shared" si="208"/>
        <v>0</v>
      </c>
      <c r="BL169" s="2">
        <f t="shared" si="209"/>
        <v>0</v>
      </c>
      <c r="BM169" s="2">
        <f t="shared" si="210"/>
        <v>0</v>
      </c>
      <c r="BN169" s="2">
        <f t="shared" si="211"/>
        <v>0</v>
      </c>
      <c r="BO169" s="2">
        <f t="shared" si="217"/>
        <v>0</v>
      </c>
      <c r="BP169" s="2">
        <f t="shared" si="218"/>
        <v>0</v>
      </c>
      <c r="BQ169" s="2">
        <f t="shared" si="219"/>
        <v>0</v>
      </c>
      <c r="BR169" s="17">
        <f t="shared" si="202"/>
        <v>4.1075204265333086E-2</v>
      </c>
      <c r="BS169" s="12"/>
      <c r="BT169" s="12"/>
      <c r="BU169" s="12"/>
      <c r="BV169" s="12"/>
      <c r="BW169" s="12"/>
      <c r="BX169" s="12"/>
      <c r="BY169" s="19"/>
      <c r="BZ169" s="19"/>
      <c r="CA169" s="19"/>
      <c r="CB169" s="12"/>
      <c r="CC169" s="12"/>
      <c r="CD169" s="12"/>
      <c r="CE169" s="12"/>
      <c r="CF169" s="12"/>
      <c r="CG169" s="12"/>
      <c r="CH169" s="12"/>
      <c r="CI169" s="12"/>
      <c r="CJ169" s="12"/>
      <c r="CK169" s="17"/>
      <c r="CL169" s="17"/>
      <c r="CM169" s="17"/>
    </row>
    <row r="170" spans="1:91">
      <c r="A170" s="2">
        <f t="shared" si="159"/>
        <v>2124</v>
      </c>
      <c r="B170" s="5">
        <f t="shared" si="160"/>
        <v>1165.1431972733985</v>
      </c>
      <c r="C170" s="5">
        <f t="shared" si="161"/>
        <v>2962.8548323243604</v>
      </c>
      <c r="D170" s="5">
        <f t="shared" si="162"/>
        <v>4365.9993663101995</v>
      </c>
      <c r="E170" s="15">
        <f t="shared" si="163"/>
        <v>1.1860936341006788E-5</v>
      </c>
      <c r="F170" s="15">
        <f t="shared" si="164"/>
        <v>2.3366839932570747E-5</v>
      </c>
      <c r="G170" s="15">
        <f t="shared" si="165"/>
        <v>4.7702572513881028E-5</v>
      </c>
      <c r="H170" s="5">
        <f t="shared" si="166"/>
        <v>230267.14397313975</v>
      </c>
      <c r="I170" s="5">
        <f t="shared" si="167"/>
        <v>87796.365047476676</v>
      </c>
      <c r="J170" s="5">
        <f t="shared" si="168"/>
        <v>32259.725444418553</v>
      </c>
      <c r="K170" s="5">
        <f t="shared" si="169"/>
        <v>197629.90893479681</v>
      </c>
      <c r="L170" s="5">
        <f t="shared" si="170"/>
        <v>29632.354609355061</v>
      </c>
      <c r="M170" s="5">
        <f t="shared" si="171"/>
        <v>7388.8525255746763</v>
      </c>
      <c r="N170" s="15">
        <f t="shared" si="172"/>
        <v>8.4179880825303588E-3</v>
      </c>
      <c r="O170" s="15">
        <f t="shared" si="173"/>
        <v>1.0602235283805772E-2</v>
      </c>
      <c r="P170" s="15">
        <f t="shared" si="174"/>
        <v>9.6256568549404342E-3</v>
      </c>
      <c r="Q170" s="5">
        <f t="shared" si="175"/>
        <v>9464.2380807243208</v>
      </c>
      <c r="R170" s="5">
        <f t="shared" si="176"/>
        <v>13014.149398464184</v>
      </c>
      <c r="S170" s="5">
        <f t="shared" si="177"/>
        <v>6944.3325172383466</v>
      </c>
      <c r="T170" s="5">
        <f t="shared" si="178"/>
        <v>41.101122450314961</v>
      </c>
      <c r="U170" s="5">
        <f t="shared" si="179"/>
        <v>148.23107302251825</v>
      </c>
      <c r="V170" s="5">
        <f t="shared" si="180"/>
        <v>215.26322439423697</v>
      </c>
      <c r="W170" s="15">
        <f t="shared" si="181"/>
        <v>-1.0734613539272964E-2</v>
      </c>
      <c r="X170" s="15">
        <f t="shared" si="182"/>
        <v>-1.217998157191269E-2</v>
      </c>
      <c r="Y170" s="15">
        <f t="shared" si="183"/>
        <v>-9.7425357312937999E-3</v>
      </c>
      <c r="Z170" s="5">
        <f t="shared" si="199"/>
        <v>13826.407531513822</v>
      </c>
      <c r="AA170" s="5">
        <f t="shared" si="200"/>
        <v>38774.06368920047</v>
      </c>
      <c r="AB170" s="5">
        <f t="shared" si="201"/>
        <v>49527.844566118358</v>
      </c>
      <c r="AC170" s="16">
        <f t="shared" si="184"/>
        <v>1.4574116794410317</v>
      </c>
      <c r="AD170" s="16">
        <f t="shared" si="185"/>
        <v>2.97436153988476</v>
      </c>
      <c r="AE170" s="16">
        <f t="shared" si="186"/>
        <v>7.1309622854194634</v>
      </c>
      <c r="AF170" s="15">
        <f t="shared" si="187"/>
        <v>-4.0504037456468023E-3</v>
      </c>
      <c r="AG170" s="15">
        <f t="shared" si="188"/>
        <v>2.9673830763510267E-4</v>
      </c>
      <c r="AH170" s="15">
        <f t="shared" si="189"/>
        <v>9.7937136394747881E-3</v>
      </c>
      <c r="AI170" s="1">
        <f t="shared" si="153"/>
        <v>421749.93596511363</v>
      </c>
      <c r="AJ170" s="1">
        <f t="shared" si="154"/>
        <v>157379.06898794026</v>
      </c>
      <c r="AK170" s="1">
        <f t="shared" si="155"/>
        <v>58353.7949722294</v>
      </c>
      <c r="AL170" s="14">
        <f t="shared" si="190"/>
        <v>60.829959349153931</v>
      </c>
      <c r="AM170" s="14">
        <f t="shared" si="191"/>
        <v>13.388096761519549</v>
      </c>
      <c r="AN170" s="14">
        <f t="shared" si="192"/>
        <v>4.3992628492147468</v>
      </c>
      <c r="AO170" s="11">
        <f t="shared" si="193"/>
        <v>6.5572909471528634E-3</v>
      </c>
      <c r="AP170" s="11">
        <f t="shared" si="194"/>
        <v>8.2604571306582608E-3</v>
      </c>
      <c r="AQ170" s="11">
        <f t="shared" si="195"/>
        <v>7.4932768747872358E-3</v>
      </c>
      <c r="AR170" s="1">
        <f t="shared" si="196"/>
        <v>230267.14397313975</v>
      </c>
      <c r="AS170" s="1">
        <f t="shared" si="197"/>
        <v>87796.365047476676</v>
      </c>
      <c r="AT170" s="1">
        <f t="shared" si="198"/>
        <v>32259.725444418553</v>
      </c>
      <c r="AU170" s="1">
        <f t="shared" si="156"/>
        <v>46053.428794627951</v>
      </c>
      <c r="AV170" s="1">
        <f t="shared" si="157"/>
        <v>17559.273009495337</v>
      </c>
      <c r="AW170" s="1">
        <f t="shared" si="158"/>
        <v>6451.9450888837109</v>
      </c>
      <c r="AX170" s="1">
        <f t="shared" si="212"/>
        <v>158103.92714783744</v>
      </c>
      <c r="AY170" s="1">
        <f t="shared" si="203"/>
        <v>23705.883687484049</v>
      </c>
      <c r="AZ170" s="1">
        <f t="shared" si="204"/>
        <v>5911.0820204597412</v>
      </c>
      <c r="BA170" s="1">
        <f t="shared" si="213"/>
        <v>13947.938375537658</v>
      </c>
      <c r="BB170" s="1">
        <f t="shared" si="214"/>
        <v>29846.254609570962</v>
      </c>
      <c r="BC170" s="1">
        <f t="shared" si="215"/>
        <v>37916.889011836836</v>
      </c>
      <c r="BD170" s="1">
        <f t="shared" si="205"/>
        <v>3258.5430910348696</v>
      </c>
      <c r="BE170" s="2">
        <f t="shared" si="220"/>
        <v>0</v>
      </c>
      <c r="BF170" s="2">
        <f t="shared" si="221"/>
        <v>0</v>
      </c>
      <c r="BG170" s="2">
        <f t="shared" si="222"/>
        <v>0</v>
      </c>
      <c r="BH170" s="2">
        <f t="shared" si="206"/>
        <v>0</v>
      </c>
      <c r="BI170" s="2">
        <f t="shared" si="216"/>
        <v>0</v>
      </c>
      <c r="BJ170" s="2">
        <f t="shared" si="207"/>
        <v>0</v>
      </c>
      <c r="BK170" s="2">
        <f t="shared" si="208"/>
        <v>0</v>
      </c>
      <c r="BL170" s="2">
        <f t="shared" si="209"/>
        <v>0</v>
      </c>
      <c r="BM170" s="2">
        <f t="shared" si="210"/>
        <v>0</v>
      </c>
      <c r="BN170" s="2">
        <f t="shared" si="211"/>
        <v>0</v>
      </c>
      <c r="BO170" s="2">
        <f t="shared" si="217"/>
        <v>0</v>
      </c>
      <c r="BP170" s="2">
        <f t="shared" si="218"/>
        <v>0</v>
      </c>
      <c r="BQ170" s="2">
        <f t="shared" si="219"/>
        <v>0</v>
      </c>
      <c r="BR170" s="17">
        <f t="shared" si="202"/>
        <v>3.9878839092556392E-2</v>
      </c>
      <c r="BS170" s="12"/>
      <c r="BT170" s="12"/>
      <c r="BU170" s="12"/>
      <c r="BV170" s="12"/>
      <c r="BW170" s="12"/>
      <c r="BX170" s="12"/>
      <c r="BY170" s="19"/>
      <c r="BZ170" s="19"/>
      <c r="CA170" s="19"/>
      <c r="CB170" s="12"/>
      <c r="CC170" s="12"/>
      <c r="CD170" s="12"/>
      <c r="CE170" s="12"/>
      <c r="CF170" s="12"/>
      <c r="CG170" s="12"/>
      <c r="CH170" s="12"/>
      <c r="CI170" s="12"/>
      <c r="CJ170" s="12"/>
      <c r="CK170" s="17"/>
      <c r="CL170" s="17"/>
      <c r="CM170" s="17"/>
    </row>
    <row r="171" spans="1:91">
      <c r="A171" s="2">
        <f t="shared" si="159"/>
        <v>2125</v>
      </c>
      <c r="B171" s="5">
        <f t="shared" si="160"/>
        <v>1165.1563259782249</v>
      </c>
      <c r="C171" s="5">
        <f t="shared" si="161"/>
        <v>2962.9206032512398</v>
      </c>
      <c r="D171" s="5">
        <f t="shared" si="162"/>
        <v>4366.1972222414979</v>
      </c>
      <c r="E171" s="15">
        <f t="shared" si="163"/>
        <v>1.1267889523956449E-5</v>
      </c>
      <c r="F171" s="15">
        <f t="shared" si="164"/>
        <v>2.2198497935942207E-5</v>
      </c>
      <c r="G171" s="15">
        <f t="shared" si="165"/>
        <v>4.5317443888186977E-5</v>
      </c>
      <c r="H171" s="5">
        <f t="shared" si="166"/>
        <v>232188.76610694619</v>
      </c>
      <c r="I171" s="5">
        <f t="shared" si="167"/>
        <v>88719.861765289359</v>
      </c>
      <c r="J171" s="5">
        <f t="shared" si="168"/>
        <v>32568.608354181466</v>
      </c>
      <c r="K171" s="5">
        <f t="shared" si="169"/>
        <v>199276.92184309135</v>
      </c>
      <c r="L171" s="5">
        <f t="shared" si="170"/>
        <v>29943.381428424454</v>
      </c>
      <c r="M171" s="5">
        <f t="shared" si="171"/>
        <v>7459.2618465048508</v>
      </c>
      <c r="N171" s="15">
        <f t="shared" si="172"/>
        <v>8.3338241522841194E-3</v>
      </c>
      <c r="O171" s="15">
        <f t="shared" si="173"/>
        <v>1.0496189829315883E-2</v>
      </c>
      <c r="P171" s="15">
        <f t="shared" si="174"/>
        <v>9.5291279243252536E-3</v>
      </c>
      <c r="Q171" s="5">
        <f t="shared" si="175"/>
        <v>9440.7761404580597</v>
      </c>
      <c r="R171" s="5">
        <f t="shared" si="176"/>
        <v>12990.860879276894</v>
      </c>
      <c r="S171" s="5">
        <f t="shared" si="177"/>
        <v>6942.5204484542955</v>
      </c>
      <c r="T171" s="5">
        <f t="shared" si="178"/>
        <v>40.659917784780497</v>
      </c>
      <c r="U171" s="5">
        <f t="shared" si="179"/>
        <v>146.42562128471914</v>
      </c>
      <c r="V171" s="5">
        <f t="shared" si="180"/>
        <v>213.16601473894261</v>
      </c>
      <c r="W171" s="15">
        <f t="shared" si="181"/>
        <v>-1.0734613539272964E-2</v>
      </c>
      <c r="X171" s="15">
        <f t="shared" si="182"/>
        <v>-1.217998157191269E-2</v>
      </c>
      <c r="Y171" s="15">
        <f t="shared" si="183"/>
        <v>-9.7425357312937999E-3</v>
      </c>
      <c r="Z171" s="5">
        <f t="shared" si="199"/>
        <v>13737.422717857729</v>
      </c>
      <c r="AA171" s="5">
        <f t="shared" si="200"/>
        <v>38720.271824589843</v>
      </c>
      <c r="AB171" s="5">
        <f t="shared" si="201"/>
        <v>50004.755756813523</v>
      </c>
      <c r="AC171" s="16">
        <f t="shared" si="184"/>
        <v>1.4515085737156743</v>
      </c>
      <c r="AD171" s="16">
        <f t="shared" si="185"/>
        <v>2.9752441468944002</v>
      </c>
      <c r="AE171" s="16">
        <f t="shared" si="186"/>
        <v>7.2008008880167562</v>
      </c>
      <c r="AF171" s="15">
        <f t="shared" si="187"/>
        <v>-4.0504037456468023E-3</v>
      </c>
      <c r="AG171" s="15">
        <f t="shared" si="188"/>
        <v>2.9673830763510267E-4</v>
      </c>
      <c r="AH171" s="15">
        <f t="shared" si="189"/>
        <v>9.7937136394747881E-3</v>
      </c>
      <c r="AI171" s="1">
        <f t="shared" si="153"/>
        <v>425628.37116323021</v>
      </c>
      <c r="AJ171" s="1">
        <f t="shared" si="154"/>
        <v>159200.43509864158</v>
      </c>
      <c r="AK171" s="1">
        <f t="shared" si="155"/>
        <v>58970.360563890172</v>
      </c>
      <c r="AL171" s="14">
        <f t="shared" si="190"/>
        <v>61.22485029349226</v>
      </c>
      <c r="AM171" s="14">
        <f t="shared" si="191"/>
        <v>13.49758264288559</v>
      </c>
      <c r="AN171" s="14">
        <f t="shared" si="192"/>
        <v>4.4318980948431372</v>
      </c>
      <c r="AO171" s="11">
        <f t="shared" si="193"/>
        <v>6.4917180376813351E-3</v>
      </c>
      <c r="AP171" s="11">
        <f t="shared" si="194"/>
        <v>8.1778525593516789E-3</v>
      </c>
      <c r="AQ171" s="11">
        <f t="shared" si="195"/>
        <v>7.4183441060393634E-3</v>
      </c>
      <c r="AR171" s="1">
        <f t="shared" si="196"/>
        <v>232188.76610694619</v>
      </c>
      <c r="AS171" s="1">
        <f t="shared" si="197"/>
        <v>88719.861765289359</v>
      </c>
      <c r="AT171" s="1">
        <f t="shared" si="198"/>
        <v>32568.608354181466</v>
      </c>
      <c r="AU171" s="1">
        <f t="shared" si="156"/>
        <v>46437.753221389241</v>
      </c>
      <c r="AV171" s="1">
        <f t="shared" si="157"/>
        <v>17743.972353057874</v>
      </c>
      <c r="AW171" s="1">
        <f t="shared" si="158"/>
        <v>6513.7216708362939</v>
      </c>
      <c r="AX171" s="1">
        <f t="shared" si="212"/>
        <v>159421.53747447309</v>
      </c>
      <c r="AY171" s="1">
        <f t="shared" si="203"/>
        <v>23954.705142739564</v>
      </c>
      <c r="AZ171" s="1">
        <f t="shared" si="204"/>
        <v>5967.4094772038807</v>
      </c>
      <c r="BA171" s="1">
        <f t="shared" si="213"/>
        <v>13957.76550911833</v>
      </c>
      <c r="BB171" s="1">
        <f t="shared" si="214"/>
        <v>29877.854449367489</v>
      </c>
      <c r="BC171" s="1">
        <f t="shared" si="215"/>
        <v>37960.01637590889</v>
      </c>
      <c r="BD171" s="1">
        <f t="shared" si="205"/>
        <v>3166.9077862646468</v>
      </c>
      <c r="BE171" s="2">
        <f t="shared" si="220"/>
        <v>0</v>
      </c>
      <c r="BF171" s="2">
        <f t="shared" si="221"/>
        <v>0</v>
      </c>
      <c r="BG171" s="2">
        <f t="shared" si="222"/>
        <v>0</v>
      </c>
      <c r="BH171" s="2">
        <f t="shared" si="206"/>
        <v>0</v>
      </c>
      <c r="BI171" s="2">
        <f t="shared" si="216"/>
        <v>0</v>
      </c>
      <c r="BJ171" s="2">
        <f t="shared" si="207"/>
        <v>0</v>
      </c>
      <c r="BK171" s="2">
        <f t="shared" si="208"/>
        <v>0</v>
      </c>
      <c r="BL171" s="2">
        <f t="shared" si="209"/>
        <v>0</v>
      </c>
      <c r="BM171" s="2">
        <f t="shared" si="210"/>
        <v>0</v>
      </c>
      <c r="BN171" s="2">
        <f t="shared" si="211"/>
        <v>0</v>
      </c>
      <c r="BO171" s="2">
        <f t="shared" si="217"/>
        <v>0</v>
      </c>
      <c r="BP171" s="2">
        <f t="shared" si="218"/>
        <v>0</v>
      </c>
      <c r="BQ171" s="2">
        <f t="shared" si="219"/>
        <v>0</v>
      </c>
      <c r="BR171" s="17">
        <f t="shared" si="202"/>
        <v>3.8717319507336305E-2</v>
      </c>
      <c r="BS171" s="12"/>
      <c r="BT171" s="12"/>
      <c r="BU171" s="12"/>
      <c r="BV171" s="12"/>
      <c r="BW171" s="12"/>
      <c r="BX171" s="12"/>
      <c r="BY171" s="19"/>
      <c r="BZ171" s="19"/>
      <c r="CA171" s="19"/>
      <c r="CB171" s="12"/>
      <c r="CC171" s="12"/>
      <c r="CD171" s="12"/>
      <c r="CE171" s="12"/>
      <c r="CF171" s="12"/>
      <c r="CG171" s="12"/>
      <c r="CH171" s="12"/>
      <c r="CI171" s="12"/>
      <c r="CJ171" s="12"/>
      <c r="CK171" s="17"/>
      <c r="CL171" s="17"/>
      <c r="CM171" s="17"/>
    </row>
    <row r="172" spans="1:91">
      <c r="A172" s="2">
        <f t="shared" si="159"/>
        <v>2126</v>
      </c>
      <c r="B172" s="5">
        <f t="shared" si="160"/>
        <v>1165.1687983883462</v>
      </c>
      <c r="C172" s="5">
        <f t="shared" si="161"/>
        <v>2962.9830870187907</v>
      </c>
      <c r="D172" s="5">
        <f t="shared" si="162"/>
        <v>4366.3851938942407</v>
      </c>
      <c r="E172" s="15">
        <f t="shared" si="163"/>
        <v>1.0704495047758627E-5</v>
      </c>
      <c r="F172" s="15">
        <f t="shared" si="164"/>
        <v>2.1088573039145095E-5</v>
      </c>
      <c r="G172" s="15">
        <f t="shared" si="165"/>
        <v>4.3051571693777623E-5</v>
      </c>
      <c r="H172" s="5">
        <f t="shared" si="166"/>
        <v>234106.94666458596</v>
      </c>
      <c r="I172" s="5">
        <f t="shared" si="167"/>
        <v>89643.659047014124</v>
      </c>
      <c r="J172" s="5">
        <f t="shared" si="168"/>
        <v>32877.2623447816</v>
      </c>
      <c r="K172" s="5">
        <f t="shared" si="169"/>
        <v>200921.05709353113</v>
      </c>
      <c r="L172" s="5">
        <f t="shared" si="170"/>
        <v>30254.529443571413</v>
      </c>
      <c r="M172" s="5">
        <f t="shared" si="171"/>
        <v>7529.6294039187624</v>
      </c>
      <c r="N172" s="15">
        <f t="shared" si="172"/>
        <v>8.2505050521322065E-3</v>
      </c>
      <c r="O172" s="15">
        <f t="shared" si="173"/>
        <v>1.0391211690326863E-2</v>
      </c>
      <c r="P172" s="15">
        <f t="shared" si="174"/>
        <v>9.4335818827546714E-3</v>
      </c>
      <c r="Q172" s="5">
        <f t="shared" si="175"/>
        <v>9416.5888954511356</v>
      </c>
      <c r="R172" s="5">
        <f t="shared" si="176"/>
        <v>12966.252467317048</v>
      </c>
      <c r="S172" s="5">
        <f t="shared" si="177"/>
        <v>6940.0362303618112</v>
      </c>
      <c r="T172" s="5">
        <f t="shared" si="178"/>
        <v>40.223449280822265</v>
      </c>
      <c r="U172" s="5">
        <f t="shared" si="179"/>
        <v>144.6421599158154</v>
      </c>
      <c r="V172" s="5">
        <f t="shared" si="180"/>
        <v>211.08923722365097</v>
      </c>
      <c r="W172" s="15">
        <f t="shared" si="181"/>
        <v>-1.0734613539272964E-2</v>
      </c>
      <c r="X172" s="15">
        <f t="shared" si="182"/>
        <v>-1.217998157191269E-2</v>
      </c>
      <c r="Y172" s="15">
        <f t="shared" si="183"/>
        <v>-9.7425357312937999E-3</v>
      </c>
      <c r="Z172" s="5">
        <f t="shared" si="199"/>
        <v>13647.863339313126</v>
      </c>
      <c r="AA172" s="5">
        <f t="shared" si="200"/>
        <v>38662.452021410798</v>
      </c>
      <c r="AB172" s="5">
        <f t="shared" si="201"/>
        <v>50481.311877029111</v>
      </c>
      <c r="AC172" s="16">
        <f t="shared" si="184"/>
        <v>1.4456293779518579</v>
      </c>
      <c r="AD172" s="16">
        <f t="shared" si="185"/>
        <v>2.976127015807351</v>
      </c>
      <c r="AE172" s="16">
        <f t="shared" si="186"/>
        <v>7.271323469888868</v>
      </c>
      <c r="AF172" s="15">
        <f t="shared" si="187"/>
        <v>-4.0504037456468023E-3</v>
      </c>
      <c r="AG172" s="15">
        <f t="shared" si="188"/>
        <v>2.9673830763510267E-4</v>
      </c>
      <c r="AH172" s="15">
        <f t="shared" si="189"/>
        <v>9.7937136394747881E-3</v>
      </c>
      <c r="AI172" s="1">
        <f t="shared" si="153"/>
        <v>429503.28726829647</v>
      </c>
      <c r="AJ172" s="1">
        <f t="shared" si="154"/>
        <v>161024.3639418353</v>
      </c>
      <c r="AK172" s="1">
        <f t="shared" si="155"/>
        <v>59587.046178337449</v>
      </c>
      <c r="AL172" s="14">
        <f t="shared" si="190"/>
        <v>61.618330213846818</v>
      </c>
      <c r="AM172" s="14">
        <f t="shared" si="191"/>
        <v>13.60686007123916</v>
      </c>
      <c r="AN172" s="14">
        <f t="shared" si="192"/>
        <v>4.4644466665024787</v>
      </c>
      <c r="AO172" s="11">
        <f t="shared" si="193"/>
        <v>6.4268008573045215E-3</v>
      </c>
      <c r="AP172" s="11">
        <f t="shared" si="194"/>
        <v>8.0960740337581612E-3</v>
      </c>
      <c r="AQ172" s="11">
        <f t="shared" si="195"/>
        <v>7.3441606649789701E-3</v>
      </c>
      <c r="AR172" s="1">
        <f t="shared" si="196"/>
        <v>234106.94666458596</v>
      </c>
      <c r="AS172" s="1">
        <f t="shared" si="197"/>
        <v>89643.659047014124</v>
      </c>
      <c r="AT172" s="1">
        <f t="shared" si="198"/>
        <v>32877.2623447816</v>
      </c>
      <c r="AU172" s="1">
        <f t="shared" si="156"/>
        <v>46821.389332917199</v>
      </c>
      <c r="AV172" s="1">
        <f t="shared" si="157"/>
        <v>17928.731809402827</v>
      </c>
      <c r="AW172" s="1">
        <f t="shared" si="158"/>
        <v>6575.4524689563204</v>
      </c>
      <c r="AX172" s="1">
        <f t="shared" si="212"/>
        <v>160736.8456748249</v>
      </c>
      <c r="AY172" s="1">
        <f t="shared" si="203"/>
        <v>24203.623554857128</v>
      </c>
      <c r="AZ172" s="1">
        <f t="shared" si="204"/>
        <v>6023.7035231350101</v>
      </c>
      <c r="BA172" s="1">
        <f t="shared" si="213"/>
        <v>13967.488710788075</v>
      </c>
      <c r="BB172" s="1">
        <f t="shared" si="214"/>
        <v>29909.114647352599</v>
      </c>
      <c r="BC172" s="1">
        <f t="shared" si="215"/>
        <v>38002.648192143788</v>
      </c>
      <c r="BD172" s="1">
        <f t="shared" si="205"/>
        <v>3077.8108187319663</v>
      </c>
      <c r="BE172" s="2">
        <f t="shared" si="220"/>
        <v>0</v>
      </c>
      <c r="BF172" s="2">
        <f t="shared" si="221"/>
        <v>0</v>
      </c>
      <c r="BG172" s="2">
        <f t="shared" si="222"/>
        <v>0</v>
      </c>
      <c r="BH172" s="2">
        <f t="shared" si="206"/>
        <v>0</v>
      </c>
      <c r="BI172" s="2">
        <f t="shared" si="216"/>
        <v>0</v>
      </c>
      <c r="BJ172" s="2">
        <f t="shared" si="207"/>
        <v>0</v>
      </c>
      <c r="BK172" s="2">
        <f t="shared" si="208"/>
        <v>0</v>
      </c>
      <c r="BL172" s="2">
        <f t="shared" si="209"/>
        <v>0</v>
      </c>
      <c r="BM172" s="2">
        <f t="shared" si="210"/>
        <v>0</v>
      </c>
      <c r="BN172" s="2">
        <f t="shared" si="211"/>
        <v>0</v>
      </c>
      <c r="BO172" s="2">
        <f t="shared" si="217"/>
        <v>0</v>
      </c>
      <c r="BP172" s="2">
        <f t="shared" si="218"/>
        <v>0</v>
      </c>
      <c r="BQ172" s="2">
        <f t="shared" si="219"/>
        <v>0</v>
      </c>
      <c r="BR172" s="17">
        <f t="shared" si="202"/>
        <v>3.75896305896469E-2</v>
      </c>
      <c r="BS172" s="12"/>
      <c r="BT172" s="12"/>
      <c r="BU172" s="12"/>
      <c r="BV172" s="12"/>
      <c r="BW172" s="12"/>
      <c r="BX172" s="12"/>
      <c r="BY172" s="19"/>
      <c r="BZ172" s="19"/>
      <c r="CA172" s="19"/>
      <c r="CB172" s="12"/>
      <c r="CC172" s="12"/>
      <c r="CD172" s="12"/>
      <c r="CE172" s="12"/>
      <c r="CF172" s="12"/>
      <c r="CG172" s="12"/>
      <c r="CH172" s="12"/>
      <c r="CI172" s="12"/>
      <c r="CJ172" s="12"/>
      <c r="CK172" s="17"/>
      <c r="CL172" s="17"/>
      <c r="CM172" s="17"/>
    </row>
    <row r="173" spans="1:91">
      <c r="A173" s="2">
        <f t="shared" si="159"/>
        <v>2127</v>
      </c>
      <c r="B173" s="5">
        <f t="shared" si="160"/>
        <v>1165.1806473047968</v>
      </c>
      <c r="C173" s="5">
        <f t="shared" si="161"/>
        <v>2963.042447849773</v>
      </c>
      <c r="D173" s="5">
        <f t="shared" si="162"/>
        <v>4366.5637746521979</v>
      </c>
      <c r="E173" s="15">
        <f t="shared" si="163"/>
        <v>1.0169270295370694E-5</v>
      </c>
      <c r="F173" s="15">
        <f t="shared" si="164"/>
        <v>2.0034144387187839E-5</v>
      </c>
      <c r="G173" s="15">
        <f t="shared" si="165"/>
        <v>4.089899310908874E-5</v>
      </c>
      <c r="H173" s="5">
        <f t="shared" si="166"/>
        <v>236021.53752564683</v>
      </c>
      <c r="I173" s="5">
        <f t="shared" si="167"/>
        <v>90567.663754181209</v>
      </c>
      <c r="J173" s="5">
        <f t="shared" si="168"/>
        <v>33185.660565896251</v>
      </c>
      <c r="K173" s="5">
        <f t="shared" si="169"/>
        <v>202562.18473212121</v>
      </c>
      <c r="L173" s="5">
        <f t="shared" si="170"/>
        <v>30565.766555219128</v>
      </c>
      <c r="M173" s="5">
        <f t="shared" si="171"/>
        <v>7599.9486732652904</v>
      </c>
      <c r="N173" s="15">
        <f t="shared" si="172"/>
        <v>8.1680221193844993E-3</v>
      </c>
      <c r="O173" s="15">
        <f t="shared" si="173"/>
        <v>1.028728978344251E-2</v>
      </c>
      <c r="P173" s="15">
        <f t="shared" si="174"/>
        <v>9.3390080141169118E-3</v>
      </c>
      <c r="Q173" s="5">
        <f t="shared" si="175"/>
        <v>9391.6902130570634</v>
      </c>
      <c r="R173" s="5">
        <f t="shared" si="176"/>
        <v>12940.345932842307</v>
      </c>
      <c r="S173" s="5">
        <f t="shared" si="177"/>
        <v>6936.8879900215088</v>
      </c>
      <c r="T173" s="5">
        <f t="shared" si="178"/>
        <v>39.791666097576091</v>
      </c>
      <c r="U173" s="5">
        <f t="shared" si="179"/>
        <v>142.88042107351913</v>
      </c>
      <c r="V173" s="5">
        <f t="shared" si="180"/>
        <v>209.03269278750798</v>
      </c>
      <c r="W173" s="15">
        <f t="shared" si="181"/>
        <v>-1.0734613539272964E-2</v>
      </c>
      <c r="X173" s="15">
        <f t="shared" si="182"/>
        <v>-1.217998157191269E-2</v>
      </c>
      <c r="Y173" s="15">
        <f t="shared" si="183"/>
        <v>-9.7425357312937999E-3</v>
      </c>
      <c r="Z173" s="5">
        <f t="shared" si="199"/>
        <v>13557.759816144466</v>
      </c>
      <c r="AA173" s="5">
        <f t="shared" si="200"/>
        <v>38600.665159893993</v>
      </c>
      <c r="AB173" s="5">
        <f t="shared" si="201"/>
        <v>50957.470927109011</v>
      </c>
      <c r="AC173" s="16">
        <f t="shared" si="184"/>
        <v>1.4397739953045845</v>
      </c>
      <c r="AD173" s="16">
        <f t="shared" si="185"/>
        <v>2.9770101467013288</v>
      </c>
      <c r="AE173" s="16">
        <f t="shared" si="186"/>
        <v>7.3425367297329514</v>
      </c>
      <c r="AF173" s="15">
        <f t="shared" si="187"/>
        <v>-4.0504037456468023E-3</v>
      </c>
      <c r="AG173" s="15">
        <f t="shared" si="188"/>
        <v>2.9673830763510267E-4</v>
      </c>
      <c r="AH173" s="15">
        <f t="shared" si="189"/>
        <v>9.7937136394747881E-3</v>
      </c>
      <c r="AI173" s="1">
        <f t="shared" si="153"/>
        <v>433374.34787438402</v>
      </c>
      <c r="AJ173" s="1">
        <f t="shared" si="154"/>
        <v>162850.6593570546</v>
      </c>
      <c r="AK173" s="1">
        <f t="shared" si="155"/>
        <v>60203.794029460027</v>
      </c>
      <c r="AL173" s="14">
        <f t="shared" si="190"/>
        <v>62.010378863916408</v>
      </c>
      <c r="AM173" s="14">
        <f t="shared" si="191"/>
        <v>13.715920596277861</v>
      </c>
      <c r="AN173" s="14">
        <f t="shared" si="192"/>
        <v>4.4969064039655127</v>
      </c>
      <c r="AO173" s="11">
        <f t="shared" si="193"/>
        <v>6.3625328487314763E-3</v>
      </c>
      <c r="AP173" s="11">
        <f t="shared" si="194"/>
        <v>8.0151132934205803E-3</v>
      </c>
      <c r="AQ173" s="11">
        <f t="shared" si="195"/>
        <v>7.2707190583291802E-3</v>
      </c>
      <c r="AR173" s="1">
        <f t="shared" si="196"/>
        <v>236021.53752564683</v>
      </c>
      <c r="AS173" s="1">
        <f t="shared" si="197"/>
        <v>90567.663754181209</v>
      </c>
      <c r="AT173" s="1">
        <f t="shared" si="198"/>
        <v>33185.660565896251</v>
      </c>
      <c r="AU173" s="1">
        <f t="shared" si="156"/>
        <v>47204.307505129371</v>
      </c>
      <c r="AV173" s="1">
        <f t="shared" si="157"/>
        <v>18113.532750836242</v>
      </c>
      <c r="AW173" s="1">
        <f t="shared" si="158"/>
        <v>6637.1321131792502</v>
      </c>
      <c r="AX173" s="1">
        <f t="shared" si="212"/>
        <v>162049.74778569696</v>
      </c>
      <c r="AY173" s="1">
        <f t="shared" si="203"/>
        <v>24452.613244175303</v>
      </c>
      <c r="AZ173" s="1">
        <f t="shared" si="204"/>
        <v>6079.9589386122325</v>
      </c>
      <c r="BA173" s="1">
        <f t="shared" si="213"/>
        <v>13977.109313183337</v>
      </c>
      <c r="BB173" s="1">
        <f t="shared" si="214"/>
        <v>29940.039807303438</v>
      </c>
      <c r="BC173" s="1">
        <f t="shared" si="215"/>
        <v>38044.792594135426</v>
      </c>
      <c r="BD173" s="1">
        <f t="shared" si="205"/>
        <v>2991.1836033619602</v>
      </c>
      <c r="BE173" s="2">
        <f t="shared" si="220"/>
        <v>0</v>
      </c>
      <c r="BF173" s="2">
        <f t="shared" si="221"/>
        <v>0</v>
      </c>
      <c r="BG173" s="2">
        <f t="shared" si="222"/>
        <v>0</v>
      </c>
      <c r="BH173" s="2">
        <f t="shared" si="206"/>
        <v>0</v>
      </c>
      <c r="BI173" s="2">
        <f t="shared" si="216"/>
        <v>0</v>
      </c>
      <c r="BJ173" s="2">
        <f t="shared" si="207"/>
        <v>0</v>
      </c>
      <c r="BK173" s="2">
        <f t="shared" si="208"/>
        <v>0</v>
      </c>
      <c r="BL173" s="2">
        <f t="shared" si="209"/>
        <v>0</v>
      </c>
      <c r="BM173" s="2">
        <f t="shared" si="210"/>
        <v>0</v>
      </c>
      <c r="BN173" s="2">
        <f t="shared" si="211"/>
        <v>0</v>
      </c>
      <c r="BO173" s="2">
        <f t="shared" si="217"/>
        <v>0</v>
      </c>
      <c r="BP173" s="2">
        <f t="shared" si="218"/>
        <v>0</v>
      </c>
      <c r="BQ173" s="2">
        <f t="shared" si="219"/>
        <v>0</v>
      </c>
      <c r="BR173" s="17">
        <f t="shared" si="202"/>
        <v>3.649478698023971E-2</v>
      </c>
      <c r="BS173" s="12"/>
      <c r="BT173" s="12"/>
      <c r="BU173" s="12"/>
      <c r="BV173" s="12"/>
      <c r="BW173" s="12"/>
      <c r="BX173" s="12"/>
      <c r="BY173" s="19"/>
      <c r="BZ173" s="19"/>
      <c r="CA173" s="19"/>
      <c r="CB173" s="12"/>
      <c r="CC173" s="12"/>
      <c r="CD173" s="12"/>
      <c r="CE173" s="12"/>
      <c r="CF173" s="12"/>
      <c r="CG173" s="12"/>
      <c r="CH173" s="12"/>
      <c r="CI173" s="12"/>
      <c r="CJ173" s="12"/>
      <c r="CK173" s="17"/>
      <c r="CL173" s="17"/>
      <c r="CM173" s="17"/>
    </row>
    <row r="174" spans="1:91">
      <c r="A174" s="2">
        <f t="shared" si="159"/>
        <v>2128</v>
      </c>
      <c r="B174" s="5">
        <f t="shared" si="160"/>
        <v>1165.1919038898948</v>
      </c>
      <c r="C174" s="5">
        <f t="shared" si="161"/>
        <v>2963.0988417689873</v>
      </c>
      <c r="D174" s="5">
        <f t="shared" si="162"/>
        <v>4366.733433310842</v>
      </c>
      <c r="E174" s="15">
        <f t="shared" si="163"/>
        <v>9.6608067806021595E-6</v>
      </c>
      <c r="F174" s="15">
        <f t="shared" si="164"/>
        <v>1.9032437167828447E-5</v>
      </c>
      <c r="G174" s="15">
        <f t="shared" si="165"/>
        <v>3.8854043453634304E-5</v>
      </c>
      <c r="H174" s="5">
        <f t="shared" si="166"/>
        <v>237932.39284477479</v>
      </c>
      <c r="I174" s="5">
        <f t="shared" si="167"/>
        <v>91491.783538901829</v>
      </c>
      <c r="J174" s="5">
        <f t="shared" si="168"/>
        <v>33493.776449143486</v>
      </c>
      <c r="K174" s="5">
        <f t="shared" si="169"/>
        <v>204200.17685538117</v>
      </c>
      <c r="L174" s="5">
        <f t="shared" si="170"/>
        <v>30877.060950245148</v>
      </c>
      <c r="M174" s="5">
        <f t="shared" si="171"/>
        <v>7670.2132064307443</v>
      </c>
      <c r="N174" s="15">
        <f t="shared" si="172"/>
        <v>8.0863667886783563E-3</v>
      </c>
      <c r="O174" s="15">
        <f t="shared" si="173"/>
        <v>1.0184413155928773E-2</v>
      </c>
      <c r="P174" s="15">
        <f t="shared" si="174"/>
        <v>9.2453957501881234E-3</v>
      </c>
      <c r="Q174" s="5">
        <f t="shared" si="175"/>
        <v>9366.0939466297568</v>
      </c>
      <c r="R174" s="5">
        <f t="shared" si="176"/>
        <v>12913.163153802714</v>
      </c>
      <c r="S174" s="5">
        <f t="shared" si="177"/>
        <v>6933.083923071923</v>
      </c>
      <c r="T174" s="5">
        <f t="shared" si="178"/>
        <v>39.364517939934821</v>
      </c>
      <c r="U174" s="5">
        <f t="shared" si="179"/>
        <v>141.14014017785655</v>
      </c>
      <c r="V174" s="5">
        <f t="shared" si="180"/>
        <v>206.99618430901714</v>
      </c>
      <c r="W174" s="15">
        <f t="shared" si="181"/>
        <v>-1.0734613539272964E-2</v>
      </c>
      <c r="X174" s="15">
        <f t="shared" si="182"/>
        <v>-1.217998157191269E-2</v>
      </c>
      <c r="Y174" s="15">
        <f t="shared" si="183"/>
        <v>-9.7425357312937999E-3</v>
      </c>
      <c r="Z174" s="5">
        <f t="shared" si="199"/>
        <v>13467.142140373393</v>
      </c>
      <c r="AA174" s="5">
        <f t="shared" si="200"/>
        <v>38534.972554299966</v>
      </c>
      <c r="AB174" s="5">
        <f t="shared" si="201"/>
        <v>51433.19134265498</v>
      </c>
      <c r="AC174" s="16">
        <f t="shared" si="184"/>
        <v>1.433942329321118</v>
      </c>
      <c r="AD174" s="16">
        <f t="shared" si="185"/>
        <v>2.9778935396540733</v>
      </c>
      <c r="AE174" s="16">
        <f t="shared" si="186"/>
        <v>7.4144474318512819</v>
      </c>
      <c r="AF174" s="15">
        <f t="shared" si="187"/>
        <v>-4.0504037456468023E-3</v>
      </c>
      <c r="AG174" s="15">
        <f t="shared" si="188"/>
        <v>2.9673830763510267E-4</v>
      </c>
      <c r="AH174" s="15">
        <f t="shared" si="189"/>
        <v>9.7937136394747881E-3</v>
      </c>
      <c r="AI174" s="1">
        <f t="shared" si="153"/>
        <v>437241.22059207503</v>
      </c>
      <c r="AJ174" s="1">
        <f t="shared" si="154"/>
        <v>164679.12617218538</v>
      </c>
      <c r="AK174" s="1">
        <f t="shared" si="155"/>
        <v>60820.546739693273</v>
      </c>
      <c r="AL174" s="14">
        <f t="shared" si="190"/>
        <v>62.400976505675523</v>
      </c>
      <c r="AM174" s="14">
        <f t="shared" si="191"/>
        <v>13.82475590720556</v>
      </c>
      <c r="AN174" s="14">
        <f t="shared" si="192"/>
        <v>4.5292751896293995</v>
      </c>
      <c r="AO174" s="11">
        <f t="shared" si="193"/>
        <v>6.2989075202441614E-3</v>
      </c>
      <c r="AP174" s="11">
        <f t="shared" si="194"/>
        <v>7.9349621604863745E-3</v>
      </c>
      <c r="AQ174" s="11">
        <f t="shared" si="195"/>
        <v>7.198011867745888E-3</v>
      </c>
      <c r="AR174" s="1">
        <f t="shared" si="196"/>
        <v>237932.39284477479</v>
      </c>
      <c r="AS174" s="1">
        <f t="shared" si="197"/>
        <v>91491.783538901829</v>
      </c>
      <c r="AT174" s="1">
        <f t="shared" si="198"/>
        <v>33493.776449143486</v>
      </c>
      <c r="AU174" s="1">
        <f t="shared" si="156"/>
        <v>47586.478568954961</v>
      </c>
      <c r="AV174" s="1">
        <f t="shared" si="157"/>
        <v>18298.356707780367</v>
      </c>
      <c r="AW174" s="1">
        <f t="shared" si="158"/>
        <v>6698.7552898286976</v>
      </c>
      <c r="AX174" s="1">
        <f t="shared" si="212"/>
        <v>163360.14148430494</v>
      </c>
      <c r="AY174" s="1">
        <f t="shared" si="203"/>
        <v>24701.64876019612</v>
      </c>
      <c r="AZ174" s="1">
        <f t="shared" si="204"/>
        <v>6136.1705651445955</v>
      </c>
      <c r="BA174" s="1">
        <f t="shared" si="213"/>
        <v>13986.628621024365</v>
      </c>
      <c r="BB174" s="1">
        <f t="shared" si="214"/>
        <v>29970.634427837125</v>
      </c>
      <c r="BC174" s="1">
        <f t="shared" si="215"/>
        <v>38086.457480886274</v>
      </c>
      <c r="BD174" s="1">
        <f t="shared" si="205"/>
        <v>2906.9593240771492</v>
      </c>
      <c r="BE174" s="2">
        <f t="shared" si="220"/>
        <v>0</v>
      </c>
      <c r="BF174" s="2">
        <f t="shared" si="221"/>
        <v>0</v>
      </c>
      <c r="BG174" s="2">
        <f t="shared" si="222"/>
        <v>0</v>
      </c>
      <c r="BH174" s="2">
        <f t="shared" si="206"/>
        <v>0</v>
      </c>
      <c r="BI174" s="2">
        <f t="shared" si="216"/>
        <v>0</v>
      </c>
      <c r="BJ174" s="2">
        <f t="shared" si="207"/>
        <v>0</v>
      </c>
      <c r="BK174" s="2">
        <f t="shared" si="208"/>
        <v>0</v>
      </c>
      <c r="BL174" s="2">
        <f t="shared" si="209"/>
        <v>0</v>
      </c>
      <c r="BM174" s="2">
        <f t="shared" si="210"/>
        <v>0</v>
      </c>
      <c r="BN174" s="2">
        <f t="shared" si="211"/>
        <v>0</v>
      </c>
      <c r="BO174" s="2">
        <f t="shared" si="217"/>
        <v>0</v>
      </c>
      <c r="BP174" s="2">
        <f t="shared" si="218"/>
        <v>0</v>
      </c>
      <c r="BQ174" s="2">
        <f t="shared" si="219"/>
        <v>0</v>
      </c>
      <c r="BR174" s="17">
        <f t="shared" si="202"/>
        <v>3.5431832019650202E-2</v>
      </c>
      <c r="BS174" s="12"/>
      <c r="BT174" s="12"/>
      <c r="BU174" s="12"/>
      <c r="BV174" s="12"/>
      <c r="BW174" s="12"/>
      <c r="BX174" s="12"/>
      <c r="BY174" s="19"/>
      <c r="BZ174" s="19"/>
      <c r="CA174" s="19"/>
      <c r="CB174" s="12"/>
      <c r="CC174" s="12"/>
      <c r="CD174" s="12"/>
      <c r="CE174" s="12"/>
      <c r="CF174" s="12"/>
      <c r="CG174" s="12"/>
      <c r="CH174" s="12"/>
      <c r="CI174" s="12"/>
      <c r="CJ174" s="12"/>
      <c r="CK174" s="17"/>
      <c r="CL174" s="17"/>
      <c r="CM174" s="17"/>
    </row>
    <row r="175" spans="1:91">
      <c r="A175" s="2">
        <f t="shared" si="159"/>
        <v>2129</v>
      </c>
      <c r="B175" s="5">
        <f t="shared" si="160"/>
        <v>1165.2025977490482</v>
      </c>
      <c r="C175" s="5">
        <f t="shared" si="161"/>
        <v>2963.1524170118887</v>
      </c>
      <c r="D175" s="5">
        <f t="shared" si="162"/>
        <v>4366.8946152988819</v>
      </c>
      <c r="E175" s="15">
        <f t="shared" si="163"/>
        <v>9.1777664415720506E-6</v>
      </c>
      <c r="F175" s="15">
        <f t="shared" si="164"/>
        <v>1.8080815309437025E-5</v>
      </c>
      <c r="G175" s="15">
        <f t="shared" si="165"/>
        <v>3.6911341280952588E-5</v>
      </c>
      <c r="H175" s="5">
        <f t="shared" si="166"/>
        <v>239839.36906368699</v>
      </c>
      <c r="I175" s="5">
        <f t="shared" si="167"/>
        <v>92415.926865936563</v>
      </c>
      <c r="J175" s="5">
        <f t="shared" si="168"/>
        <v>33801.583713732281</v>
      </c>
      <c r="K175" s="5">
        <f t="shared" si="169"/>
        <v>205834.90761779234</v>
      </c>
      <c r="L175" s="5">
        <f t="shared" si="170"/>
        <v>31188.381109038903</v>
      </c>
      <c r="M175" s="5">
        <f t="shared" si="171"/>
        <v>7740.4166327514658</v>
      </c>
      <c r="N175" s="15">
        <f t="shared" si="172"/>
        <v>8.0055305905484264E-3</v>
      </c>
      <c r="O175" s="15">
        <f t="shared" si="173"/>
        <v>1.0082570983534156E-2</v>
      </c>
      <c r="P175" s="15">
        <f t="shared" si="174"/>
        <v>9.152734667383422E-3</v>
      </c>
      <c r="Q175" s="5">
        <f t="shared" si="175"/>
        <v>9339.8139299435898</v>
      </c>
      <c r="R175" s="5">
        <f t="shared" si="176"/>
        <v>12884.726102986015</v>
      </c>
      <c r="S175" s="5">
        <f t="shared" si="177"/>
        <v>6928.6322895207595</v>
      </c>
      <c r="T175" s="5">
        <f t="shared" si="178"/>
        <v>38.941955052689842</v>
      </c>
      <c r="U175" s="5">
        <f t="shared" si="179"/>
        <v>139.42105587143308</v>
      </c>
      <c r="V175" s="5">
        <f t="shared" si="180"/>
        <v>204.97951658714507</v>
      </c>
      <c r="W175" s="15">
        <f t="shared" si="181"/>
        <v>-1.0734613539272964E-2</v>
      </c>
      <c r="X175" s="15">
        <f t="shared" si="182"/>
        <v>-1.217998157191269E-2</v>
      </c>
      <c r="Y175" s="15">
        <f t="shared" si="183"/>
        <v>-9.7425357312937999E-3</v>
      </c>
      <c r="Z175" s="5">
        <f t="shared" si="199"/>
        <v>13376.039871779183</v>
      </c>
      <c r="AA175" s="5">
        <f t="shared" si="200"/>
        <v>38465.435914547612</v>
      </c>
      <c r="AB175" s="5">
        <f t="shared" si="201"/>
        <v>51908.432003578084</v>
      </c>
      <c r="AC175" s="16">
        <f t="shared" si="184"/>
        <v>1.4281342839393942</v>
      </c>
      <c r="AD175" s="16">
        <f t="shared" si="185"/>
        <v>2.9787771947433477</v>
      </c>
      <c r="AE175" s="16">
        <f t="shared" si="186"/>
        <v>7.4870624067937728</v>
      </c>
      <c r="AF175" s="15">
        <f t="shared" si="187"/>
        <v>-4.0504037456468023E-3</v>
      </c>
      <c r="AG175" s="15">
        <f t="shared" si="188"/>
        <v>2.9673830763510267E-4</v>
      </c>
      <c r="AH175" s="15">
        <f t="shared" si="189"/>
        <v>9.7937136394747881E-3</v>
      </c>
      <c r="AI175" s="1">
        <f t="shared" si="153"/>
        <v>441103.57710182254</v>
      </c>
      <c r="AJ175" s="1">
        <f t="shared" si="154"/>
        <v>166509.57026274721</v>
      </c>
      <c r="AK175" s="1">
        <f t="shared" si="155"/>
        <v>61437.247355552645</v>
      </c>
      <c r="AL175" s="14">
        <f t="shared" si="190"/>
        <v>62.790103906055883</v>
      </c>
      <c r="AM175" s="14">
        <f t="shared" si="191"/>
        <v>13.933357833057181</v>
      </c>
      <c r="AN175" s="14">
        <f t="shared" si="192"/>
        <v>4.5615509484309662</v>
      </c>
      <c r="AO175" s="11">
        <f t="shared" si="193"/>
        <v>6.2359184450417196E-3</v>
      </c>
      <c r="AP175" s="11">
        <f t="shared" si="194"/>
        <v>7.8556125388815103E-3</v>
      </c>
      <c r="AQ175" s="11">
        <f t="shared" si="195"/>
        <v>7.1260317490684294E-3</v>
      </c>
      <c r="AR175" s="1">
        <f t="shared" si="196"/>
        <v>239839.36906368699</v>
      </c>
      <c r="AS175" s="1">
        <f t="shared" si="197"/>
        <v>92415.926865936563</v>
      </c>
      <c r="AT175" s="1">
        <f t="shared" si="198"/>
        <v>33801.583713732281</v>
      </c>
      <c r="AU175" s="1">
        <f t="shared" si="156"/>
        <v>47967.873812737402</v>
      </c>
      <c r="AV175" s="1">
        <f t="shared" si="157"/>
        <v>18483.185373187313</v>
      </c>
      <c r="AW175" s="1">
        <f t="shared" si="158"/>
        <v>6760.3167427464568</v>
      </c>
      <c r="AX175" s="1">
        <f t="shared" si="212"/>
        <v>164667.92609423384</v>
      </c>
      <c r="AY175" s="1">
        <f t="shared" si="203"/>
        <v>24950.704887231124</v>
      </c>
      <c r="AZ175" s="1">
        <f t="shared" si="204"/>
        <v>6192.3333062011725</v>
      </c>
      <c r="BA175" s="1">
        <f t="shared" si="213"/>
        <v>13996.047912105705</v>
      </c>
      <c r="BB175" s="1">
        <f t="shared" si="214"/>
        <v>30000.902906288924</v>
      </c>
      <c r="BC175" s="1">
        <f t="shared" si="215"/>
        <v>38127.650526394522</v>
      </c>
      <c r="BD175" s="1">
        <f t="shared" si="205"/>
        <v>2825.0728927469008</v>
      </c>
      <c r="BE175" s="2">
        <f t="shared" si="220"/>
        <v>0</v>
      </c>
      <c r="BF175" s="2">
        <f t="shared" si="221"/>
        <v>0</v>
      </c>
      <c r="BG175" s="2">
        <f t="shared" si="222"/>
        <v>0</v>
      </c>
      <c r="BH175" s="2">
        <f t="shared" si="206"/>
        <v>0</v>
      </c>
      <c r="BI175" s="2">
        <f t="shared" si="216"/>
        <v>0</v>
      </c>
      <c r="BJ175" s="2">
        <f t="shared" si="207"/>
        <v>0</v>
      </c>
      <c r="BK175" s="2">
        <f t="shared" si="208"/>
        <v>0</v>
      </c>
      <c r="BL175" s="2">
        <f t="shared" si="209"/>
        <v>0</v>
      </c>
      <c r="BM175" s="2">
        <f t="shared" si="210"/>
        <v>0</v>
      </c>
      <c r="BN175" s="2">
        <f t="shared" si="211"/>
        <v>0</v>
      </c>
      <c r="BO175" s="2">
        <f t="shared" si="217"/>
        <v>0</v>
      </c>
      <c r="BP175" s="2">
        <f t="shared" si="218"/>
        <v>0</v>
      </c>
      <c r="BQ175" s="2">
        <f t="shared" si="219"/>
        <v>0</v>
      </c>
      <c r="BR175" s="17">
        <f t="shared" si="202"/>
        <v>3.4399836912281746E-2</v>
      </c>
      <c r="BS175" s="12"/>
      <c r="BT175" s="12"/>
      <c r="BU175" s="12"/>
      <c r="BV175" s="12"/>
      <c r="BW175" s="12"/>
      <c r="BX175" s="12"/>
      <c r="BY175" s="19"/>
      <c r="BZ175" s="19"/>
      <c r="CA175" s="19"/>
      <c r="CB175" s="12"/>
      <c r="CC175" s="12"/>
      <c r="CD175" s="12"/>
      <c r="CE175" s="12"/>
      <c r="CF175" s="12"/>
      <c r="CG175" s="12"/>
      <c r="CH175" s="12"/>
      <c r="CI175" s="12"/>
      <c r="CJ175" s="12"/>
      <c r="CK175" s="17"/>
      <c r="CL175" s="17"/>
      <c r="CM175" s="17"/>
    </row>
    <row r="176" spans="1:91">
      <c r="A176" s="2">
        <f t="shared" si="159"/>
        <v>2130</v>
      </c>
      <c r="B176" s="5">
        <f t="shared" si="160"/>
        <v>1165.2127570084824</v>
      </c>
      <c r="C176" s="5">
        <f t="shared" si="161"/>
        <v>2963.2033144128955</v>
      </c>
      <c r="D176" s="5">
        <f t="shared" si="162"/>
        <v>4367.047743839491</v>
      </c>
      <c r="E176" s="15">
        <f t="shared" si="163"/>
        <v>8.7188781194934471E-6</v>
      </c>
      <c r="F176" s="15">
        <f t="shared" si="164"/>
        <v>1.7176774543965172E-5</v>
      </c>
      <c r="G176" s="15">
        <f t="shared" si="165"/>
        <v>3.5065774216904959E-5</v>
      </c>
      <c r="H176" s="5">
        <f t="shared" si="166"/>
        <v>241742.3249218624</v>
      </c>
      <c r="I176" s="5">
        <f t="shared" si="167"/>
        <v>93340.003033937843</v>
      </c>
      <c r="J176" s="5">
        <f t="shared" si="168"/>
        <v>34109.056371863117</v>
      </c>
      <c r="K176" s="5">
        <f t="shared" si="169"/>
        <v>207466.25323816514</v>
      </c>
      <c r="L176" s="5">
        <f t="shared" si="170"/>
        <v>31499.695812277212</v>
      </c>
      <c r="M176" s="5">
        <f t="shared" si="171"/>
        <v>7810.5526599703653</v>
      </c>
      <c r="N176" s="15">
        <f t="shared" si="172"/>
        <v>7.925505149991352E-3</v>
      </c>
      <c r="O176" s="15">
        <f t="shared" si="173"/>
        <v>9.9817525683654207E-3</v>
      </c>
      <c r="P176" s="15">
        <f t="shared" si="174"/>
        <v>9.0610144836569262E-3</v>
      </c>
      <c r="Q176" s="5">
        <f t="shared" si="175"/>
        <v>9312.8639717530878</v>
      </c>
      <c r="R176" s="5">
        <f t="shared" si="176"/>
        <v>12855.056835392974</v>
      </c>
      <c r="S176" s="5">
        <f t="shared" si="177"/>
        <v>6923.5414095694523</v>
      </c>
      <c r="T176" s="5">
        <f t="shared" si="178"/>
        <v>38.523928214735477</v>
      </c>
      <c r="U176" s="5">
        <f t="shared" si="179"/>
        <v>137.72290998018241</v>
      </c>
      <c r="V176" s="5">
        <f t="shared" si="180"/>
        <v>202.98249632261147</v>
      </c>
      <c r="W176" s="15">
        <f t="shared" si="181"/>
        <v>-1.0734613539272964E-2</v>
      </c>
      <c r="X176" s="15">
        <f t="shared" si="182"/>
        <v>-1.217998157191269E-2</v>
      </c>
      <c r="Y176" s="15">
        <f t="shared" si="183"/>
        <v>-9.7425357312937999E-3</v>
      </c>
      <c r="Z176" s="5">
        <f t="shared" si="199"/>
        <v>13284.482134262618</v>
      </c>
      <c r="AA176" s="5">
        <f t="shared" si="200"/>
        <v>38392.117308443521</v>
      </c>
      <c r="AB176" s="5">
        <f t="shared" si="201"/>
        <v>52383.152242757329</v>
      </c>
      <c r="AC176" s="16">
        <f t="shared" si="184"/>
        <v>1.4223497634864395</v>
      </c>
      <c r="AD176" s="16">
        <f t="shared" si="185"/>
        <v>2.9796611120469381</v>
      </c>
      <c r="AE176" s="16">
        <f t="shared" si="186"/>
        <v>7.5603885520067875</v>
      </c>
      <c r="AF176" s="15">
        <f t="shared" si="187"/>
        <v>-4.0504037456468023E-3</v>
      </c>
      <c r="AG176" s="15">
        <f t="shared" si="188"/>
        <v>2.9673830763510267E-4</v>
      </c>
      <c r="AH176" s="15">
        <f t="shared" si="189"/>
        <v>9.7937136394747881E-3</v>
      </c>
      <c r="AI176" s="1">
        <f t="shared" si="153"/>
        <v>444961.09320437768</v>
      </c>
      <c r="AJ176" s="1">
        <f t="shared" si="154"/>
        <v>168341.79860965977</v>
      </c>
      <c r="AK176" s="1">
        <f t="shared" si="155"/>
        <v>62053.839362743842</v>
      </c>
      <c r="AL176" s="14">
        <f t="shared" si="190"/>
        <v>63.177742333498607</v>
      </c>
      <c r="AM176" s="14">
        <f t="shared" si="191"/>
        <v>14.041718342954248</v>
      </c>
      <c r="AN176" s="14">
        <f t="shared" si="192"/>
        <v>4.5937316477456438</v>
      </c>
      <c r="AO176" s="11">
        <f t="shared" si="193"/>
        <v>6.1735592605913023E-3</v>
      </c>
      <c r="AP176" s="11">
        <f t="shared" si="194"/>
        <v>7.777056413492695E-3</v>
      </c>
      <c r="AQ176" s="11">
        <f t="shared" si="195"/>
        <v>7.0547714315777454E-3</v>
      </c>
      <c r="AR176" s="1">
        <f t="shared" si="196"/>
        <v>241742.3249218624</v>
      </c>
      <c r="AS176" s="1">
        <f t="shared" si="197"/>
        <v>93340.003033937843</v>
      </c>
      <c r="AT176" s="1">
        <f t="shared" si="198"/>
        <v>34109.056371863117</v>
      </c>
      <c r="AU176" s="1">
        <f t="shared" si="156"/>
        <v>48348.464984372484</v>
      </c>
      <c r="AV176" s="1">
        <f t="shared" si="157"/>
        <v>18668.000606787569</v>
      </c>
      <c r="AW176" s="1">
        <f t="shared" si="158"/>
        <v>6821.8112743726233</v>
      </c>
      <c r="AX176" s="1">
        <f t="shared" si="212"/>
        <v>165973.00259053209</v>
      </c>
      <c r="AY176" s="1">
        <f t="shared" si="203"/>
        <v>25199.756649821771</v>
      </c>
      <c r="AZ176" s="1">
        <f t="shared" si="204"/>
        <v>6248.4421279762919</v>
      </c>
      <c r="BA176" s="1">
        <f t="shared" si="213"/>
        <v>14005.368438242602</v>
      </c>
      <c r="BB176" s="1">
        <f t="shared" si="214"/>
        <v>30030.849542419313</v>
      </c>
      <c r="BC176" s="1">
        <f t="shared" si="215"/>
        <v>38168.379188811836</v>
      </c>
      <c r="BD176" s="1">
        <f t="shared" si="205"/>
        <v>2745.4609088055481</v>
      </c>
      <c r="BE176" s="2">
        <f t="shared" si="220"/>
        <v>0</v>
      </c>
      <c r="BF176" s="2">
        <f t="shared" si="221"/>
        <v>0</v>
      </c>
      <c r="BG176" s="2">
        <f t="shared" si="222"/>
        <v>0</v>
      </c>
      <c r="BH176" s="2">
        <f t="shared" si="206"/>
        <v>0</v>
      </c>
      <c r="BI176" s="2">
        <f t="shared" si="216"/>
        <v>0</v>
      </c>
      <c r="BJ176" s="2">
        <f t="shared" si="207"/>
        <v>0</v>
      </c>
      <c r="BK176" s="2">
        <f t="shared" si="208"/>
        <v>0</v>
      </c>
      <c r="BL176" s="2">
        <f t="shared" si="209"/>
        <v>0</v>
      </c>
      <c r="BM176" s="2">
        <f t="shared" si="210"/>
        <v>0</v>
      </c>
      <c r="BN176" s="2">
        <f t="shared" si="211"/>
        <v>0</v>
      </c>
      <c r="BO176" s="2">
        <f t="shared" si="217"/>
        <v>0</v>
      </c>
      <c r="BP176" s="2">
        <f t="shared" si="218"/>
        <v>0</v>
      </c>
      <c r="BQ176" s="2">
        <f t="shared" si="219"/>
        <v>0</v>
      </c>
      <c r="BR176" s="17">
        <f t="shared" si="202"/>
        <v>3.3397899914836646E-2</v>
      </c>
      <c r="BS176" s="12"/>
      <c r="BT176" s="12"/>
      <c r="BU176" s="12"/>
      <c r="BV176" s="12"/>
      <c r="BW176" s="12"/>
      <c r="BX176" s="12"/>
      <c r="BY176" s="19"/>
      <c r="BZ176" s="19"/>
      <c r="CA176" s="19"/>
      <c r="CB176" s="12"/>
      <c r="CC176" s="12"/>
      <c r="CD176" s="12"/>
      <c r="CE176" s="12"/>
      <c r="CF176" s="12"/>
      <c r="CG176" s="12"/>
      <c r="CH176" s="12"/>
      <c r="CI176" s="12"/>
      <c r="CJ176" s="12"/>
      <c r="CK176" s="17"/>
      <c r="CL176" s="17"/>
      <c r="CM176" s="17"/>
    </row>
    <row r="177" spans="1:91">
      <c r="A177" s="2">
        <f t="shared" si="159"/>
        <v>2131</v>
      </c>
      <c r="B177" s="5">
        <f t="shared" si="160"/>
        <v>1165.2224083890935</v>
      </c>
      <c r="C177" s="5">
        <f t="shared" si="161"/>
        <v>2963.251667774392</v>
      </c>
      <c r="D177" s="5">
        <f t="shared" si="162"/>
        <v>4367.1932210541618</v>
      </c>
      <c r="E177" s="15">
        <f t="shared" si="163"/>
        <v>8.2829342135187741E-6</v>
      </c>
      <c r="F177" s="15">
        <f t="shared" si="164"/>
        <v>1.6317935816766913E-5</v>
      </c>
      <c r="G177" s="15">
        <f t="shared" si="165"/>
        <v>3.3312485506059708E-5</v>
      </c>
      <c r="H177" s="5">
        <f t="shared" si="166"/>
        <v>243641.12146594547</v>
      </c>
      <c r="I177" s="5">
        <f t="shared" si="167"/>
        <v>94263.922195870415</v>
      </c>
      <c r="J177" s="5">
        <f t="shared" si="168"/>
        <v>34416.168733879524</v>
      </c>
      <c r="K177" s="5">
        <f t="shared" si="169"/>
        <v>209094.09200495595</v>
      </c>
      <c r="L177" s="5">
        <f t="shared" si="170"/>
        <v>31810.974147420013</v>
      </c>
      <c r="M177" s="5">
        <f t="shared" si="171"/>
        <v>7880.6150751379128</v>
      </c>
      <c r="N177" s="15">
        <f t="shared" si="172"/>
        <v>7.8462821850939779E-3</v>
      </c>
      <c r="O177" s="15">
        <f t="shared" si="173"/>
        <v>9.8819473368207955E-3</v>
      </c>
      <c r="P177" s="15">
        <f t="shared" si="174"/>
        <v>8.9702250554717367E-3</v>
      </c>
      <c r="Q177" s="5">
        <f t="shared" si="175"/>
        <v>9285.257850493017</v>
      </c>
      <c r="R177" s="5">
        <f t="shared" si="176"/>
        <v>12824.177475847466</v>
      </c>
      <c r="S177" s="5">
        <f t="shared" si="177"/>
        <v>6917.8196594736119</v>
      </c>
      <c r="T177" s="5">
        <f t="shared" si="178"/>
        <v>38.110388733335597</v>
      </c>
      <c r="U177" s="5">
        <f t="shared" si="179"/>
        <v>136.0454474745936</v>
      </c>
      <c r="V177" s="5">
        <f t="shared" si="180"/>
        <v>201.00493209936121</v>
      </c>
      <c r="W177" s="15">
        <f t="shared" si="181"/>
        <v>-1.0734613539272964E-2</v>
      </c>
      <c r="X177" s="15">
        <f t="shared" si="182"/>
        <v>-1.217998157191269E-2</v>
      </c>
      <c r="Y177" s="15">
        <f t="shared" si="183"/>
        <v>-9.7425357312937999E-3</v>
      </c>
      <c r="Z177" s="5">
        <f t="shared" si="199"/>
        <v>13192.497612565245</v>
      </c>
      <c r="AA177" s="5">
        <f t="shared" si="200"/>
        <v>38315.079124529228</v>
      </c>
      <c r="AB177" s="5">
        <f t="shared" si="201"/>
        <v>52857.311854309388</v>
      </c>
      <c r="AC177" s="16">
        <f t="shared" si="184"/>
        <v>1.4165886726767942</v>
      </c>
      <c r="AD177" s="16">
        <f t="shared" si="185"/>
        <v>2.9805452916426529</v>
      </c>
      <c r="AE177" s="16">
        <f t="shared" si="186"/>
        <v>7.6344328324883053</v>
      </c>
      <c r="AF177" s="15">
        <f t="shared" si="187"/>
        <v>-4.0504037456468023E-3</v>
      </c>
      <c r="AG177" s="15">
        <f t="shared" si="188"/>
        <v>2.9673830763510267E-4</v>
      </c>
      <c r="AH177" s="15">
        <f t="shared" si="189"/>
        <v>9.7937136394747881E-3</v>
      </c>
      <c r="AI177" s="1">
        <f t="shared" si="153"/>
        <v>448813.44886831241</v>
      </c>
      <c r="AJ177" s="1">
        <f t="shared" si="154"/>
        <v>170175.61935548138</v>
      </c>
      <c r="AK177" s="1">
        <f t="shared" si="155"/>
        <v>62670.266700842083</v>
      </c>
      <c r="AL177" s="14">
        <f t="shared" si="190"/>
        <v>63.563873554382361</v>
      </c>
      <c r="AM177" s="14">
        <f t="shared" si="191"/>
        <v>14.149829546292825</v>
      </c>
      <c r="AN177" s="14">
        <f t="shared" si="192"/>
        <v>4.6258152972705657</v>
      </c>
      <c r="AO177" s="11">
        <f t="shared" si="193"/>
        <v>6.111823667985389E-3</v>
      </c>
      <c r="AP177" s="11">
        <f t="shared" si="194"/>
        <v>7.6992858493577683E-3</v>
      </c>
      <c r="AQ177" s="11">
        <f t="shared" si="195"/>
        <v>6.984223717261968E-3</v>
      </c>
      <c r="AR177" s="1">
        <f t="shared" si="196"/>
        <v>243641.12146594547</v>
      </c>
      <c r="AS177" s="1">
        <f t="shared" si="197"/>
        <v>94263.922195870415</v>
      </c>
      <c r="AT177" s="1">
        <f t="shared" si="198"/>
        <v>34416.168733879524</v>
      </c>
      <c r="AU177" s="1">
        <f t="shared" si="156"/>
        <v>48728.224293189094</v>
      </c>
      <c r="AV177" s="1">
        <f t="shared" si="157"/>
        <v>18852.784439174084</v>
      </c>
      <c r="AW177" s="1">
        <f t="shared" si="158"/>
        <v>6883.2337467759053</v>
      </c>
      <c r="AX177" s="1">
        <f t="shared" si="212"/>
        <v>167275.27360396477</v>
      </c>
      <c r="AY177" s="1">
        <f t="shared" si="203"/>
        <v>25448.779317936009</v>
      </c>
      <c r="AZ177" s="1">
        <f t="shared" si="204"/>
        <v>6304.4920601103295</v>
      </c>
      <c r="BA177" s="1">
        <f t="shared" si="213"/>
        <v>14014.591426175371</v>
      </c>
      <c r="BB177" s="1">
        <f t="shared" si="214"/>
        <v>30060.478541957771</v>
      </c>
      <c r="BC177" s="1">
        <f t="shared" si="215"/>
        <v>38208.650719190518</v>
      </c>
      <c r="BD177" s="1">
        <f t="shared" si="205"/>
        <v>2668.0616195491348</v>
      </c>
      <c r="BE177" s="2">
        <f t="shared" si="220"/>
        <v>0</v>
      </c>
      <c r="BF177" s="2">
        <f t="shared" si="221"/>
        <v>0</v>
      </c>
      <c r="BG177" s="2">
        <f t="shared" si="222"/>
        <v>0</v>
      </c>
      <c r="BH177" s="2">
        <f t="shared" si="206"/>
        <v>0</v>
      </c>
      <c r="BI177" s="2">
        <f t="shared" si="216"/>
        <v>0</v>
      </c>
      <c r="BJ177" s="2">
        <f t="shared" si="207"/>
        <v>0</v>
      </c>
      <c r="BK177" s="2">
        <f t="shared" si="208"/>
        <v>0</v>
      </c>
      <c r="BL177" s="2">
        <f t="shared" si="209"/>
        <v>0</v>
      </c>
      <c r="BM177" s="2">
        <f t="shared" si="210"/>
        <v>0</v>
      </c>
      <c r="BN177" s="2">
        <f t="shared" si="211"/>
        <v>0</v>
      </c>
      <c r="BO177" s="2">
        <f t="shared" si="217"/>
        <v>0</v>
      </c>
      <c r="BP177" s="2">
        <f t="shared" si="218"/>
        <v>0</v>
      </c>
      <c r="BQ177" s="2">
        <f t="shared" si="219"/>
        <v>0</v>
      </c>
      <c r="BR177" s="17">
        <f t="shared" si="202"/>
        <v>3.242514554838509E-2</v>
      </c>
      <c r="BS177" s="12"/>
      <c r="BT177" s="12"/>
      <c r="BU177" s="12"/>
      <c r="BV177" s="12"/>
      <c r="BW177" s="12"/>
      <c r="BX177" s="12"/>
      <c r="BY177" s="19"/>
      <c r="BZ177" s="19"/>
      <c r="CA177" s="19"/>
      <c r="CB177" s="12"/>
      <c r="CC177" s="12"/>
      <c r="CD177" s="12"/>
      <c r="CE177" s="12"/>
      <c r="CF177" s="12"/>
      <c r="CG177" s="12"/>
      <c r="CH177" s="12"/>
      <c r="CI177" s="12"/>
      <c r="CJ177" s="12"/>
      <c r="CK177" s="17"/>
      <c r="CL177" s="17"/>
      <c r="CM177" s="17"/>
    </row>
    <row r="178" spans="1:91">
      <c r="A178" s="2">
        <f t="shared" si="159"/>
        <v>2132</v>
      </c>
      <c r="B178" s="5">
        <f t="shared" si="160"/>
        <v>1165.2315772766187</v>
      </c>
      <c r="C178" s="5">
        <f t="shared" si="161"/>
        <v>2963.2976042173896</v>
      </c>
      <c r="D178" s="5">
        <f t="shared" si="162"/>
        <v>4367.3314290119961</v>
      </c>
      <c r="E178" s="15">
        <f t="shared" si="163"/>
        <v>7.8687875028428348E-6</v>
      </c>
      <c r="F178" s="15">
        <f t="shared" si="164"/>
        <v>1.5502039025928565E-5</v>
      </c>
      <c r="G178" s="15">
        <f t="shared" si="165"/>
        <v>3.1646861230756722E-5</v>
      </c>
      <c r="H178" s="5">
        <f t="shared" si="166"/>
        <v>245535.62205788554</v>
      </c>
      <c r="I178" s="5">
        <f t="shared" si="167"/>
        <v>95187.595378614235</v>
      </c>
      <c r="J178" s="5">
        <f t="shared" si="168"/>
        <v>34722.895413171937</v>
      </c>
      <c r="K178" s="5">
        <f t="shared" si="169"/>
        <v>210718.30428055496</v>
      </c>
      <c r="L178" s="5">
        <f t="shared" si="170"/>
        <v>32122.185514928526</v>
      </c>
      <c r="M178" s="5">
        <f t="shared" si="171"/>
        <v>7950.5977454582962</v>
      </c>
      <c r="N178" s="15">
        <f t="shared" si="172"/>
        <v>7.7678535056864284E-3</v>
      </c>
      <c r="O178" s="15">
        <f t="shared" si="173"/>
        <v>9.7831448375733654E-3</v>
      </c>
      <c r="P178" s="15">
        <f t="shared" si="174"/>
        <v>8.8803563748682812E-3</v>
      </c>
      <c r="Q178" s="5">
        <f t="shared" si="175"/>
        <v>9257.0093091190247</v>
      </c>
      <c r="R178" s="5">
        <f t="shared" si="176"/>
        <v>12792.110206845809</v>
      </c>
      <c r="S178" s="5">
        <f t="shared" si="177"/>
        <v>6911.4754674420246</v>
      </c>
      <c r="T178" s="5">
        <f t="shared" si="178"/>
        <v>37.701288438451776</v>
      </c>
      <c r="U178" s="5">
        <f t="shared" si="179"/>
        <v>134.38841643141043</v>
      </c>
      <c r="V178" s="5">
        <f t="shared" si="180"/>
        <v>199.04663436621689</v>
      </c>
      <c r="W178" s="15">
        <f t="shared" si="181"/>
        <v>-1.0734613539272964E-2</v>
      </c>
      <c r="X178" s="15">
        <f t="shared" si="182"/>
        <v>-1.217998157191269E-2</v>
      </c>
      <c r="Y178" s="15">
        <f t="shared" si="183"/>
        <v>-9.7425357312937999E-3</v>
      </c>
      <c r="Z178" s="5">
        <f t="shared" si="199"/>
        <v>13100.11454933703</v>
      </c>
      <c r="AA178" s="5">
        <f t="shared" si="200"/>
        <v>38234.384035561787</v>
      </c>
      <c r="AB178" s="5">
        <f t="shared" si="201"/>
        <v>53330.871101470177</v>
      </c>
      <c r="AC178" s="16">
        <f t="shared" si="184"/>
        <v>1.4108509166109433</v>
      </c>
      <c r="AD178" s="16">
        <f t="shared" si="185"/>
        <v>2.9814297336083246</v>
      </c>
      <c r="AE178" s="16">
        <f t="shared" si="186"/>
        <v>7.7092022814495005</v>
      </c>
      <c r="AF178" s="15">
        <f t="shared" si="187"/>
        <v>-4.0504037456468023E-3</v>
      </c>
      <c r="AG178" s="15">
        <f t="shared" si="188"/>
        <v>2.9673830763510267E-4</v>
      </c>
      <c r="AH178" s="15">
        <f t="shared" si="189"/>
        <v>9.7937136394747881E-3</v>
      </c>
      <c r="AI178" s="1">
        <f t="shared" si="153"/>
        <v>452660.32827467029</v>
      </c>
      <c r="AJ178" s="1">
        <f t="shared" si="154"/>
        <v>172010.84185910731</v>
      </c>
      <c r="AK178" s="1">
        <f t="shared" si="155"/>
        <v>63286.473777533785</v>
      </c>
      <c r="AL178" s="14">
        <f t="shared" si="190"/>
        <v>63.948479829332676</v>
      </c>
      <c r="AM178" s="14">
        <f t="shared" si="191"/>
        <v>14.257683692865456</v>
      </c>
      <c r="AN178" s="14">
        <f t="shared" si="192"/>
        <v>4.6577999488923272</v>
      </c>
      <c r="AO178" s="11">
        <f t="shared" si="193"/>
        <v>6.0507054313055347E-3</v>
      </c>
      <c r="AP178" s="11">
        <f t="shared" si="194"/>
        <v>7.6222929908641903E-3</v>
      </c>
      <c r="AQ178" s="11">
        <f t="shared" si="195"/>
        <v>6.9143814800893483E-3</v>
      </c>
      <c r="AR178" s="1">
        <f t="shared" si="196"/>
        <v>245535.62205788554</v>
      </c>
      <c r="AS178" s="1">
        <f t="shared" si="197"/>
        <v>95187.595378614235</v>
      </c>
      <c r="AT178" s="1">
        <f t="shared" si="198"/>
        <v>34722.895413171937</v>
      </c>
      <c r="AU178" s="1">
        <f t="shared" si="156"/>
        <v>49107.124411577111</v>
      </c>
      <c r="AV178" s="1">
        <f t="shared" si="157"/>
        <v>19037.519075722848</v>
      </c>
      <c r="AW178" s="1">
        <f t="shared" si="158"/>
        <v>6944.5790826343873</v>
      </c>
      <c r="AX178" s="1">
        <f t="shared" si="212"/>
        <v>168574.64342444399</v>
      </c>
      <c r="AY178" s="1">
        <f t="shared" si="203"/>
        <v>25697.748411942823</v>
      </c>
      <c r="AZ178" s="1">
        <f t="shared" si="204"/>
        <v>6360.4781963666373</v>
      </c>
      <c r="BA178" s="1">
        <f t="shared" si="213"/>
        <v>14023.718078433691</v>
      </c>
      <c r="BB178" s="1">
        <f t="shared" si="214"/>
        <v>30089.794019990652</v>
      </c>
      <c r="BC178" s="1">
        <f t="shared" si="215"/>
        <v>38248.472169838598</v>
      </c>
      <c r="BD178" s="1">
        <f t="shared" si="205"/>
        <v>2592.8148811186684</v>
      </c>
      <c r="BE178" s="2">
        <f t="shared" si="220"/>
        <v>0</v>
      </c>
      <c r="BF178" s="2">
        <f t="shared" si="221"/>
        <v>0</v>
      </c>
      <c r="BG178" s="2">
        <f t="shared" si="222"/>
        <v>0</v>
      </c>
      <c r="BH178" s="2">
        <f t="shared" si="206"/>
        <v>0</v>
      </c>
      <c r="BI178" s="2">
        <f t="shared" si="216"/>
        <v>0</v>
      </c>
      <c r="BJ178" s="2">
        <f t="shared" si="207"/>
        <v>0</v>
      </c>
      <c r="BK178" s="2">
        <f t="shared" si="208"/>
        <v>0</v>
      </c>
      <c r="BL178" s="2">
        <f t="shared" si="209"/>
        <v>0</v>
      </c>
      <c r="BM178" s="2">
        <f t="shared" si="210"/>
        <v>0</v>
      </c>
      <c r="BN178" s="2">
        <f t="shared" si="211"/>
        <v>0</v>
      </c>
      <c r="BO178" s="2">
        <f t="shared" si="217"/>
        <v>0</v>
      </c>
      <c r="BP178" s="2">
        <f t="shared" si="218"/>
        <v>0</v>
      </c>
      <c r="BQ178" s="2">
        <f t="shared" si="219"/>
        <v>0</v>
      </c>
      <c r="BR178" s="17">
        <f t="shared" si="202"/>
        <v>3.148072383338358E-2</v>
      </c>
      <c r="BS178" s="12"/>
      <c r="BT178" s="12"/>
      <c r="BU178" s="12"/>
      <c r="BV178" s="12"/>
      <c r="BW178" s="12"/>
      <c r="BX178" s="12"/>
      <c r="BY178" s="19"/>
      <c r="BZ178" s="19"/>
      <c r="CA178" s="19"/>
      <c r="CB178" s="12"/>
      <c r="CC178" s="12"/>
      <c r="CD178" s="12"/>
      <c r="CE178" s="12"/>
      <c r="CF178" s="12"/>
      <c r="CG178" s="12"/>
      <c r="CH178" s="12"/>
      <c r="CI178" s="12"/>
      <c r="CJ178" s="12"/>
      <c r="CK178" s="17"/>
      <c r="CL178" s="17"/>
      <c r="CM178" s="17"/>
    </row>
    <row r="179" spans="1:91">
      <c r="A179" s="2">
        <f t="shared" si="159"/>
        <v>2133</v>
      </c>
      <c r="B179" s="5">
        <f t="shared" si="160"/>
        <v>1165.2402877883083</v>
      </c>
      <c r="C179" s="5">
        <f t="shared" si="161"/>
        <v>2963.3412445147405</v>
      </c>
      <c r="D179" s="5">
        <f t="shared" si="162"/>
        <v>4367.4627307270948</v>
      </c>
      <c r="E179" s="15">
        <f t="shared" si="163"/>
        <v>7.4753481277006928E-6</v>
      </c>
      <c r="F179" s="15">
        <f t="shared" si="164"/>
        <v>1.4726937074632135E-5</v>
      </c>
      <c r="G179" s="15">
        <f t="shared" si="165"/>
        <v>3.0064518169218883E-5</v>
      </c>
      <c r="H179" s="5">
        <f t="shared" si="166"/>
        <v>247425.69238183537</v>
      </c>
      <c r="I179" s="5">
        <f t="shared" si="167"/>
        <v>96110.934501755488</v>
      </c>
      <c r="J179" s="5">
        <f t="shared" si="168"/>
        <v>35029.211330835838</v>
      </c>
      <c r="K179" s="5">
        <f t="shared" si="169"/>
        <v>212338.77250456493</v>
      </c>
      <c r="L179" s="5">
        <f t="shared" si="170"/>
        <v>32433.299634208703</v>
      </c>
      <c r="M179" s="5">
        <f t="shared" si="171"/>
        <v>8020.4946190815408</v>
      </c>
      <c r="N179" s="15">
        <f t="shared" si="172"/>
        <v>7.6902110120078415E-3</v>
      </c>
      <c r="O179" s="15">
        <f t="shared" si="173"/>
        <v>9.6853347396175238E-3</v>
      </c>
      <c r="P179" s="15">
        <f t="shared" si="174"/>
        <v>8.7913985666263628E-3</v>
      </c>
      <c r="Q179" s="5">
        <f t="shared" si="175"/>
        <v>9228.1320500887578</v>
      </c>
      <c r="R179" s="5">
        <f t="shared" si="176"/>
        <v>12758.877256649417</v>
      </c>
      <c r="S179" s="5">
        <f t="shared" si="177"/>
        <v>6904.5173095768514</v>
      </c>
      <c r="T179" s="5">
        <f t="shared" si="178"/>
        <v>37.296579677132335</v>
      </c>
      <c r="U179" s="5">
        <f t="shared" si="179"/>
        <v>132.75156799579733</v>
      </c>
      <c r="V179" s="5">
        <f t="shared" si="180"/>
        <v>197.10741541871025</v>
      </c>
      <c r="W179" s="15">
        <f t="shared" si="181"/>
        <v>-1.0734613539272964E-2</v>
      </c>
      <c r="X179" s="15">
        <f t="shared" si="182"/>
        <v>-1.217998157191269E-2</v>
      </c>
      <c r="Y179" s="15">
        <f t="shared" si="183"/>
        <v>-9.7425357312937999E-3</v>
      </c>
      <c r="Z179" s="5">
        <f t="shared" si="199"/>
        <v>13007.360742544632</v>
      </c>
      <c r="AA179" s="5">
        <f t="shared" si="200"/>
        <v>38150.094962642404</v>
      </c>
      <c r="AB179" s="5">
        <f t="shared" si="201"/>
        <v>53803.790724090417</v>
      </c>
      <c r="AC179" s="16">
        <f t="shared" si="184"/>
        <v>1.405136400773753</v>
      </c>
      <c r="AD179" s="16">
        <f t="shared" si="185"/>
        <v>2.9823144380218087</v>
      </c>
      <c r="AE179" s="16">
        <f t="shared" si="186"/>
        <v>7.7847040009828028</v>
      </c>
      <c r="AF179" s="15">
        <f t="shared" si="187"/>
        <v>-4.0504037456468023E-3</v>
      </c>
      <c r="AG179" s="15">
        <f t="shared" si="188"/>
        <v>2.9673830763510267E-4</v>
      </c>
      <c r="AH179" s="15">
        <f t="shared" si="189"/>
        <v>9.7937136394747881E-3</v>
      </c>
      <c r="AI179" s="1">
        <f t="shared" si="153"/>
        <v>456501.4198587804</v>
      </c>
      <c r="AJ179" s="1">
        <f t="shared" si="154"/>
        <v>173847.27674891942</v>
      </c>
      <c r="AK179" s="1">
        <f t="shared" si="155"/>
        <v>63902.405482414797</v>
      </c>
      <c r="AL179" s="14">
        <f t="shared" si="190"/>
        <v>64.331543909417491</v>
      </c>
      <c r="AM179" s="14">
        <f t="shared" si="191"/>
        <v>14.365273172918762</v>
      </c>
      <c r="AN179" s="14">
        <f t="shared" si="192"/>
        <v>4.6896836965398636</v>
      </c>
      <c r="AO179" s="11">
        <f t="shared" si="193"/>
        <v>5.9901983769924793E-3</v>
      </c>
      <c r="AP179" s="11">
        <f t="shared" si="194"/>
        <v>7.5460700609555481E-3</v>
      </c>
      <c r="AQ179" s="11">
        <f t="shared" si="195"/>
        <v>6.8452376652884551E-3</v>
      </c>
      <c r="AR179" s="1">
        <f t="shared" si="196"/>
        <v>247425.69238183537</v>
      </c>
      <c r="AS179" s="1">
        <f t="shared" si="197"/>
        <v>96110.934501755488</v>
      </c>
      <c r="AT179" s="1">
        <f t="shared" si="198"/>
        <v>35029.211330835838</v>
      </c>
      <c r="AU179" s="1">
        <f t="shared" si="156"/>
        <v>49485.138476367079</v>
      </c>
      <c r="AV179" s="1">
        <f t="shared" si="157"/>
        <v>19222.186900351098</v>
      </c>
      <c r="AW179" s="1">
        <f t="shared" si="158"/>
        <v>7005.8422661671684</v>
      </c>
      <c r="AX179" s="1">
        <f t="shared" si="212"/>
        <v>169871.01800365196</v>
      </c>
      <c r="AY179" s="1">
        <f t="shared" si="203"/>
        <v>25946.639707366961</v>
      </c>
      <c r="AZ179" s="1">
        <f t="shared" si="204"/>
        <v>6416.3956952652325</v>
      </c>
      <c r="BA179" s="1">
        <f t="shared" si="213"/>
        <v>14032.749574162721</v>
      </c>
      <c r="BB179" s="1">
        <f t="shared" si="214"/>
        <v>30118.800004200195</v>
      </c>
      <c r="BC179" s="1">
        <f t="shared" si="215"/>
        <v>38287.850402300101</v>
      </c>
      <c r="BD179" s="1">
        <f t="shared" si="205"/>
        <v>2519.6621201758253</v>
      </c>
      <c r="BE179" s="2">
        <f t="shared" si="220"/>
        <v>0</v>
      </c>
      <c r="BF179" s="2">
        <f t="shared" si="221"/>
        <v>0</v>
      </c>
      <c r="BG179" s="2">
        <f t="shared" si="222"/>
        <v>0</v>
      </c>
      <c r="BH179" s="2">
        <f t="shared" si="206"/>
        <v>0</v>
      </c>
      <c r="BI179" s="2">
        <f t="shared" si="216"/>
        <v>0</v>
      </c>
      <c r="BJ179" s="2">
        <f t="shared" si="207"/>
        <v>0</v>
      </c>
      <c r="BK179" s="2">
        <f t="shared" si="208"/>
        <v>0</v>
      </c>
      <c r="BL179" s="2">
        <f t="shared" si="209"/>
        <v>0</v>
      </c>
      <c r="BM179" s="2">
        <f t="shared" si="210"/>
        <v>0</v>
      </c>
      <c r="BN179" s="2">
        <f t="shared" si="211"/>
        <v>0</v>
      </c>
      <c r="BO179" s="2">
        <f t="shared" si="217"/>
        <v>0</v>
      </c>
      <c r="BP179" s="2">
        <f t="shared" si="218"/>
        <v>0</v>
      </c>
      <c r="BQ179" s="2">
        <f t="shared" si="219"/>
        <v>0</v>
      </c>
      <c r="BR179" s="17">
        <f t="shared" si="202"/>
        <v>3.0563809546974349E-2</v>
      </c>
      <c r="BS179" s="12"/>
      <c r="BT179" s="12"/>
      <c r="BU179" s="12"/>
      <c r="BV179" s="12"/>
      <c r="BW179" s="12"/>
      <c r="BX179" s="12"/>
      <c r="BY179" s="19"/>
      <c r="BZ179" s="19"/>
      <c r="CA179" s="19"/>
      <c r="CB179" s="12"/>
      <c r="CC179" s="12"/>
      <c r="CD179" s="12"/>
      <c r="CE179" s="12"/>
      <c r="CF179" s="12"/>
      <c r="CG179" s="12"/>
      <c r="CH179" s="12"/>
      <c r="CI179" s="12"/>
      <c r="CJ179" s="12"/>
      <c r="CK179" s="17"/>
      <c r="CL179" s="17"/>
      <c r="CM179" s="17"/>
    </row>
    <row r="180" spans="1:91">
      <c r="A180" s="2">
        <f t="shared" si="159"/>
        <v>2134</v>
      </c>
      <c r="B180" s="5">
        <f t="shared" si="160"/>
        <v>1165.2485628362717</v>
      </c>
      <c r="C180" s="5">
        <f t="shared" si="161"/>
        <v>2963.3827034077776</v>
      </c>
      <c r="D180" s="5">
        <f t="shared" si="162"/>
        <v>4367.5874711065853</v>
      </c>
      <c r="E180" s="15">
        <f t="shared" si="163"/>
        <v>7.1015807213156576E-6</v>
      </c>
      <c r="F180" s="15">
        <f t="shared" si="164"/>
        <v>1.3990590220900528E-5</v>
      </c>
      <c r="G180" s="15">
        <f t="shared" si="165"/>
        <v>2.8561292260757936E-5</v>
      </c>
      <c r="H180" s="5">
        <f t="shared" si="166"/>
        <v>249311.20044983941</v>
      </c>
      <c r="I180" s="5">
        <f t="shared" si="167"/>
        <v>97033.852395569658</v>
      </c>
      <c r="J180" s="5">
        <f t="shared" si="168"/>
        <v>35335.09172008602</v>
      </c>
      <c r="K180" s="5">
        <f t="shared" si="169"/>
        <v>213955.38119609759</v>
      </c>
      <c r="L180" s="5">
        <f t="shared" si="170"/>
        <v>32744.286549281809</v>
      </c>
      <c r="M180" s="5">
        <f t="shared" si="171"/>
        <v>8090.2997258423338</v>
      </c>
      <c r="N180" s="15">
        <f t="shared" si="172"/>
        <v>7.6133466934207306E-3</v>
      </c>
      <c r="O180" s="15">
        <f t="shared" si="173"/>
        <v>9.5885068303409593E-3</v>
      </c>
      <c r="P180" s="15">
        <f t="shared" si="174"/>
        <v>8.7033418855140265E-3</v>
      </c>
      <c r="Q180" s="5">
        <f t="shared" si="175"/>
        <v>9198.6397304836537</v>
      </c>
      <c r="R180" s="5">
        <f t="shared" si="176"/>
        <v>12724.50088762415</v>
      </c>
      <c r="S180" s="5">
        <f t="shared" si="177"/>
        <v>6896.9537058574606</v>
      </c>
      <c r="T180" s="5">
        <f t="shared" si="178"/>
        <v>36.896215307961619</v>
      </c>
      <c r="U180" s="5">
        <f t="shared" si="179"/>
        <v>131.13465634396601</v>
      </c>
      <c r="V180" s="5">
        <f t="shared" si="180"/>
        <v>195.18708938109049</v>
      </c>
      <c r="W180" s="15">
        <f t="shared" si="181"/>
        <v>-1.0734613539272964E-2</v>
      </c>
      <c r="X180" s="15">
        <f t="shared" si="182"/>
        <v>-1.217998157191269E-2</v>
      </c>
      <c r="Y180" s="15">
        <f t="shared" si="183"/>
        <v>-9.7425357312937999E-3</v>
      </c>
      <c r="Z180" s="5">
        <f t="shared" si="199"/>
        <v>12914.263543212293</v>
      </c>
      <c r="AA180" s="5">
        <f t="shared" si="200"/>
        <v>38062.27504000676</v>
      </c>
      <c r="AB180" s="5">
        <f t="shared" si="201"/>
        <v>54276.031945748597</v>
      </c>
      <c r="AC180" s="16">
        <f t="shared" si="184"/>
        <v>1.3994450310329143</v>
      </c>
      <c r="AD180" s="16">
        <f t="shared" si="185"/>
        <v>2.9831994049609829</v>
      </c>
      <c r="AE180" s="16">
        <f t="shared" si="186"/>
        <v>7.8609451627365017</v>
      </c>
      <c r="AF180" s="15">
        <f t="shared" si="187"/>
        <v>-4.0504037456468023E-3</v>
      </c>
      <c r="AG180" s="15">
        <f t="shared" si="188"/>
        <v>2.9673830763510267E-4</v>
      </c>
      <c r="AH180" s="15">
        <f t="shared" si="189"/>
        <v>9.7937136394747881E-3</v>
      </c>
      <c r="AI180" s="1">
        <f t="shared" si="153"/>
        <v>460336.41634926945</v>
      </c>
      <c r="AJ180" s="1">
        <f t="shared" si="154"/>
        <v>175684.73597437859</v>
      </c>
      <c r="AK180" s="1">
        <f t="shared" si="155"/>
        <v>64518.007200340493</v>
      </c>
      <c r="AL180" s="14">
        <f t="shared" si="190"/>
        <v>64.713049032233954</v>
      </c>
      <c r="AM180" s="14">
        <f t="shared" si="191"/>
        <v>14.472590517148298</v>
      </c>
      <c r="AN180" s="14">
        <f t="shared" si="192"/>
        <v>4.7214646760229293</v>
      </c>
      <c r="AO180" s="11">
        <f t="shared" si="193"/>
        <v>5.9302963932225542E-3</v>
      </c>
      <c r="AP180" s="11">
        <f t="shared" si="194"/>
        <v>7.4706093603459922E-3</v>
      </c>
      <c r="AQ180" s="11">
        <f t="shared" si="195"/>
        <v>6.7767852886355708E-3</v>
      </c>
      <c r="AR180" s="1">
        <f t="shared" si="196"/>
        <v>249311.20044983941</v>
      </c>
      <c r="AS180" s="1">
        <f t="shared" si="197"/>
        <v>97033.852395569658</v>
      </c>
      <c r="AT180" s="1">
        <f t="shared" si="198"/>
        <v>35335.09172008602</v>
      </c>
      <c r="AU180" s="1">
        <f t="shared" si="156"/>
        <v>49862.240089967883</v>
      </c>
      <c r="AV180" s="1">
        <f t="shared" si="157"/>
        <v>19406.770479113933</v>
      </c>
      <c r="AW180" s="1">
        <f t="shared" si="158"/>
        <v>7067.0183440172041</v>
      </c>
      <c r="AX180" s="1">
        <f t="shared" si="212"/>
        <v>171164.30495687807</v>
      </c>
      <c r="AY180" s="1">
        <f t="shared" si="203"/>
        <v>26195.429239425452</v>
      </c>
      <c r="AZ180" s="1">
        <f t="shared" si="204"/>
        <v>6472.2397806738672</v>
      </c>
      <c r="BA180" s="1">
        <f t="shared" si="213"/>
        <v>14041.687069912789</v>
      </c>
      <c r="BB180" s="1">
        <f t="shared" si="214"/>
        <v>30147.500437961407</v>
      </c>
      <c r="BC180" s="1">
        <f t="shared" si="215"/>
        <v>38326.79209497742</v>
      </c>
      <c r="BD180" s="1">
        <f t="shared" si="205"/>
        <v>2448.5462962753172</v>
      </c>
      <c r="BE180" s="2">
        <f t="shared" si="220"/>
        <v>0</v>
      </c>
      <c r="BF180" s="2">
        <f t="shared" si="221"/>
        <v>0</v>
      </c>
      <c r="BG180" s="2">
        <f t="shared" si="222"/>
        <v>0</v>
      </c>
      <c r="BH180" s="2">
        <f t="shared" si="206"/>
        <v>0</v>
      </c>
      <c r="BI180" s="2">
        <f t="shared" si="216"/>
        <v>0</v>
      </c>
      <c r="BJ180" s="2">
        <f t="shared" si="207"/>
        <v>0</v>
      </c>
      <c r="BK180" s="2">
        <f t="shared" si="208"/>
        <v>0</v>
      </c>
      <c r="BL180" s="2">
        <f t="shared" si="209"/>
        <v>0</v>
      </c>
      <c r="BM180" s="2">
        <f t="shared" si="210"/>
        <v>0</v>
      </c>
      <c r="BN180" s="2">
        <f t="shared" si="211"/>
        <v>0</v>
      </c>
      <c r="BO180" s="2">
        <f t="shared" si="217"/>
        <v>0</v>
      </c>
      <c r="BP180" s="2">
        <f t="shared" si="218"/>
        <v>0</v>
      </c>
      <c r="BQ180" s="2">
        <f t="shared" si="219"/>
        <v>0</v>
      </c>
      <c r="BR180" s="17">
        <f t="shared" si="202"/>
        <v>2.9673601501916842E-2</v>
      </c>
      <c r="BS180" s="12"/>
      <c r="BT180" s="12"/>
      <c r="BU180" s="12"/>
      <c r="BV180" s="12"/>
      <c r="BW180" s="12"/>
      <c r="BX180" s="12"/>
      <c r="BY180" s="19"/>
      <c r="BZ180" s="19"/>
      <c r="CA180" s="19"/>
      <c r="CB180" s="12"/>
      <c r="CC180" s="12"/>
      <c r="CD180" s="12"/>
      <c r="CE180" s="12"/>
      <c r="CF180" s="12"/>
      <c r="CG180" s="12"/>
      <c r="CH180" s="12"/>
      <c r="CI180" s="12"/>
      <c r="CJ180" s="12"/>
      <c r="CK180" s="17"/>
      <c r="CL180" s="17"/>
      <c r="CM180" s="17"/>
    </row>
    <row r="181" spans="1:91">
      <c r="A181" s="2">
        <f t="shared" si="159"/>
        <v>2135</v>
      </c>
      <c r="B181" s="5">
        <f t="shared" si="160"/>
        <v>1165.2564241876646</v>
      </c>
      <c r="C181" s="5">
        <f t="shared" si="161"/>
        <v>2963.4220899071952</v>
      </c>
      <c r="D181" s="5">
        <f t="shared" si="162"/>
        <v>4367.7059778517105</v>
      </c>
      <c r="E181" s="15">
        <f t="shared" si="163"/>
        <v>6.7465016852498745E-6</v>
      </c>
      <c r="F181" s="15">
        <f t="shared" si="164"/>
        <v>1.3291060709855502E-5</v>
      </c>
      <c r="G181" s="15">
        <f t="shared" si="165"/>
        <v>2.7133227647720037E-5</v>
      </c>
      <c r="H181" s="5">
        <f t="shared" si="166"/>
        <v>251192.01660633954</v>
      </c>
      <c r="I181" s="5">
        <f t="shared" si="167"/>
        <v>97956.262818205214</v>
      </c>
      <c r="J181" s="5">
        <f t="shared" si="168"/>
        <v>35640.512130428964</v>
      </c>
      <c r="K181" s="5">
        <f t="shared" si="169"/>
        <v>215568.01695511187</v>
      </c>
      <c r="L181" s="5">
        <f t="shared" si="170"/>
        <v>33055.116634185877</v>
      </c>
      <c r="M181" s="5">
        <f t="shared" si="171"/>
        <v>8160.0071779463105</v>
      </c>
      <c r="N181" s="15">
        <f t="shared" si="172"/>
        <v>7.537252627155322E-3</v>
      </c>
      <c r="O181" s="15">
        <f t="shared" si="173"/>
        <v>9.492651013673914E-3</v>
      </c>
      <c r="P181" s="15">
        <f t="shared" si="174"/>
        <v>8.6161767136159195E-3</v>
      </c>
      <c r="Q181" s="5">
        <f t="shared" si="175"/>
        <v>9168.5459572711916</v>
      </c>
      <c r="R181" s="5">
        <f t="shared" si="176"/>
        <v>12689.003384829923</v>
      </c>
      <c r="S181" s="5">
        <f t="shared" si="177"/>
        <v>6888.7932161702083</v>
      </c>
      <c r="T181" s="5">
        <f t="shared" si="178"/>
        <v>36.500148695568846</v>
      </c>
      <c r="U181" s="5">
        <f t="shared" si="179"/>
        <v>129.53743864625741</v>
      </c>
      <c r="V181" s="5">
        <f t="shared" si="180"/>
        <v>193.28547218850798</v>
      </c>
      <c r="W181" s="15">
        <f t="shared" si="181"/>
        <v>-1.0734613539272964E-2</v>
      </c>
      <c r="X181" s="15">
        <f t="shared" si="182"/>
        <v>-1.217998157191269E-2</v>
      </c>
      <c r="Y181" s="15">
        <f t="shared" si="183"/>
        <v>-9.7425357312937999E-3</v>
      </c>
      <c r="Z181" s="5">
        <f t="shared" si="199"/>
        <v>12820.849853487849</v>
      </c>
      <c r="AA181" s="5">
        <f t="shared" si="200"/>
        <v>37970.987580488545</v>
      </c>
      <c r="AB181" s="5">
        <f t="shared" si="201"/>
        <v>54747.556480484156</v>
      </c>
      <c r="AC181" s="16">
        <f t="shared" si="184"/>
        <v>1.3937767136373918</v>
      </c>
      <c r="AD181" s="16">
        <f t="shared" si="185"/>
        <v>2.9840846345037493</v>
      </c>
      <c r="AE181" s="16">
        <f t="shared" si="186"/>
        <v>7.9379330085959579</v>
      </c>
      <c r="AF181" s="15">
        <f t="shared" si="187"/>
        <v>-4.0504037456468023E-3</v>
      </c>
      <c r="AG181" s="15">
        <f t="shared" si="188"/>
        <v>2.9673830763510267E-4</v>
      </c>
      <c r="AH181" s="15">
        <f t="shared" si="189"/>
        <v>9.7937136394747881E-3</v>
      </c>
      <c r="AI181" s="1">
        <f t="shared" si="153"/>
        <v>464165.0148043104</v>
      </c>
      <c r="AJ181" s="1">
        <f t="shared" si="154"/>
        <v>177523.03285605469</v>
      </c>
      <c r="AK181" s="1">
        <f t="shared" si="155"/>
        <v>65133.224824323646</v>
      </c>
      <c r="AL181" s="14">
        <f t="shared" si="190"/>
        <v>65.092978917891543</v>
      </c>
      <c r="AM181" s="14">
        <f t="shared" si="191"/>
        <v>14.579628396632302</v>
      </c>
      <c r="AN181" s="14">
        <f t="shared" si="192"/>
        <v>4.7531410648566412</v>
      </c>
      <c r="AO181" s="11">
        <f t="shared" si="193"/>
        <v>5.8709934292903287E-3</v>
      </c>
      <c r="AP181" s="11">
        <f t="shared" si="194"/>
        <v>7.3959032667425323E-3</v>
      </c>
      <c r="AQ181" s="11">
        <f t="shared" si="195"/>
        <v>6.7090174357492148E-3</v>
      </c>
      <c r="AR181" s="1">
        <f t="shared" si="196"/>
        <v>251192.01660633954</v>
      </c>
      <c r="AS181" s="1">
        <f t="shared" si="197"/>
        <v>97956.262818205214</v>
      </c>
      <c r="AT181" s="1">
        <f t="shared" si="198"/>
        <v>35640.512130428964</v>
      </c>
      <c r="AU181" s="1">
        <f t="shared" si="156"/>
        <v>50238.403321267913</v>
      </c>
      <c r="AV181" s="1">
        <f t="shared" si="157"/>
        <v>19591.252563641043</v>
      </c>
      <c r="AW181" s="1">
        <f t="shared" si="158"/>
        <v>7128.102426085793</v>
      </c>
      <c r="AX181" s="1">
        <f t="shared" si="212"/>
        <v>172454.41356408951</v>
      </c>
      <c r="AY181" s="1">
        <f t="shared" si="203"/>
        <v>26444.093307348707</v>
      </c>
      <c r="AZ181" s="1">
        <f t="shared" si="204"/>
        <v>6528.0057423570479</v>
      </c>
      <c r="BA181" s="1">
        <f t="shared" si="213"/>
        <v>14050.531700394364</v>
      </c>
      <c r="BB181" s="1">
        <f t="shared" si="214"/>
        <v>30175.8991833033</v>
      </c>
      <c r="BC181" s="1">
        <f t="shared" si="215"/>
        <v>38365.303750411862</v>
      </c>
      <c r="BD181" s="1">
        <f t="shared" si="205"/>
        <v>2379.4118649365337</v>
      </c>
      <c r="BE181" s="2">
        <f t="shared" si="220"/>
        <v>0</v>
      </c>
      <c r="BF181" s="2">
        <f t="shared" si="221"/>
        <v>0</v>
      </c>
      <c r="BG181" s="2">
        <f t="shared" si="222"/>
        <v>0</v>
      </c>
      <c r="BH181" s="2">
        <f t="shared" si="206"/>
        <v>0</v>
      </c>
      <c r="BI181" s="2">
        <f t="shared" si="216"/>
        <v>0</v>
      </c>
      <c r="BJ181" s="2">
        <f t="shared" si="207"/>
        <v>0</v>
      </c>
      <c r="BK181" s="2">
        <f t="shared" si="208"/>
        <v>0</v>
      </c>
      <c r="BL181" s="2">
        <f t="shared" si="209"/>
        <v>0</v>
      </c>
      <c r="BM181" s="2">
        <f t="shared" si="210"/>
        <v>0</v>
      </c>
      <c r="BN181" s="2">
        <f t="shared" si="211"/>
        <v>0</v>
      </c>
      <c r="BO181" s="2">
        <f t="shared" si="217"/>
        <v>0</v>
      </c>
      <c r="BP181" s="2">
        <f t="shared" si="218"/>
        <v>0</v>
      </c>
      <c r="BQ181" s="2">
        <f t="shared" si="219"/>
        <v>0</v>
      </c>
      <c r="BR181" s="17">
        <f t="shared" si="202"/>
        <v>2.8809321846521206E-2</v>
      </c>
      <c r="BS181" s="12"/>
      <c r="BT181" s="12"/>
      <c r="BU181" s="12"/>
      <c r="BV181" s="12"/>
      <c r="BW181" s="12"/>
      <c r="BX181" s="12"/>
      <c r="BY181" s="19"/>
      <c r="BZ181" s="19"/>
      <c r="CA181" s="19"/>
      <c r="CB181" s="12"/>
      <c r="CC181" s="12"/>
      <c r="CD181" s="12"/>
      <c r="CE181" s="12"/>
      <c r="CF181" s="12"/>
      <c r="CG181" s="12"/>
      <c r="CH181" s="12"/>
      <c r="CI181" s="12"/>
      <c r="CJ181" s="12"/>
      <c r="CK181" s="17"/>
      <c r="CL181" s="17"/>
      <c r="CM181" s="17"/>
    </row>
    <row r="182" spans="1:91">
      <c r="A182" s="2">
        <f t="shared" si="159"/>
        <v>2136</v>
      </c>
      <c r="B182" s="5">
        <f t="shared" si="160"/>
        <v>1165.2638925218728</v>
      </c>
      <c r="C182" s="5">
        <f t="shared" si="161"/>
        <v>2963.4595075789557</v>
      </c>
      <c r="D182" s="5">
        <f t="shared" si="162"/>
        <v>4367.8185623142754</v>
      </c>
      <c r="E182" s="15">
        <f t="shared" si="163"/>
        <v>6.4091766009873806E-6</v>
      </c>
      <c r="F182" s="15">
        <f t="shared" si="164"/>
        <v>1.2626507674362726E-5</v>
      </c>
      <c r="G182" s="15">
        <f t="shared" si="165"/>
        <v>2.5776566265334033E-5</v>
      </c>
      <c r="H182" s="5">
        <f t="shared" si="166"/>
        <v>253068.01353152061</v>
      </c>
      <c r="I182" s="5">
        <f t="shared" si="167"/>
        <v>98878.080472073168</v>
      </c>
      <c r="J182" s="5">
        <f t="shared" si="168"/>
        <v>35945.448431595942</v>
      </c>
      <c r="K182" s="5">
        <f t="shared" si="169"/>
        <v>217176.56846281313</v>
      </c>
      <c r="L182" s="5">
        <f t="shared" si="170"/>
        <v>33365.760598110261</v>
      </c>
      <c r="M182" s="5">
        <f t="shared" si="171"/>
        <v>8229.6111706046595</v>
      </c>
      <c r="N182" s="15">
        <f t="shared" si="172"/>
        <v>7.4619209770632189E-3</v>
      </c>
      <c r="O182" s="15">
        <f t="shared" si="173"/>
        <v>9.3977573082624222E-3</v>
      </c>
      <c r="P182" s="15">
        <f t="shared" si="174"/>
        <v>8.5298935577489132E-3</v>
      </c>
      <c r="Q182" s="5">
        <f t="shared" si="175"/>
        <v>9137.8642827071835</v>
      </c>
      <c r="R182" s="5">
        <f t="shared" si="176"/>
        <v>12652.407044863239</v>
      </c>
      <c r="S182" s="5">
        <f t="shared" si="177"/>
        <v>6880.0444363864899</v>
      </c>
      <c r="T182" s="5">
        <f t="shared" si="178"/>
        <v>36.108333705195918</v>
      </c>
      <c r="U182" s="5">
        <f t="shared" si="179"/>
        <v>127.95967503067322</v>
      </c>
      <c r="V182" s="5">
        <f t="shared" si="180"/>
        <v>191.40238156937144</v>
      </c>
      <c r="W182" s="15">
        <f t="shared" si="181"/>
        <v>-1.0734613539272964E-2</v>
      </c>
      <c r="X182" s="15">
        <f t="shared" si="182"/>
        <v>-1.217998157191269E-2</v>
      </c>
      <c r="Y182" s="15">
        <f t="shared" si="183"/>
        <v>-9.7425357312937999E-3</v>
      </c>
      <c r="Z182" s="5">
        <f t="shared" si="199"/>
        <v>12727.146125025933</v>
      </c>
      <c r="AA182" s="5">
        <f t="shared" si="200"/>
        <v>37876.296041668196</v>
      </c>
      <c r="AB182" s="5">
        <f t="shared" si="201"/>
        <v>55218.326539153997</v>
      </c>
      <c r="AC182" s="16">
        <f t="shared" si="184"/>
        <v>1.3881313552158796</v>
      </c>
      <c r="AD182" s="16">
        <f t="shared" si="185"/>
        <v>2.9849701267280317</v>
      </c>
      <c r="AE182" s="16">
        <f t="shared" si="186"/>
        <v>8.0156748513714806</v>
      </c>
      <c r="AF182" s="15">
        <f t="shared" si="187"/>
        <v>-4.0504037456468023E-3</v>
      </c>
      <c r="AG182" s="15">
        <f t="shared" si="188"/>
        <v>2.9673830763510267E-4</v>
      </c>
      <c r="AH182" s="15">
        <f t="shared" si="189"/>
        <v>9.7937136394747881E-3</v>
      </c>
      <c r="AI182" s="1">
        <f t="shared" si="153"/>
        <v>467986.91664514731</v>
      </c>
      <c r="AJ182" s="1">
        <f t="shared" si="154"/>
        <v>179361.98213409027</v>
      </c>
      <c r="AK182" s="1">
        <f t="shared" si="155"/>
        <v>65748.00476797708</v>
      </c>
      <c r="AL182" s="14">
        <f t="shared" si="190"/>
        <v>65.471317764896213</v>
      </c>
      <c r="AM182" s="14">
        <f t="shared" si="191"/>
        <v>14.68637962270598</v>
      </c>
      <c r="AN182" s="14">
        <f t="shared" si="192"/>
        <v>4.7847110820725529</v>
      </c>
      <c r="AO182" s="11">
        <f t="shared" si="193"/>
        <v>5.8122834949974255E-3</v>
      </c>
      <c r="AP182" s="11">
        <f t="shared" si="194"/>
        <v>7.3219442340751069E-3</v>
      </c>
      <c r="AQ182" s="11">
        <f t="shared" si="195"/>
        <v>6.6419272613917222E-3</v>
      </c>
      <c r="AR182" s="1">
        <f t="shared" si="196"/>
        <v>253068.01353152061</v>
      </c>
      <c r="AS182" s="1">
        <f t="shared" si="197"/>
        <v>98878.080472073168</v>
      </c>
      <c r="AT182" s="1">
        <f t="shared" si="198"/>
        <v>35945.448431595942</v>
      </c>
      <c r="AU182" s="1">
        <f t="shared" si="156"/>
        <v>50613.602706304126</v>
      </c>
      <c r="AV182" s="1">
        <f t="shared" si="157"/>
        <v>19775.616094414636</v>
      </c>
      <c r="AW182" s="1">
        <f t="shared" si="158"/>
        <v>7189.0896863191883</v>
      </c>
      <c r="AX182" s="1">
        <f t="shared" si="212"/>
        <v>173741.25477025053</v>
      </c>
      <c r="AY182" s="1">
        <f t="shared" si="203"/>
        <v>26692.608478488211</v>
      </c>
      <c r="AZ182" s="1">
        <f t="shared" si="204"/>
        <v>6583.688936483727</v>
      </c>
      <c r="BA182" s="1">
        <f t="shared" si="213"/>
        <v>14059.28457919997</v>
      </c>
      <c r="BB182" s="1">
        <f t="shared" si="214"/>
        <v>30204.000023740668</v>
      </c>
      <c r="BC182" s="1">
        <f t="shared" si="215"/>
        <v>38403.39170223751</v>
      </c>
      <c r="BD182" s="1">
        <f t="shared" si="205"/>
        <v>2312.2047414155977</v>
      </c>
      <c r="BE182" s="2">
        <f t="shared" si="220"/>
        <v>0</v>
      </c>
      <c r="BF182" s="2">
        <f t="shared" si="221"/>
        <v>0</v>
      </c>
      <c r="BG182" s="2">
        <f t="shared" si="222"/>
        <v>0</v>
      </c>
      <c r="BH182" s="2">
        <f t="shared" si="206"/>
        <v>0</v>
      </c>
      <c r="BI182" s="2">
        <f t="shared" si="216"/>
        <v>0</v>
      </c>
      <c r="BJ182" s="2">
        <f t="shared" si="207"/>
        <v>0</v>
      </c>
      <c r="BK182" s="2">
        <f t="shared" si="208"/>
        <v>0</v>
      </c>
      <c r="BL182" s="2">
        <f t="shared" si="209"/>
        <v>0</v>
      </c>
      <c r="BM182" s="2">
        <f t="shared" si="210"/>
        <v>0</v>
      </c>
      <c r="BN182" s="2">
        <f t="shared" si="211"/>
        <v>0</v>
      </c>
      <c r="BO182" s="2">
        <f t="shared" si="217"/>
        <v>0</v>
      </c>
      <c r="BP182" s="2">
        <f t="shared" si="218"/>
        <v>0</v>
      </c>
      <c r="BQ182" s="2">
        <f t="shared" si="219"/>
        <v>0</v>
      </c>
      <c r="BR182" s="17">
        <f t="shared" si="202"/>
        <v>2.7970215384972043E-2</v>
      </c>
      <c r="BS182" s="12"/>
      <c r="BT182" s="12"/>
      <c r="BU182" s="12"/>
      <c r="BV182" s="12"/>
      <c r="BW182" s="12"/>
      <c r="BX182" s="12"/>
      <c r="BY182" s="19"/>
      <c r="BZ182" s="19"/>
      <c r="CA182" s="19"/>
      <c r="CB182" s="12"/>
      <c r="CC182" s="12"/>
      <c r="CD182" s="12"/>
      <c r="CE182" s="12"/>
      <c r="CF182" s="12"/>
      <c r="CG182" s="12"/>
      <c r="CH182" s="12"/>
      <c r="CI182" s="12"/>
      <c r="CJ182" s="12"/>
      <c r="CK182" s="17"/>
      <c r="CL182" s="17"/>
      <c r="CM182" s="17"/>
    </row>
    <row r="183" spans="1:91">
      <c r="A183" s="2">
        <f t="shared" si="159"/>
        <v>2137</v>
      </c>
      <c r="B183" s="5">
        <f t="shared" si="160"/>
        <v>1165.2709874848429</v>
      </c>
      <c r="C183" s="5">
        <f t="shared" si="161"/>
        <v>2963.49505481596</v>
      </c>
      <c r="D183" s="5">
        <f t="shared" si="162"/>
        <v>4367.9255203106513</v>
      </c>
      <c r="E183" s="15">
        <f t="shared" si="163"/>
        <v>6.0887177709380116E-6</v>
      </c>
      <c r="F183" s="15">
        <f t="shared" si="164"/>
        <v>1.1995182290644589E-5</v>
      </c>
      <c r="G183" s="15">
        <f t="shared" si="165"/>
        <v>2.448773795206733E-5</v>
      </c>
      <c r="H183" s="5">
        <f t="shared" si="166"/>
        <v>254939.06624352856</v>
      </c>
      <c r="I183" s="5">
        <f t="shared" si="167"/>
        <v>99799.221019451783</v>
      </c>
      <c r="J183" s="5">
        <f t="shared" si="168"/>
        <v>36249.876817239441</v>
      </c>
      <c r="K183" s="5">
        <f t="shared" si="169"/>
        <v>218780.92648114151</v>
      </c>
      <c r="L183" s="5">
        <f t="shared" si="170"/>
        <v>33676.189490267112</v>
      </c>
      <c r="M183" s="5">
        <f t="shared" si="171"/>
        <v>8299.1059826178789</v>
      </c>
      <c r="N183" s="15">
        <f t="shared" si="172"/>
        <v>7.3873439924210249E-3</v>
      </c>
      <c r="O183" s="15">
        <f t="shared" si="173"/>
        <v>9.3038158457094955E-3</v>
      </c>
      <c r="P183" s="15">
        <f t="shared" si="174"/>
        <v>8.4444830469569965E-3</v>
      </c>
      <c r="Q183" s="5">
        <f t="shared" si="175"/>
        <v>9106.6081998778118</v>
      </c>
      <c r="R183" s="5">
        <f t="shared" si="176"/>
        <v>12614.734164955389</v>
      </c>
      <c r="S183" s="5">
        <f t="shared" si="177"/>
        <v>6870.7159944911864</v>
      </c>
      <c r="T183" s="5">
        <f t="shared" si="178"/>
        <v>35.720724697323533</v>
      </c>
      <c r="U183" s="5">
        <f t="shared" si="179"/>
        <v>126.40112854685169</v>
      </c>
      <c r="V183" s="5">
        <f t="shared" si="180"/>
        <v>189.53763702787711</v>
      </c>
      <c r="W183" s="15">
        <f t="shared" si="181"/>
        <v>-1.0734613539272964E-2</v>
      </c>
      <c r="X183" s="15">
        <f t="shared" si="182"/>
        <v>-1.217998157191269E-2</v>
      </c>
      <c r="Y183" s="15">
        <f t="shared" si="183"/>
        <v>-9.7425357312937999E-3</v>
      </c>
      <c r="Z183" s="5">
        <f t="shared" si="199"/>
        <v>12633.178357680208</v>
      </c>
      <c r="AA183" s="5">
        <f t="shared" si="200"/>
        <v>37778.263992716442</v>
      </c>
      <c r="AB183" s="5">
        <f t="shared" si="201"/>
        <v>55688.304835416791</v>
      </c>
      <c r="AC183" s="16">
        <f t="shared" si="184"/>
        <v>1.3825088627752635</v>
      </c>
      <c r="AD183" s="16">
        <f t="shared" si="185"/>
        <v>2.9858558817117782</v>
      </c>
      <c r="AE183" s="16">
        <f t="shared" si="186"/>
        <v>8.0941780754929518</v>
      </c>
      <c r="AF183" s="15">
        <f t="shared" si="187"/>
        <v>-4.0504037456468023E-3</v>
      </c>
      <c r="AG183" s="15">
        <f t="shared" si="188"/>
        <v>2.9673830763510267E-4</v>
      </c>
      <c r="AH183" s="15">
        <f t="shared" si="189"/>
        <v>9.7937136394747881E-3</v>
      </c>
      <c r="AI183" s="1">
        <f t="shared" si="153"/>
        <v>471801.82768693671</v>
      </c>
      <c r="AJ183" s="1">
        <f t="shared" si="154"/>
        <v>181201.40001509589</v>
      </c>
      <c r="AK183" s="1">
        <f t="shared" si="155"/>
        <v>66362.293977498572</v>
      </c>
      <c r="AL183" s="14">
        <f t="shared" si="190"/>
        <v>65.848050245940456</v>
      </c>
      <c r="AM183" s="14">
        <f t="shared" si="191"/>
        <v>14.792837146777911</v>
      </c>
      <c r="AN183" s="14">
        <f t="shared" si="192"/>
        <v>4.8161729880167146</v>
      </c>
      <c r="AO183" s="11">
        <f t="shared" si="193"/>
        <v>5.7541606600474511E-3</v>
      </c>
      <c r="AP183" s="11">
        <f t="shared" si="194"/>
        <v>7.2487247917343558E-3</v>
      </c>
      <c r="AQ183" s="11">
        <f t="shared" si="195"/>
        <v>6.5755079887778048E-3</v>
      </c>
      <c r="AR183" s="1">
        <f t="shared" si="196"/>
        <v>254939.06624352856</v>
      </c>
      <c r="AS183" s="1">
        <f t="shared" si="197"/>
        <v>99799.221019451783</v>
      </c>
      <c r="AT183" s="1">
        <f t="shared" si="198"/>
        <v>36249.876817239441</v>
      </c>
      <c r="AU183" s="1">
        <f t="shared" si="156"/>
        <v>50987.813248705716</v>
      </c>
      <c r="AV183" s="1">
        <f t="shared" si="157"/>
        <v>19959.844203890359</v>
      </c>
      <c r="AW183" s="1">
        <f t="shared" si="158"/>
        <v>7249.9753634478884</v>
      </c>
      <c r="AX183" s="1">
        <f t="shared" si="212"/>
        <v>175024.7411849132</v>
      </c>
      <c r="AY183" s="1">
        <f t="shared" si="203"/>
        <v>26940.951592213685</v>
      </c>
      <c r="AZ183" s="1">
        <f t="shared" si="204"/>
        <v>6639.2847860943039</v>
      </c>
      <c r="BA183" s="1">
        <f t="shared" si="213"/>
        <v>14067.946799494512</v>
      </c>
      <c r="BB183" s="1">
        <f t="shared" si="214"/>
        <v>30231.80666698224</v>
      </c>
      <c r="BC183" s="1">
        <f t="shared" si="215"/>
        <v>38441.062121823481</v>
      </c>
      <c r="BD183" s="1">
        <f t="shared" si="205"/>
        <v>2246.8722651776793</v>
      </c>
      <c r="BE183" s="2">
        <f t="shared" si="220"/>
        <v>0</v>
      </c>
      <c r="BF183" s="2">
        <f t="shared" si="221"/>
        <v>0</v>
      </c>
      <c r="BG183" s="2">
        <f t="shared" si="222"/>
        <v>0</v>
      </c>
      <c r="BH183" s="2">
        <f t="shared" si="206"/>
        <v>0</v>
      </c>
      <c r="BI183" s="2">
        <f t="shared" si="216"/>
        <v>0</v>
      </c>
      <c r="BJ183" s="2">
        <f t="shared" si="207"/>
        <v>0</v>
      </c>
      <c r="BK183" s="2">
        <f t="shared" si="208"/>
        <v>0</v>
      </c>
      <c r="BL183" s="2">
        <f t="shared" si="209"/>
        <v>0</v>
      </c>
      <c r="BM183" s="2">
        <f t="shared" si="210"/>
        <v>0</v>
      </c>
      <c r="BN183" s="2">
        <f t="shared" si="211"/>
        <v>0</v>
      </c>
      <c r="BO183" s="2">
        <f t="shared" si="217"/>
        <v>0</v>
      </c>
      <c r="BP183" s="2">
        <f t="shared" si="218"/>
        <v>0</v>
      </c>
      <c r="BQ183" s="2">
        <f t="shared" si="219"/>
        <v>0</v>
      </c>
      <c r="BR183" s="17">
        <f t="shared" si="202"/>
        <v>2.7155548917448584E-2</v>
      </c>
      <c r="BS183" s="12"/>
      <c r="BT183" s="12"/>
      <c r="BU183" s="12"/>
      <c r="BV183" s="12"/>
      <c r="BW183" s="12"/>
      <c r="BX183" s="12"/>
      <c r="BY183" s="19"/>
      <c r="BZ183" s="19"/>
      <c r="CA183" s="19"/>
      <c r="CB183" s="12"/>
      <c r="CC183" s="12"/>
      <c r="CD183" s="12"/>
      <c r="CE183" s="12"/>
      <c r="CF183" s="12"/>
      <c r="CG183" s="12"/>
      <c r="CH183" s="12"/>
      <c r="CI183" s="12"/>
      <c r="CJ183" s="12"/>
      <c r="CK183" s="17"/>
      <c r="CL183" s="17"/>
      <c r="CM183" s="17"/>
    </row>
    <row r="184" spans="1:91">
      <c r="A184" s="2">
        <f t="shared" si="159"/>
        <v>2138</v>
      </c>
      <c r="B184" s="5">
        <f t="shared" si="160"/>
        <v>1165.2777277407038</v>
      </c>
      <c r="C184" s="5">
        <f t="shared" si="161"/>
        <v>2963.5288250961903</v>
      </c>
      <c r="D184" s="5">
        <f t="shared" si="162"/>
        <v>4368.0271328954095</v>
      </c>
      <c r="E184" s="15">
        <f t="shared" si="163"/>
        <v>5.7842818823911106E-6</v>
      </c>
      <c r="F184" s="15">
        <f t="shared" si="164"/>
        <v>1.139542317611236E-5</v>
      </c>
      <c r="G184" s="15">
        <f t="shared" si="165"/>
        <v>2.3263351054463962E-5</v>
      </c>
      <c r="H184" s="5">
        <f t="shared" si="166"/>
        <v>256805.05209958323</v>
      </c>
      <c r="I184" s="5">
        <f t="shared" si="167"/>
        <v>100719.60109731126</v>
      </c>
      <c r="J184" s="5">
        <f t="shared" si="168"/>
        <v>36553.773808395366</v>
      </c>
      <c r="K184" s="5">
        <f t="shared" si="169"/>
        <v>220380.98385136834</v>
      </c>
      <c r="L184" s="5">
        <f t="shared" si="170"/>
        <v>33986.374704501854</v>
      </c>
      <c r="M184" s="5">
        <f t="shared" si="171"/>
        <v>8368.4859769094837</v>
      </c>
      <c r="N184" s="15">
        <f t="shared" si="172"/>
        <v>7.3135140067375204E-3</v>
      </c>
      <c r="O184" s="15">
        <f t="shared" si="173"/>
        <v>9.2108168688262992E-3</v>
      </c>
      <c r="P184" s="15">
        <f t="shared" si="174"/>
        <v>8.3599359300770004E-3</v>
      </c>
      <c r="Q184" s="5">
        <f t="shared" si="175"/>
        <v>9074.7911383807568</v>
      </c>
      <c r="R184" s="5">
        <f t="shared" si="176"/>
        <v>12576.007032328103</v>
      </c>
      <c r="S184" s="5">
        <f t="shared" si="177"/>
        <v>6860.8165467634881</v>
      </c>
      <c r="T184" s="5">
        <f t="shared" si="178"/>
        <v>35.337276522355005</v>
      </c>
      <c r="U184" s="5">
        <f t="shared" si="179"/>
        <v>124.86156513048208</v>
      </c>
      <c r="V184" s="5">
        <f t="shared" si="180"/>
        <v>187.69105982670803</v>
      </c>
      <c r="W184" s="15">
        <f t="shared" si="181"/>
        <v>-1.0734613539272964E-2</v>
      </c>
      <c r="X184" s="15">
        <f t="shared" si="182"/>
        <v>-1.217998157191269E-2</v>
      </c>
      <c r="Y184" s="15">
        <f t="shared" si="183"/>
        <v>-9.7425357312937999E-3</v>
      </c>
      <c r="Z184" s="5">
        <f t="shared" si="199"/>
        <v>12538.972098496859</v>
      </c>
      <c r="AA184" s="5">
        <f t="shared" si="200"/>
        <v>37676.955081942178</v>
      </c>
      <c r="AB184" s="5">
        <f t="shared" si="201"/>
        <v>56157.454591348833</v>
      </c>
      <c r="AC184" s="16">
        <f t="shared" si="184"/>
        <v>1.3769091436990888</v>
      </c>
      <c r="AD184" s="16">
        <f t="shared" si="185"/>
        <v>2.9867418995329595</v>
      </c>
      <c r="AE184" s="16">
        <f t="shared" si="186"/>
        <v>8.1734501377112441</v>
      </c>
      <c r="AF184" s="15">
        <f t="shared" si="187"/>
        <v>-4.0504037456468023E-3</v>
      </c>
      <c r="AG184" s="15">
        <f t="shared" si="188"/>
        <v>2.9673830763510267E-4</v>
      </c>
      <c r="AH184" s="15">
        <f t="shared" si="189"/>
        <v>9.7937136394747881E-3</v>
      </c>
      <c r="AI184" s="1">
        <f t="shared" si="153"/>
        <v>475609.45816694875</v>
      </c>
      <c r="AJ184" s="1">
        <f t="shared" si="154"/>
        <v>183041.10421747668</v>
      </c>
      <c r="AK184" s="1">
        <f t="shared" si="155"/>
        <v>66976.039943196607</v>
      </c>
      <c r="AL184" s="14">
        <f t="shared" si="190"/>
        <v>66.223161503603805</v>
      </c>
      <c r="AM184" s="14">
        <f t="shared" si="191"/>
        <v>14.898994060090189</v>
      </c>
      <c r="AN184" s="14">
        <f t="shared" si="192"/>
        <v>4.8475250841351736</v>
      </c>
      <c r="AO184" s="11">
        <f t="shared" si="193"/>
        <v>5.6966190534469769E-3</v>
      </c>
      <c r="AP184" s="11">
        <f t="shared" si="194"/>
        <v>7.1762375438170125E-3</v>
      </c>
      <c r="AQ184" s="11">
        <f t="shared" si="195"/>
        <v>6.5097529088900263E-3</v>
      </c>
      <c r="AR184" s="1">
        <f t="shared" si="196"/>
        <v>256805.05209958323</v>
      </c>
      <c r="AS184" s="1">
        <f t="shared" si="197"/>
        <v>100719.60109731126</v>
      </c>
      <c r="AT184" s="1">
        <f t="shared" si="198"/>
        <v>36553.773808395366</v>
      </c>
      <c r="AU184" s="1">
        <f t="shared" si="156"/>
        <v>51361.010419916653</v>
      </c>
      <c r="AV184" s="1">
        <f t="shared" si="157"/>
        <v>20143.920219462252</v>
      </c>
      <c r="AW184" s="1">
        <f t="shared" si="158"/>
        <v>7310.7547616790735</v>
      </c>
      <c r="AX184" s="1">
        <f t="shared" si="212"/>
        <v>176304.78708109466</v>
      </c>
      <c r="AY184" s="1">
        <f t="shared" si="203"/>
        <v>27189.099763601484</v>
      </c>
      <c r="AZ184" s="1">
        <f t="shared" si="204"/>
        <v>6694.7887815275853</v>
      </c>
      <c r="BA184" s="1">
        <f t="shared" si="213"/>
        <v>14076.51943467558</v>
      </c>
      <c r="BB184" s="1">
        <f t="shared" si="214"/>
        <v>30259.322747520873</v>
      </c>
      <c r="BC184" s="1">
        <f t="shared" si="215"/>
        <v>38478.321024618162</v>
      </c>
      <c r="BD184" s="1">
        <f t="shared" si="205"/>
        <v>2183.3631650681796</v>
      </c>
      <c r="BE184" s="2">
        <f t="shared" si="220"/>
        <v>0</v>
      </c>
      <c r="BF184" s="2">
        <f t="shared" si="221"/>
        <v>0</v>
      </c>
      <c r="BG184" s="2">
        <f t="shared" si="222"/>
        <v>0</v>
      </c>
      <c r="BH184" s="2">
        <f t="shared" si="206"/>
        <v>0</v>
      </c>
      <c r="BI184" s="2">
        <f t="shared" si="216"/>
        <v>0</v>
      </c>
      <c r="BJ184" s="2">
        <f t="shared" si="207"/>
        <v>0</v>
      </c>
      <c r="BK184" s="2">
        <f t="shared" si="208"/>
        <v>0</v>
      </c>
      <c r="BL184" s="2">
        <f t="shared" si="209"/>
        <v>0</v>
      </c>
      <c r="BM184" s="2">
        <f t="shared" si="210"/>
        <v>0</v>
      </c>
      <c r="BN184" s="2">
        <f t="shared" si="211"/>
        <v>0</v>
      </c>
      <c r="BO184" s="2">
        <f t="shared" si="217"/>
        <v>0</v>
      </c>
      <c r="BP184" s="2">
        <f t="shared" si="218"/>
        <v>0</v>
      </c>
      <c r="BQ184" s="2">
        <f t="shared" si="219"/>
        <v>0</v>
      </c>
      <c r="BR184" s="17">
        <f t="shared" si="202"/>
        <v>2.6364610599464645E-2</v>
      </c>
      <c r="BS184" s="12"/>
      <c r="BT184" s="12"/>
      <c r="BU184" s="12"/>
      <c r="BV184" s="12"/>
      <c r="BW184" s="12"/>
      <c r="BX184" s="12"/>
      <c r="BY184" s="19"/>
      <c r="BZ184" s="19"/>
      <c r="CA184" s="19"/>
      <c r="CB184" s="12"/>
      <c r="CC184" s="12"/>
      <c r="CD184" s="12"/>
      <c r="CE184" s="12"/>
      <c r="CF184" s="12"/>
      <c r="CG184" s="12"/>
      <c r="CH184" s="12"/>
      <c r="CI184" s="12"/>
      <c r="CJ184" s="12"/>
      <c r="CK184" s="17"/>
      <c r="CL184" s="17"/>
      <c r="CM184" s="17"/>
    </row>
    <row r="185" spans="1:91">
      <c r="A185" s="2">
        <f t="shared" si="159"/>
        <v>2139</v>
      </c>
      <c r="B185" s="5">
        <f t="shared" si="160"/>
        <v>1165.28413102081</v>
      </c>
      <c r="C185" s="5">
        <f t="shared" si="161"/>
        <v>2963.560907227994</v>
      </c>
      <c r="D185" s="5">
        <f t="shared" si="162"/>
        <v>4368.1236670965873</v>
      </c>
      <c r="E185" s="15">
        <f t="shared" si="163"/>
        <v>5.4950677882715551E-6</v>
      </c>
      <c r="F185" s="15">
        <f t="shared" si="164"/>
        <v>1.0825652017306742E-5</v>
      </c>
      <c r="G185" s="15">
        <f t="shared" si="165"/>
        <v>2.2100183501740762E-5</v>
      </c>
      <c r="H185" s="5">
        <f t="shared" si="166"/>
        <v>258665.85079601911</v>
      </c>
      <c r="I185" s="5">
        <f t="shared" si="167"/>
        <v>101639.13833137133</v>
      </c>
      <c r="J185" s="5">
        <f t="shared" si="168"/>
        <v>36857.1162567145</v>
      </c>
      <c r="K185" s="5">
        <f t="shared" si="169"/>
        <v>221976.63549182902</v>
      </c>
      <c r="L185" s="5">
        <f t="shared" si="170"/>
        <v>34296.287983647628</v>
      </c>
      <c r="M185" s="5">
        <f t="shared" si="171"/>
        <v>8437.7456010105961</v>
      </c>
      <c r="N185" s="15">
        <f t="shared" si="172"/>
        <v>7.2404234366103548E-3</v>
      </c>
      <c r="O185" s="15">
        <f t="shared" si="173"/>
        <v>9.118750729971925E-3</v>
      </c>
      <c r="P185" s="15">
        <f t="shared" si="174"/>
        <v>8.2762430733844816E-3</v>
      </c>
      <c r="Q185" s="5">
        <f t="shared" si="175"/>
        <v>9042.426460144874</v>
      </c>
      <c r="R185" s="5">
        <f t="shared" si="176"/>
        <v>12536.247913809048</v>
      </c>
      <c r="S185" s="5">
        <f t="shared" si="177"/>
        <v>6850.3547740121312</v>
      </c>
      <c r="T185" s="5">
        <f t="shared" si="178"/>
        <v>34.957944515357099</v>
      </c>
      <c r="U185" s="5">
        <f t="shared" si="179"/>
        <v>123.34075356815264</v>
      </c>
      <c r="V185" s="5">
        <f t="shared" si="180"/>
        <v>185.86247296990192</v>
      </c>
      <c r="W185" s="15">
        <f t="shared" si="181"/>
        <v>-1.0734613539272964E-2</v>
      </c>
      <c r="X185" s="15">
        <f t="shared" si="182"/>
        <v>-1.217998157191269E-2</v>
      </c>
      <c r="Y185" s="15">
        <f t="shared" si="183"/>
        <v>-9.7425357312937999E-3</v>
      </c>
      <c r="Z185" s="5">
        <f t="shared" si="199"/>
        <v>12444.552441001139</v>
      </c>
      <c r="AA185" s="5">
        <f t="shared" si="200"/>
        <v>37572.433005051724</v>
      </c>
      <c r="AB185" s="5">
        <f t="shared" si="201"/>
        <v>56625.739542695679</v>
      </c>
      <c r="AC185" s="16">
        <f t="shared" si="184"/>
        <v>1.3713321057460346</v>
      </c>
      <c r="AD185" s="16">
        <f t="shared" si="185"/>
        <v>2.9876281802695699</v>
      </c>
      <c r="AE185" s="16">
        <f t="shared" si="186"/>
        <v>8.2534985678065134</v>
      </c>
      <c r="AF185" s="15">
        <f t="shared" si="187"/>
        <v>-4.0504037456468023E-3</v>
      </c>
      <c r="AG185" s="15">
        <f t="shared" si="188"/>
        <v>2.9673830763510267E-4</v>
      </c>
      <c r="AH185" s="15">
        <f t="shared" si="189"/>
        <v>9.7937136394747881E-3</v>
      </c>
      <c r="AI185" s="1">
        <f t="shared" ref="AI185:AI248" si="223">(1-$AI$5)*AI184+AU184</f>
        <v>479409.52277017053</v>
      </c>
      <c r="AJ185" s="1">
        <f t="shared" ref="AJ185:AJ248" si="224">(1-$AI$5)*AJ184+AV184</f>
        <v>184880.91401519126</v>
      </c>
      <c r="AK185" s="1">
        <f t="shared" ref="AK185:AK248" si="225">(1-$AI$5)*AK184+AW184</f>
        <v>67589.190710556024</v>
      </c>
      <c r="AL185" s="14">
        <f t="shared" si="190"/>
        <v>66.596637145968728</v>
      </c>
      <c r="AM185" s="14">
        <f t="shared" si="191"/>
        <v>15.004843593423924</v>
      </c>
      <c r="AN185" s="14">
        <f t="shared" si="192"/>
        <v>4.8787657127473665</v>
      </c>
      <c r="AO185" s="11">
        <f t="shared" si="193"/>
        <v>5.6396528629125073E-3</v>
      </c>
      <c r="AP185" s="11">
        <f t="shared" si="194"/>
        <v>7.104475168378842E-3</v>
      </c>
      <c r="AQ185" s="11">
        <f t="shared" si="195"/>
        <v>6.444655379801126E-3</v>
      </c>
      <c r="AR185" s="1">
        <f t="shared" si="196"/>
        <v>258665.85079601911</v>
      </c>
      <c r="AS185" s="1">
        <f t="shared" si="197"/>
        <v>101639.13833137133</v>
      </c>
      <c r="AT185" s="1">
        <f t="shared" si="198"/>
        <v>36857.1162567145</v>
      </c>
      <c r="AU185" s="1">
        <f t="shared" ref="AU185:AU248" si="226">$AU$5*AR185</f>
        <v>51733.170159203823</v>
      </c>
      <c r="AV185" s="1">
        <f t="shared" ref="AV185:AV248" si="227">$AU$5*AS185</f>
        <v>20327.827666274268</v>
      </c>
      <c r="AW185" s="1">
        <f t="shared" ref="AW185:AW248" si="228">$AU$5*AT185</f>
        <v>7371.4232513429006</v>
      </c>
      <c r="AX185" s="1">
        <f t="shared" si="212"/>
        <v>177581.30839346326</v>
      </c>
      <c r="AY185" s="1">
        <f t="shared" si="203"/>
        <v>27437.030386918108</v>
      </c>
      <c r="AZ185" s="1">
        <f t="shared" si="204"/>
        <v>6750.1964808084767</v>
      </c>
      <c r="BA185" s="1">
        <f t="shared" si="213"/>
        <v>14085.003539005051</v>
      </c>
      <c r="BB185" s="1">
        <f t="shared" si="214"/>
        <v>30286.551829111148</v>
      </c>
      <c r="BC185" s="1">
        <f t="shared" si="215"/>
        <v>38515.1742762094</v>
      </c>
      <c r="BD185" s="1">
        <f t="shared" si="205"/>
        <v>2121.6275251803368</v>
      </c>
      <c r="BE185" s="2">
        <f t="shared" si="220"/>
        <v>0</v>
      </c>
      <c r="BF185" s="2">
        <f t="shared" si="221"/>
        <v>0</v>
      </c>
      <c r="BG185" s="2">
        <f t="shared" si="222"/>
        <v>0</v>
      </c>
      <c r="BH185" s="2">
        <f t="shared" si="206"/>
        <v>0</v>
      </c>
      <c r="BI185" s="2">
        <f t="shared" si="216"/>
        <v>0</v>
      </c>
      <c r="BJ185" s="2">
        <f t="shared" si="207"/>
        <v>0</v>
      </c>
      <c r="BK185" s="2">
        <f t="shared" si="208"/>
        <v>0</v>
      </c>
      <c r="BL185" s="2">
        <f t="shared" si="209"/>
        <v>0</v>
      </c>
      <c r="BM185" s="2">
        <f t="shared" si="210"/>
        <v>0</v>
      </c>
      <c r="BN185" s="2">
        <f t="shared" si="211"/>
        <v>0</v>
      </c>
      <c r="BO185" s="2">
        <f t="shared" si="217"/>
        <v>0</v>
      </c>
      <c r="BP185" s="2">
        <f t="shared" si="218"/>
        <v>0</v>
      </c>
      <c r="BQ185" s="2">
        <f t="shared" si="219"/>
        <v>0</v>
      </c>
      <c r="BR185" s="17">
        <f t="shared" si="202"/>
        <v>2.5596709319868585E-2</v>
      </c>
      <c r="BS185" s="12"/>
      <c r="BT185" s="12"/>
      <c r="BU185" s="12"/>
      <c r="BV185" s="12"/>
      <c r="BW185" s="12"/>
      <c r="BX185" s="12"/>
      <c r="BY185" s="19"/>
      <c r="BZ185" s="19"/>
      <c r="CA185" s="19"/>
      <c r="CB185" s="12"/>
      <c r="CC185" s="12"/>
      <c r="CD185" s="12"/>
      <c r="CE185" s="12"/>
      <c r="CF185" s="12"/>
      <c r="CG185" s="12"/>
      <c r="CH185" s="12"/>
      <c r="CI185" s="12"/>
      <c r="CJ185" s="12"/>
      <c r="CK185" s="17"/>
      <c r="CL185" s="17"/>
      <c r="CM185" s="17"/>
    </row>
    <row r="186" spans="1:91">
      <c r="A186" s="2">
        <f t="shared" ref="A186:A249" si="229">1+A185</f>
        <v>2140</v>
      </c>
      <c r="B186" s="5">
        <f t="shared" ref="B186:B249" si="230">B185*(1+E186)</f>
        <v>1165.2902141703378</v>
      </c>
      <c r="C186" s="5">
        <f t="shared" ref="C186:C249" si="231">C185*(1+F186)</f>
        <v>2963.5913855831523</v>
      </c>
      <c r="D186" s="5">
        <f t="shared" ref="D186:D249" si="232">D185*(1+G186)</f>
        <v>4368.2153766144584</v>
      </c>
      <c r="E186" s="15">
        <f t="shared" ref="E186:E249" si="233">E185*$E$5</f>
        <v>5.2203143988579772E-6</v>
      </c>
      <c r="F186" s="15">
        <f t="shared" ref="F186:F249" si="234">F185*$E$5</f>
        <v>1.0284369416441405E-5</v>
      </c>
      <c r="G186" s="15">
        <f t="shared" ref="G186:G249" si="235">G185*$E$5</f>
        <v>2.0995174326653724E-5</v>
      </c>
      <c r="H186" s="5">
        <f t="shared" ref="H186:H249" si="236">AR186</f>
        <v>260521.34436727656</v>
      </c>
      <c r="I186" s="5">
        <f t="shared" ref="I186:I249" si="237">AS186</f>
        <v>102557.75134939639</v>
      </c>
      <c r="J186" s="5">
        <f t="shared" ref="J186:J249" si="238">AT186</f>
        <v>37159.881347465998</v>
      </c>
      <c r="K186" s="5">
        <f t="shared" ref="K186:K249" si="239">H186/B186*1000</f>
        <v>223567.77839481155</v>
      </c>
      <c r="L186" s="5">
        <f t="shared" ref="L186:L249" si="240">I186/C186*1000</f>
        <v>34605.901423625539</v>
      </c>
      <c r="M186" s="5">
        <f t="shared" ref="M186:M249" si="241">J186/D186*1000</f>
        <v>8506.8793874963176</v>
      </c>
      <c r="N186" s="15">
        <f t="shared" ref="N186:N249" si="242">K186/K185-1</f>
        <v>7.1680647805885123E-3</v>
      </c>
      <c r="O186" s="15">
        <f t="shared" ref="O186:O249" si="243">L186/L185-1</f>
        <v>9.0276078893882783E-3</v>
      </c>
      <c r="P186" s="15">
        <f t="shared" ref="P186:P249" si="244">M186/M185-1</f>
        <v>8.1933954583131019E-3</v>
      </c>
      <c r="Q186" s="5">
        <f t="shared" ref="Q186:Q249" si="245">T186*H186/1000</f>
        <v>9009.5274553875352</v>
      </c>
      <c r="R186" s="5">
        <f t="shared" ref="R186:R249" si="246">U186*I186/1000</f>
        <v>12495.479045708091</v>
      </c>
      <c r="S186" s="5">
        <f t="shared" ref="S186:S249" si="247">V186*J186/1000</f>
        <v>6839.3393778667914</v>
      </c>
      <c r="T186" s="5">
        <f t="shared" ref="T186:T249" si="248">T185*(1+W186)</f>
        <v>34.582684490857396</v>
      </c>
      <c r="U186" s="5">
        <f t="shared" ref="U186:U249" si="249">U185*(1+X186)</f>
        <v>121.83846546262671</v>
      </c>
      <c r="V186" s="5">
        <f t="shared" ref="V186:V249" si="250">V185*(1+Y186)</f>
        <v>184.05170118588603</v>
      </c>
      <c r="W186" s="15">
        <f t="shared" ref="W186:W249" si="251">T$5-1</f>
        <v>-1.0734613539272964E-2</v>
      </c>
      <c r="X186" s="15">
        <f t="shared" ref="X186:X249" si="252">U$5-1</f>
        <v>-1.217998157191269E-2</v>
      </c>
      <c r="Y186" s="15">
        <f t="shared" ref="Y186:Y249" si="253">V$5-1</f>
        <v>-9.7425357312937999E-3</v>
      </c>
      <c r="Z186" s="5">
        <f t="shared" si="199"/>
        <v>12349.944024769078</v>
      </c>
      <c r="AA186" s="5">
        <f t="shared" si="200"/>
        <v>37464.761474127932</v>
      </c>
      <c r="AB186" s="5">
        <f t="shared" si="201"/>
        <v>57093.123943764884</v>
      </c>
      <c r="AC186" s="16">
        <f t="shared" ref="AC186:AC249" si="254">AC185*(1+AF186)</f>
        <v>1.365777657048395</v>
      </c>
      <c r="AD186" s="16">
        <f t="shared" ref="AD186:AD249" si="255">AD185*(1+AG186)</f>
        <v>2.9885147239996259</v>
      </c>
      <c r="AE186" s="16">
        <f t="shared" ref="AE186:AE249" si="256">AE185*(1+AH186)</f>
        <v>8.3343309693034264</v>
      </c>
      <c r="AF186" s="15">
        <f t="shared" ref="AF186:AF249" si="257">AC$5-1</f>
        <v>-4.0504037456468023E-3</v>
      </c>
      <c r="AG186" s="15">
        <f t="shared" ref="AG186:AG249" si="258">AD$5-1</f>
        <v>2.9673830763510267E-4</v>
      </c>
      <c r="AH186" s="15">
        <f t="shared" ref="AH186:AH249" si="259">AE$5-1</f>
        <v>9.7937136394747881E-3</v>
      </c>
      <c r="AI186" s="1">
        <f t="shared" si="223"/>
        <v>483201.74065235729</v>
      </c>
      <c r="AJ186" s="1">
        <f t="shared" si="224"/>
        <v>186720.65027994642</v>
      </c>
      <c r="AK186" s="1">
        <f t="shared" si="225"/>
        <v>68201.694890843326</v>
      </c>
      <c r="AL186" s="14">
        <f t="shared" ref="AL186:AL249" si="260">AL185*(1+AO186)</f>
        <v>66.968463242155934</v>
      </c>
      <c r="AM186" s="14">
        <f t="shared" ref="AM186:AM249" si="261">AM185*(1+AP186)</f>
        <v>15.110379116751664</v>
      </c>
      <c r="AN186" s="14">
        <f t="shared" ref="AN186:AN249" si="262">AN185*(1+AQ186)</f>
        <v>4.9098932568078393</v>
      </c>
      <c r="AO186" s="11">
        <f t="shared" ref="AO186:AO249" si="263">AO$5*AO185</f>
        <v>5.5832563342833822E-3</v>
      </c>
      <c r="AP186" s="11">
        <f t="shared" ref="AP186:AP249" si="264">AP$5*AP185</f>
        <v>7.0334304166950537E-3</v>
      </c>
      <c r="AQ186" s="11">
        <f t="shared" ref="AQ186:AQ249" si="265">AQ$5*AQ185</f>
        <v>6.3802088260031149E-3</v>
      </c>
      <c r="AR186" s="1">
        <f t="shared" si="196"/>
        <v>260521.34436727656</v>
      </c>
      <c r="AS186" s="1">
        <f t="shared" si="197"/>
        <v>102557.75134939639</v>
      </c>
      <c r="AT186" s="1">
        <f t="shared" si="198"/>
        <v>37159.881347465998</v>
      </c>
      <c r="AU186" s="1">
        <f t="shared" si="226"/>
        <v>52104.268873455316</v>
      </c>
      <c r="AV186" s="1">
        <f t="shared" si="227"/>
        <v>20511.550269879281</v>
      </c>
      <c r="AW186" s="1">
        <f t="shared" si="228"/>
        <v>7431.9762694931997</v>
      </c>
      <c r="AX186" s="1">
        <f t="shared" si="212"/>
        <v>178854.22271584923</v>
      </c>
      <c r="AY186" s="1">
        <f t="shared" si="203"/>
        <v>27684.72113890043</v>
      </c>
      <c r="AZ186" s="1">
        <f t="shared" si="204"/>
        <v>6805.5035099970546</v>
      </c>
      <c r="BA186" s="1">
        <f t="shared" si="213"/>
        <v>14093.400148213386</v>
      </c>
      <c r="BB186" s="1">
        <f t="shared" si="214"/>
        <v>30313.497407139537</v>
      </c>
      <c r="BC186" s="1">
        <f t="shared" si="215"/>
        <v>38551.627598113089</v>
      </c>
      <c r="BD186" s="1">
        <f t="shared" si="205"/>
        <v>2061.6167514158019</v>
      </c>
      <c r="BE186" s="2">
        <f t="shared" si="220"/>
        <v>0</v>
      </c>
      <c r="BF186" s="2">
        <f t="shared" si="221"/>
        <v>0</v>
      </c>
      <c r="BG186" s="2">
        <f t="shared" si="222"/>
        <v>0</v>
      </c>
      <c r="BH186" s="2">
        <f t="shared" si="206"/>
        <v>0</v>
      </c>
      <c r="BI186" s="2">
        <f t="shared" si="216"/>
        <v>0</v>
      </c>
      <c r="BJ186" s="2">
        <f t="shared" si="207"/>
        <v>0</v>
      </c>
      <c r="BK186" s="2">
        <f t="shared" si="208"/>
        <v>0</v>
      </c>
      <c r="BL186" s="2">
        <f t="shared" si="209"/>
        <v>0</v>
      </c>
      <c r="BM186" s="2">
        <f t="shared" si="210"/>
        <v>0</v>
      </c>
      <c r="BN186" s="2">
        <f t="shared" si="211"/>
        <v>0</v>
      </c>
      <c r="BO186" s="2">
        <f t="shared" si="217"/>
        <v>0</v>
      </c>
      <c r="BP186" s="2">
        <f t="shared" si="218"/>
        <v>0</v>
      </c>
      <c r="BQ186" s="2">
        <f t="shared" si="219"/>
        <v>0</v>
      </c>
      <c r="BR186" s="17">
        <f t="shared" si="202"/>
        <v>2.4851174096959791E-2</v>
      </c>
      <c r="BS186" s="12"/>
      <c r="BT186" s="12"/>
      <c r="BU186" s="12"/>
      <c r="BV186" s="12"/>
      <c r="BW186" s="12"/>
      <c r="BX186" s="12"/>
      <c r="BY186" s="19"/>
      <c r="BZ186" s="19"/>
      <c r="CA186" s="19"/>
      <c r="CB186" s="12"/>
      <c r="CC186" s="12"/>
      <c r="CD186" s="12"/>
      <c r="CE186" s="12"/>
      <c r="CF186" s="12"/>
      <c r="CG186" s="12"/>
      <c r="CH186" s="12"/>
      <c r="CI186" s="12"/>
      <c r="CJ186" s="12"/>
      <c r="CK186" s="17"/>
      <c r="CL186" s="17"/>
      <c r="CM186" s="17"/>
    </row>
    <row r="187" spans="1:91">
      <c r="A187" s="2">
        <f t="shared" si="229"/>
        <v>2141</v>
      </c>
      <c r="B187" s="5">
        <f t="shared" si="230"/>
        <v>1165.2959931925573</v>
      </c>
      <c r="C187" s="5">
        <f t="shared" si="231"/>
        <v>2963.6203403183304</v>
      </c>
      <c r="D187" s="5">
        <f t="shared" si="232"/>
        <v>4368.3025024856197</v>
      </c>
      <c r="E187" s="15">
        <f t="shared" si="233"/>
        <v>4.9592986789150782E-6</v>
      </c>
      <c r="F187" s="15">
        <f t="shared" si="234"/>
        <v>9.7701509456193339E-6</v>
      </c>
      <c r="G187" s="15">
        <f t="shared" si="235"/>
        <v>1.9945415610321037E-5</v>
      </c>
      <c r="H187" s="5">
        <f t="shared" si="236"/>
        <v>262371.41718387476</v>
      </c>
      <c r="I187" s="5">
        <f t="shared" si="237"/>
        <v>103475.35979374118</v>
      </c>
      <c r="J187" s="5">
        <f t="shared" si="238"/>
        <v>37462.046602315881</v>
      </c>
      <c r="K187" s="5">
        <f t="shared" si="239"/>
        <v>225154.31162262621</v>
      </c>
      <c r="L187" s="5">
        <f t="shared" si="240"/>
        <v>34915.187477295629</v>
      </c>
      <c r="M187" s="5">
        <f t="shared" si="241"/>
        <v>8575.8819543746104</v>
      </c>
      <c r="N187" s="15">
        <f t="shared" si="242"/>
        <v>7.0964306180691938E-3</v>
      </c>
      <c r="O187" s="15">
        <f t="shared" si="243"/>
        <v>8.9373789136133475E-3</v>
      </c>
      <c r="P187" s="15">
        <f t="shared" si="244"/>
        <v>8.111384179222636E-3</v>
      </c>
      <c r="Q187" s="5">
        <f t="shared" si="245"/>
        <v>8976.1073387088272</v>
      </c>
      <c r="R187" s="5">
        <f t="shared" si="246"/>
        <v>12453.722623956013</v>
      </c>
      <c r="S187" s="5">
        <f t="shared" si="247"/>
        <v>6827.7790771272794</v>
      </c>
      <c r="T187" s="5">
        <f t="shared" si="248"/>
        <v>34.211452737697435</v>
      </c>
      <c r="U187" s="5">
        <f t="shared" si="249"/>
        <v>120.35447519854181</v>
      </c>
      <c r="V187" s="5">
        <f t="shared" si="250"/>
        <v>182.25857091067712</v>
      </c>
      <c r="W187" s="15">
        <f t="shared" si="251"/>
        <v>-1.0734613539272964E-2</v>
      </c>
      <c r="X187" s="15">
        <f t="shared" si="252"/>
        <v>-1.217998157191269E-2</v>
      </c>
      <c r="Y187" s="15">
        <f t="shared" si="253"/>
        <v>-9.7425357312937999E-3</v>
      </c>
      <c r="Z187" s="5">
        <f t="shared" si="199"/>
        <v>12255.171035276144</v>
      </c>
      <c r="AA187" s="5">
        <f t="shared" si="200"/>
        <v>37354.004187333689</v>
      </c>
      <c r="AB187" s="5">
        <f t="shared" si="201"/>
        <v>57559.57257196436</v>
      </c>
      <c r="AC187" s="16">
        <f t="shared" si="254"/>
        <v>1.3602457061105655</v>
      </c>
      <c r="AD187" s="16">
        <f t="shared" si="255"/>
        <v>2.9894015308011683</v>
      </c>
      <c r="AE187" s="16">
        <f t="shared" si="256"/>
        <v>8.4159550201933904</v>
      </c>
      <c r="AF187" s="15">
        <f t="shared" si="257"/>
        <v>-4.0504037456468023E-3</v>
      </c>
      <c r="AG187" s="15">
        <f t="shared" si="258"/>
        <v>2.9673830763510267E-4</v>
      </c>
      <c r="AH187" s="15">
        <f t="shared" si="259"/>
        <v>9.7937136394747881E-3</v>
      </c>
      <c r="AI187" s="1">
        <f t="shared" si="223"/>
        <v>486985.83546057687</v>
      </c>
      <c r="AJ187" s="1">
        <f t="shared" si="224"/>
        <v>188560.13552183108</v>
      </c>
      <c r="AK187" s="1">
        <f t="shared" si="225"/>
        <v>68813.50167125219</v>
      </c>
      <c r="AL187" s="14">
        <f t="shared" si="260"/>
        <v>67.338626317783991</v>
      </c>
      <c r="AM187" s="14">
        <f t="shared" si="261"/>
        <v>15.215594138838345</v>
      </c>
      <c r="AN187" s="14">
        <f t="shared" si="262"/>
        <v>4.9409061396567395</v>
      </c>
      <c r="AO187" s="11">
        <f t="shared" si="263"/>
        <v>5.5274237709405484E-3</v>
      </c>
      <c r="AP187" s="11">
        <f t="shared" si="264"/>
        <v>6.9630961125281034E-3</v>
      </c>
      <c r="AQ187" s="11">
        <f t="shared" si="265"/>
        <v>6.3164067377430837E-3</v>
      </c>
      <c r="AR187" s="1">
        <f t="shared" si="196"/>
        <v>262371.41718387476</v>
      </c>
      <c r="AS187" s="1">
        <f t="shared" si="197"/>
        <v>103475.35979374118</v>
      </c>
      <c r="AT187" s="1">
        <f t="shared" si="198"/>
        <v>37462.046602315881</v>
      </c>
      <c r="AU187" s="1">
        <f t="shared" si="226"/>
        <v>52474.283436774953</v>
      </c>
      <c r="AV187" s="1">
        <f t="shared" si="227"/>
        <v>20695.071958748238</v>
      </c>
      <c r="AW187" s="1">
        <f t="shared" si="228"/>
        <v>7492.4093204631763</v>
      </c>
      <c r="AX187" s="1">
        <f t="shared" si="212"/>
        <v>180123.44929810098</v>
      </c>
      <c r="AY187" s="1">
        <f t="shared" si="203"/>
        <v>27932.149981836505</v>
      </c>
      <c r="AZ187" s="1">
        <f t="shared" si="204"/>
        <v>6860.7055634996887</v>
      </c>
      <c r="BA187" s="1">
        <f t="shared" si="213"/>
        <v>14101.710280077908</v>
      </c>
      <c r="BB187" s="1">
        <f t="shared" si="214"/>
        <v>30340.162910892039</v>
      </c>
      <c r="BC187" s="1">
        <f t="shared" si="215"/>
        <v>38587.686573302766</v>
      </c>
      <c r="BD187" s="1">
        <f t="shared" si="205"/>
        <v>2003.283538733853</v>
      </c>
      <c r="BE187" s="2">
        <f t="shared" si="220"/>
        <v>0</v>
      </c>
      <c r="BF187" s="2">
        <f t="shared" si="221"/>
        <v>0</v>
      </c>
      <c r="BG187" s="2">
        <f t="shared" si="222"/>
        <v>0</v>
      </c>
      <c r="BH187" s="2">
        <f t="shared" si="206"/>
        <v>0</v>
      </c>
      <c r="BI187" s="2">
        <f t="shared" si="216"/>
        <v>0</v>
      </c>
      <c r="BJ187" s="2">
        <f t="shared" si="207"/>
        <v>0</v>
      </c>
      <c r="BK187" s="2">
        <f t="shared" si="208"/>
        <v>0</v>
      </c>
      <c r="BL187" s="2">
        <f t="shared" si="209"/>
        <v>0</v>
      </c>
      <c r="BM187" s="2">
        <f t="shared" si="210"/>
        <v>0</v>
      </c>
      <c r="BN187" s="2">
        <f t="shared" si="211"/>
        <v>0</v>
      </c>
      <c r="BO187" s="2">
        <f t="shared" si="217"/>
        <v>0</v>
      </c>
      <c r="BP187" s="2">
        <f t="shared" si="218"/>
        <v>0</v>
      </c>
      <c r="BQ187" s="2">
        <f t="shared" si="219"/>
        <v>0</v>
      </c>
      <c r="BR187" s="17">
        <f t="shared" si="202"/>
        <v>2.412735349219397E-2</v>
      </c>
      <c r="BS187" s="12"/>
      <c r="BT187" s="12"/>
      <c r="BU187" s="12"/>
      <c r="BV187" s="12"/>
      <c r="BW187" s="12"/>
      <c r="BX187" s="12"/>
      <c r="BY187" s="19"/>
      <c r="BZ187" s="19"/>
      <c r="CA187" s="19"/>
      <c r="CB187" s="12"/>
      <c r="CC187" s="12"/>
      <c r="CD187" s="12"/>
      <c r="CE187" s="12"/>
      <c r="CF187" s="12"/>
      <c r="CG187" s="12"/>
      <c r="CH187" s="12"/>
      <c r="CI187" s="12"/>
      <c r="CJ187" s="12"/>
      <c r="CK187" s="17"/>
      <c r="CL187" s="17"/>
      <c r="CM187" s="17"/>
    </row>
    <row r="188" spans="1:91">
      <c r="A188" s="2">
        <f t="shared" si="229"/>
        <v>2142</v>
      </c>
      <c r="B188" s="5">
        <f t="shared" si="230"/>
        <v>1165.3014832908927</v>
      </c>
      <c r="C188" s="5">
        <f t="shared" si="231"/>
        <v>2963.6478475854969</v>
      </c>
      <c r="D188" s="5">
        <f t="shared" si="232"/>
        <v>4368.3852737140969</v>
      </c>
      <c r="E188" s="15">
        <f t="shared" si="233"/>
        <v>4.7113337449693239E-6</v>
      </c>
      <c r="F188" s="15">
        <f t="shared" si="234"/>
        <v>9.2816433983383671E-6</v>
      </c>
      <c r="G188" s="15">
        <f t="shared" si="235"/>
        <v>1.8948144829804984E-5</v>
      </c>
      <c r="H188" s="5">
        <f t="shared" si="236"/>
        <v>264215.95594939031</v>
      </c>
      <c r="I188" s="5">
        <f t="shared" si="237"/>
        <v>104391.88433315334</v>
      </c>
      <c r="J188" s="5">
        <f t="shared" si="238"/>
        <v>37763.589881885098</v>
      </c>
      <c r="K188" s="5">
        <f t="shared" si="239"/>
        <v>226736.13630287847</v>
      </c>
      <c r="L188" s="5">
        <f t="shared" si="240"/>
        <v>35224.118958061117</v>
      </c>
      <c r="M188" s="5">
        <f t="shared" si="241"/>
        <v>8644.7480054289408</v>
      </c>
      <c r="N188" s="15">
        <f t="shared" si="242"/>
        <v>7.0255136082115754E-3</v>
      </c>
      <c r="O188" s="15">
        <f t="shared" si="243"/>
        <v>8.8480544738984701E-3</v>
      </c>
      <c r="P188" s="15">
        <f t="shared" si="244"/>
        <v>8.0302004412737826E-3</v>
      </c>
      <c r="Q188" s="5">
        <f t="shared" si="245"/>
        <v>8942.1792453215658</v>
      </c>
      <c r="R188" s="5">
        <f t="shared" si="246"/>
        <v>12411.000794506055</v>
      </c>
      <c r="S188" s="5">
        <f t="shared" si="247"/>
        <v>6815.6826041723762</v>
      </c>
      <c r="T188" s="5">
        <f t="shared" si="248"/>
        <v>33.844206013941154</v>
      </c>
      <c r="U188" s="5">
        <f t="shared" si="249"/>
        <v>118.88855990852635</v>
      </c>
      <c r="V188" s="5">
        <f t="shared" si="250"/>
        <v>180.48291027124532</v>
      </c>
      <c r="W188" s="15">
        <f t="shared" si="251"/>
        <v>-1.0734613539272964E-2</v>
      </c>
      <c r="X188" s="15">
        <f t="shared" si="252"/>
        <v>-1.217998157191269E-2</v>
      </c>
      <c r="Y188" s="15">
        <f t="shared" si="253"/>
        <v>-9.7425357312937999E-3</v>
      </c>
      <c r="Z188" s="5">
        <f t="shared" si="199"/>
        <v>12160.257204014846</v>
      </c>
      <c r="AA188" s="5">
        <f t="shared" si="200"/>
        <v>37240.224799346193</v>
      </c>
      <c r="AB188" s="5">
        <f t="shared" si="201"/>
        <v>58025.050731990996</v>
      </c>
      <c r="AC188" s="16">
        <f t="shared" si="254"/>
        <v>1.3547361618075353</v>
      </c>
      <c r="AD188" s="16">
        <f t="shared" si="255"/>
        <v>2.99028860075226</v>
      </c>
      <c r="AE188" s="16">
        <f t="shared" si="256"/>
        <v>8.4983784736638643</v>
      </c>
      <c r="AF188" s="15">
        <f t="shared" si="257"/>
        <v>-4.0504037456468023E-3</v>
      </c>
      <c r="AG188" s="15">
        <f t="shared" si="258"/>
        <v>2.9673830763510267E-4</v>
      </c>
      <c r="AH188" s="15">
        <f t="shared" si="259"/>
        <v>9.7937136394747881E-3</v>
      </c>
      <c r="AI188" s="1">
        <f t="shared" si="223"/>
        <v>490761.53535129415</v>
      </c>
      <c r="AJ188" s="1">
        <f t="shared" si="224"/>
        <v>190399.19392839621</v>
      </c>
      <c r="AK188" s="1">
        <f t="shared" si="225"/>
        <v>69424.560824590153</v>
      </c>
      <c r="AL188" s="14">
        <f t="shared" si="260"/>
        <v>67.707113350357275</v>
      </c>
      <c r="AM188" s="14">
        <f t="shared" si="261"/>
        <v>15.320482306792314</v>
      </c>
      <c r="AN188" s="14">
        <f t="shared" si="262"/>
        <v>4.9718028247595125</v>
      </c>
      <c r="AO188" s="11">
        <f t="shared" si="263"/>
        <v>5.4721495332311432E-3</v>
      </c>
      <c r="AP188" s="11">
        <f t="shared" si="264"/>
        <v>6.8934651514028222E-3</v>
      </c>
      <c r="AQ188" s="11">
        <f t="shared" si="265"/>
        <v>6.2532426703656527E-3</v>
      </c>
      <c r="AR188" s="1">
        <f t="shared" si="196"/>
        <v>264215.95594939031</v>
      </c>
      <c r="AS188" s="1">
        <f t="shared" si="197"/>
        <v>104391.88433315334</v>
      </c>
      <c r="AT188" s="1">
        <f t="shared" si="198"/>
        <v>37763.589881885098</v>
      </c>
      <c r="AU188" s="1">
        <f t="shared" si="226"/>
        <v>52843.191189878067</v>
      </c>
      <c r="AV188" s="1">
        <f t="shared" si="227"/>
        <v>20878.376866630671</v>
      </c>
      <c r="AW188" s="1">
        <f t="shared" si="228"/>
        <v>7552.71797637702</v>
      </c>
      <c r="AX188" s="1">
        <f t="shared" si="212"/>
        <v>181388.90904230278</v>
      </c>
      <c r="AY188" s="1">
        <f t="shared" si="203"/>
        <v>28179.295166448894</v>
      </c>
      <c r="AZ188" s="1">
        <f t="shared" si="204"/>
        <v>6915.7984043431534</v>
      </c>
      <c r="BA188" s="1">
        <f t="shared" si="213"/>
        <v>14109.934934976187</v>
      </c>
      <c r="BB188" s="1">
        <f t="shared" si="214"/>
        <v>30366.551705723898</v>
      </c>
      <c r="BC188" s="1">
        <f t="shared" si="215"/>
        <v>38623.356651491878</v>
      </c>
      <c r="BD188" s="1">
        <f t="shared" si="205"/>
        <v>1946.5818390841157</v>
      </c>
      <c r="BE188" s="2">
        <f t="shared" si="220"/>
        <v>0</v>
      </c>
      <c r="BF188" s="2">
        <f t="shared" si="221"/>
        <v>0</v>
      </c>
      <c r="BG188" s="2">
        <f t="shared" si="222"/>
        <v>0</v>
      </c>
      <c r="BH188" s="2">
        <f t="shared" si="206"/>
        <v>0</v>
      </c>
      <c r="BI188" s="2">
        <f t="shared" si="216"/>
        <v>0</v>
      </c>
      <c r="BJ188" s="2">
        <f t="shared" si="207"/>
        <v>0</v>
      </c>
      <c r="BK188" s="2">
        <f t="shared" si="208"/>
        <v>0</v>
      </c>
      <c r="BL188" s="2">
        <f t="shared" si="209"/>
        <v>0</v>
      </c>
      <c r="BM188" s="2">
        <f t="shared" si="210"/>
        <v>0</v>
      </c>
      <c r="BN188" s="2">
        <f t="shared" si="211"/>
        <v>0</v>
      </c>
      <c r="BO188" s="2">
        <f t="shared" si="217"/>
        <v>0</v>
      </c>
      <c r="BP188" s="2">
        <f t="shared" si="218"/>
        <v>0</v>
      </c>
      <c r="BQ188" s="2">
        <f t="shared" si="219"/>
        <v>0</v>
      </c>
      <c r="BR188" s="17">
        <f t="shared" si="202"/>
        <v>2.3424615040965019E-2</v>
      </c>
      <c r="BS188" s="12"/>
      <c r="BT188" s="12"/>
      <c r="BU188" s="12"/>
      <c r="BV188" s="12"/>
      <c r="BW188" s="12"/>
      <c r="BX188" s="12"/>
      <c r="BY188" s="19"/>
      <c r="BZ188" s="19"/>
      <c r="CA188" s="19"/>
      <c r="CB188" s="12"/>
      <c r="CC188" s="12"/>
      <c r="CD188" s="12"/>
      <c r="CE188" s="12"/>
      <c r="CF188" s="12"/>
      <c r="CG188" s="12"/>
      <c r="CH188" s="12"/>
      <c r="CI188" s="12"/>
      <c r="CJ188" s="12"/>
      <c r="CK188" s="17"/>
      <c r="CL188" s="17"/>
      <c r="CM188" s="17"/>
    </row>
    <row r="189" spans="1:91">
      <c r="A189" s="2">
        <f t="shared" si="229"/>
        <v>2143</v>
      </c>
      <c r="B189" s="5">
        <f t="shared" si="230"/>
        <v>1165.3066989088838</v>
      </c>
      <c r="C189" s="5">
        <f t="shared" si="231"/>
        <v>2963.6739797318528</v>
      </c>
      <c r="D189" s="5">
        <f t="shared" si="232"/>
        <v>4368.4639078710934</v>
      </c>
      <c r="E189" s="15">
        <f t="shared" si="233"/>
        <v>4.4757670577208579E-6</v>
      </c>
      <c r="F189" s="15">
        <f t="shared" si="234"/>
        <v>8.8175612284214485E-6</v>
      </c>
      <c r="G189" s="15">
        <f t="shared" si="235"/>
        <v>1.8000737588314733E-5</v>
      </c>
      <c r="H189" s="5">
        <f t="shared" si="236"/>
        <v>266054.84969647153</v>
      </c>
      <c r="I189" s="5">
        <f t="shared" si="237"/>
        <v>105307.24667384654</v>
      </c>
      <c r="J189" s="5">
        <f t="shared" si="238"/>
        <v>38064.48938808922</v>
      </c>
      <c r="K189" s="5">
        <f t="shared" si="239"/>
        <v>228313.15562296836</v>
      </c>
      <c r="L189" s="5">
        <f t="shared" si="240"/>
        <v>35532.669043230766</v>
      </c>
      <c r="M189" s="5">
        <f t="shared" si="241"/>
        <v>8713.4723305152347</v>
      </c>
      <c r="N189" s="15">
        <f t="shared" si="242"/>
        <v>6.9553064888752125E-3</v>
      </c>
      <c r="O189" s="15">
        <f t="shared" si="243"/>
        <v>8.7596253446968753E-3</v>
      </c>
      <c r="P189" s="15">
        <f t="shared" si="244"/>
        <v>7.9498355583222935E-3</v>
      </c>
      <c r="Q189" s="5">
        <f t="shared" si="245"/>
        <v>8907.7562274160609</v>
      </c>
      <c r="R189" s="5">
        <f t="shared" si="246"/>
        <v>12367.335643999304</v>
      </c>
      <c r="S189" s="5">
        <f t="shared" si="247"/>
        <v>6803.0587014294979</v>
      </c>
      <c r="T189" s="5">
        <f t="shared" si="248"/>
        <v>33.480901541837959</v>
      </c>
      <c r="U189" s="5">
        <f t="shared" si="249"/>
        <v>117.44049943972925</v>
      </c>
      <c r="V189" s="5">
        <f t="shared" si="250"/>
        <v>178.72454906903982</v>
      </c>
      <c r="W189" s="15">
        <f t="shared" si="251"/>
        <v>-1.0734613539272964E-2</v>
      </c>
      <c r="X189" s="15">
        <f t="shared" si="252"/>
        <v>-1.217998157191269E-2</v>
      </c>
      <c r="Y189" s="15">
        <f t="shared" si="253"/>
        <v>-9.7425357312937999E-3</v>
      </c>
      <c r="Z189" s="5">
        <f t="shared" si="199"/>
        <v>12065.225808873181</v>
      </c>
      <c r="AA189" s="5">
        <f t="shared" si="200"/>
        <v>37123.486892524881</v>
      </c>
      <c r="AB189" s="5">
        <f t="shared" si="201"/>
        <v>58489.52425967672</v>
      </c>
      <c r="AC189" s="16">
        <f t="shared" si="254"/>
        <v>1.3492489333833868</v>
      </c>
      <c r="AD189" s="16">
        <f t="shared" si="255"/>
        <v>2.9911759339309878</v>
      </c>
      <c r="AE189" s="16">
        <f t="shared" si="256"/>
        <v>8.5816091588348051</v>
      </c>
      <c r="AF189" s="15">
        <f t="shared" si="257"/>
        <v>-4.0504037456468023E-3</v>
      </c>
      <c r="AG189" s="15">
        <f t="shared" si="258"/>
        <v>2.9673830763510267E-4</v>
      </c>
      <c r="AH189" s="15">
        <f t="shared" si="259"/>
        <v>9.7937136394747881E-3</v>
      </c>
      <c r="AI189" s="1">
        <f t="shared" si="223"/>
        <v>494528.57300604286</v>
      </c>
      <c r="AJ189" s="1">
        <f t="shared" si="224"/>
        <v>192237.65140218724</v>
      </c>
      <c r="AK189" s="1">
        <f t="shared" si="225"/>
        <v>70034.822718508163</v>
      </c>
      <c r="AL189" s="14">
        <f t="shared" si="260"/>
        <v>68.073911764586697</v>
      </c>
      <c r="AM189" s="14">
        <f t="shared" si="261"/>
        <v>15.425037405568027</v>
      </c>
      <c r="AN189" s="14">
        <f t="shared" si="262"/>
        <v>5.0025818154362192</v>
      </c>
      <c r="AO189" s="11">
        <f t="shared" si="263"/>
        <v>5.4174280378988318E-3</v>
      </c>
      <c r="AP189" s="11">
        <f t="shared" si="264"/>
        <v>6.8245304998887941E-3</v>
      </c>
      <c r="AQ189" s="11">
        <f t="shared" si="265"/>
        <v>6.1907102436619963E-3</v>
      </c>
      <c r="AR189" s="1">
        <f t="shared" ref="AR189:AR252" si="266">AL189*AI189^$AR$5*B189^(1-$AR$5)*(1-BI188+CE188/100)</f>
        <v>266054.84969647153</v>
      </c>
      <c r="AS189" s="1">
        <f t="shared" ref="AS189:AS252" si="267">AM189*AJ189^$AR$5*C189^(1-$AR$5)*(1-BJ188+CF188/100)</f>
        <v>105307.24667384654</v>
      </c>
      <c r="AT189" s="1">
        <f t="shared" ref="AT189:AT252" si="268">AN189*AK189^$AR$5*D189^(1-$AR$5)*(1-BK188+CG188/100)</f>
        <v>38064.48938808922</v>
      </c>
      <c r="AU189" s="1">
        <f t="shared" si="226"/>
        <v>53210.969939294308</v>
      </c>
      <c r="AV189" s="1">
        <f t="shared" si="227"/>
        <v>21061.44933476931</v>
      </c>
      <c r="AW189" s="1">
        <f t="shared" si="228"/>
        <v>7612.8978776178446</v>
      </c>
      <c r="AX189" s="1">
        <f t="shared" si="212"/>
        <v>182650.5244983747</v>
      </c>
      <c r="AY189" s="1">
        <f t="shared" si="203"/>
        <v>28426.135234584617</v>
      </c>
      <c r="AZ189" s="1">
        <f t="shared" si="204"/>
        <v>6970.7778644121863</v>
      </c>
      <c r="BA189" s="1">
        <f t="shared" si="213"/>
        <v>14118.075096415811</v>
      </c>
      <c r="BB189" s="1">
        <f t="shared" si="214"/>
        <v>30392.667095136003</v>
      </c>
      <c r="BC189" s="1">
        <f t="shared" si="215"/>
        <v>38658.643154179867</v>
      </c>
      <c r="BD189" s="1">
        <f t="shared" si="205"/>
        <v>1891.4668300169342</v>
      </c>
      <c r="BE189" s="2">
        <f t="shared" si="220"/>
        <v>0</v>
      </c>
      <c r="BF189" s="2">
        <f t="shared" si="221"/>
        <v>0</v>
      </c>
      <c r="BG189" s="2">
        <f t="shared" si="222"/>
        <v>0</v>
      </c>
      <c r="BH189" s="2">
        <f t="shared" si="206"/>
        <v>0</v>
      </c>
      <c r="BI189" s="2">
        <f t="shared" si="216"/>
        <v>0</v>
      </c>
      <c r="BJ189" s="2">
        <f t="shared" si="207"/>
        <v>0</v>
      </c>
      <c r="BK189" s="2">
        <f t="shared" si="208"/>
        <v>0</v>
      </c>
      <c r="BL189" s="2">
        <f t="shared" si="209"/>
        <v>0</v>
      </c>
      <c r="BM189" s="2">
        <f t="shared" si="210"/>
        <v>0</v>
      </c>
      <c r="BN189" s="2">
        <f t="shared" si="211"/>
        <v>0</v>
      </c>
      <c r="BO189" s="2">
        <f t="shared" si="217"/>
        <v>0</v>
      </c>
      <c r="BP189" s="2">
        <f t="shared" si="218"/>
        <v>0</v>
      </c>
      <c r="BQ189" s="2">
        <f t="shared" si="219"/>
        <v>0</v>
      </c>
      <c r="BR189" s="17">
        <f t="shared" si="202"/>
        <v>2.2742344699966038E-2</v>
      </c>
      <c r="BS189" s="12"/>
      <c r="BT189" s="12"/>
      <c r="BU189" s="12"/>
      <c r="BV189" s="12"/>
      <c r="BW189" s="12"/>
      <c r="BX189" s="12"/>
      <c r="BY189" s="19"/>
      <c r="BZ189" s="19"/>
      <c r="CA189" s="19"/>
      <c r="CB189" s="12"/>
      <c r="CC189" s="12"/>
      <c r="CD189" s="12"/>
      <c r="CE189" s="12"/>
      <c r="CF189" s="12"/>
      <c r="CG189" s="12"/>
      <c r="CH189" s="12"/>
      <c r="CI189" s="12"/>
      <c r="CJ189" s="12"/>
      <c r="CK189" s="17"/>
      <c r="CL189" s="17"/>
      <c r="CM189" s="17"/>
    </row>
    <row r="190" spans="1:91">
      <c r="A190" s="2">
        <f t="shared" si="229"/>
        <v>2144</v>
      </c>
      <c r="B190" s="5">
        <f t="shared" si="230"/>
        <v>1165.3116537681524</v>
      </c>
      <c r="C190" s="5">
        <f t="shared" si="231"/>
        <v>2963.6988054897915</v>
      </c>
      <c r="D190" s="5">
        <f t="shared" si="232"/>
        <v>4368.5386116649388</v>
      </c>
      <c r="E190" s="15">
        <f t="shared" si="233"/>
        <v>4.2519787048348144E-6</v>
      </c>
      <c r="F190" s="15">
        <f t="shared" si="234"/>
        <v>8.3766831670003763E-6</v>
      </c>
      <c r="G190" s="15">
        <f t="shared" si="235"/>
        <v>1.7100700708898994E-5</v>
      </c>
      <c r="H190" s="5">
        <f t="shared" si="236"/>
        <v>267887.98978191835</v>
      </c>
      <c r="I190" s="5">
        <f t="shared" si="237"/>
        <v>106221.36956985206</v>
      </c>
      <c r="J190" s="5">
        <f t="shared" si="238"/>
        <v>38364.723666264537</v>
      </c>
      <c r="K190" s="5">
        <f t="shared" si="239"/>
        <v>229885.27482384272</v>
      </c>
      <c r="L190" s="5">
        <f t="shared" si="240"/>
        <v>35840.811277142428</v>
      </c>
      <c r="M190" s="5">
        <f t="shared" si="241"/>
        <v>8782.0498058143439</v>
      </c>
      <c r="N190" s="15">
        <f t="shared" si="242"/>
        <v>6.8858020755953042E-3</v>
      </c>
      <c r="O190" s="15">
        <f t="shared" si="243"/>
        <v>8.6720824021624399E-3</v>
      </c>
      <c r="P190" s="15">
        <f t="shared" si="244"/>
        <v>7.8702809509070271E-3</v>
      </c>
      <c r="Q190" s="5">
        <f t="shared" si="245"/>
        <v>8872.8512506586085</v>
      </c>
      <c r="R190" s="5">
        <f t="shared" si="246"/>
        <v>12322.749190693885</v>
      </c>
      <c r="S190" s="5">
        <f t="shared" si="247"/>
        <v>6789.9161179068151</v>
      </c>
      <c r="T190" s="5">
        <f t="shared" si="248"/>
        <v>33.121497002839881</v>
      </c>
      <c r="U190" s="5">
        <f t="shared" si="249"/>
        <v>116.01007632075712</v>
      </c>
      <c r="V190" s="5">
        <f t="shared" si="250"/>
        <v>176.98331876367533</v>
      </c>
      <c r="W190" s="15">
        <f t="shared" si="251"/>
        <v>-1.0734613539272964E-2</v>
      </c>
      <c r="X190" s="15">
        <f t="shared" si="252"/>
        <v>-1.217998157191269E-2</v>
      </c>
      <c r="Y190" s="15">
        <f t="shared" si="253"/>
        <v>-9.7425357312937999E-3</v>
      </c>
      <c r="Z190" s="5">
        <f t="shared" ref="Z190:Z253" si="269">Q189*AC190*(1-BE189)</f>
        <v>11970.099674765843</v>
      </c>
      <c r="AA190" s="5">
        <f t="shared" ref="AA190:AA253" si="270">R189*AD190*(1-BF189)</f>
        <v>37003.85394881753</v>
      </c>
      <c r="AB190" s="5">
        <f t="shared" ref="AB190:AB253" si="271">S189*AE190*(1-BG189)</f>
        <v>58952.95952549528</v>
      </c>
      <c r="AC190" s="16">
        <f t="shared" si="254"/>
        <v>1.3437839304498007</v>
      </c>
      <c r="AD190" s="16">
        <f t="shared" si="255"/>
        <v>2.9920635304154612</v>
      </c>
      <c r="AE190" s="16">
        <f t="shared" si="256"/>
        <v>8.6656549815023265</v>
      </c>
      <c r="AF190" s="15">
        <f t="shared" si="257"/>
        <v>-4.0504037456468023E-3</v>
      </c>
      <c r="AG190" s="15">
        <f t="shared" si="258"/>
        <v>2.9673830763510267E-4</v>
      </c>
      <c r="AH190" s="15">
        <f t="shared" si="259"/>
        <v>9.7937136394747881E-3</v>
      </c>
      <c r="AI190" s="1">
        <f t="shared" si="223"/>
        <v>498286.6856447329</v>
      </c>
      <c r="AJ190" s="1">
        <f t="shared" si="224"/>
        <v>194075.33559673783</v>
      </c>
      <c r="AK190" s="1">
        <f t="shared" si="225"/>
        <v>70644.238324275197</v>
      </c>
      <c r="AL190" s="14">
        <f t="shared" si="260"/>
        <v>68.439009427647193</v>
      </c>
      <c r="AM190" s="14">
        <f t="shared" si="261"/>
        <v>15.529253357421888</v>
      </c>
      <c r="AN190" s="14">
        <f t="shared" si="262"/>
        <v>5.0332416545809018</v>
      </c>
      <c r="AO190" s="11">
        <f t="shared" si="263"/>
        <v>5.3632537575198438E-3</v>
      </c>
      <c r="AP190" s="11">
        <f t="shared" si="264"/>
        <v>6.7562851948899062E-3</v>
      </c>
      <c r="AQ190" s="11">
        <f t="shared" si="265"/>
        <v>6.1288031412253764E-3</v>
      </c>
      <c r="AR190" s="1">
        <f t="shared" si="266"/>
        <v>267887.98978191835</v>
      </c>
      <c r="AS190" s="1">
        <f t="shared" si="267"/>
        <v>106221.36956985206</v>
      </c>
      <c r="AT190" s="1">
        <f t="shared" si="268"/>
        <v>38364.723666264537</v>
      </c>
      <c r="AU190" s="1">
        <f t="shared" si="226"/>
        <v>53577.597956383674</v>
      </c>
      <c r="AV190" s="1">
        <f t="shared" si="227"/>
        <v>21244.273913970414</v>
      </c>
      <c r="AW190" s="1">
        <f t="shared" si="228"/>
        <v>7672.944733252908</v>
      </c>
      <c r="AX190" s="1">
        <f t="shared" si="212"/>
        <v>183908.21985907416</v>
      </c>
      <c r="AY190" s="1">
        <f t="shared" si="203"/>
        <v>28672.649021713944</v>
      </c>
      <c r="AZ190" s="1">
        <f t="shared" si="204"/>
        <v>7025.639844651474</v>
      </c>
      <c r="BA190" s="1">
        <f t="shared" si="213"/>
        <v>14126.131731541565</v>
      </c>
      <c r="BB190" s="1">
        <f t="shared" si="214"/>
        <v>30418.512322762108</v>
      </c>
      <c r="BC190" s="1">
        <f t="shared" si="215"/>
        <v>38693.551279473111</v>
      </c>
      <c r="BD190" s="1">
        <f t="shared" si="205"/>
        <v>1837.894883964909</v>
      </c>
      <c r="BE190" s="2">
        <f t="shared" si="220"/>
        <v>0</v>
      </c>
      <c r="BF190" s="2">
        <f t="shared" si="221"/>
        <v>0</v>
      </c>
      <c r="BG190" s="2">
        <f t="shared" si="222"/>
        <v>0</v>
      </c>
      <c r="BH190" s="2">
        <f t="shared" si="206"/>
        <v>0</v>
      </c>
      <c r="BI190" s="2">
        <f t="shared" si="216"/>
        <v>0</v>
      </c>
      <c r="BJ190" s="2">
        <f t="shared" si="207"/>
        <v>0</v>
      </c>
      <c r="BK190" s="2">
        <f t="shared" si="208"/>
        <v>0</v>
      </c>
      <c r="BL190" s="2">
        <f t="shared" si="209"/>
        <v>0</v>
      </c>
      <c r="BM190" s="2">
        <f t="shared" si="210"/>
        <v>0</v>
      </c>
      <c r="BN190" s="2">
        <f t="shared" si="211"/>
        <v>0</v>
      </c>
      <c r="BO190" s="2">
        <f t="shared" si="217"/>
        <v>0</v>
      </c>
      <c r="BP190" s="2">
        <f t="shared" si="218"/>
        <v>0</v>
      </c>
      <c r="BQ190" s="2">
        <f t="shared" si="219"/>
        <v>0</v>
      </c>
      <c r="BR190" s="17">
        <f t="shared" ref="BR190:BR253" si="272">BR189/(1+BR$5)</f>
        <v>2.2079946310646636E-2</v>
      </c>
      <c r="BS190" s="12"/>
      <c r="BT190" s="12"/>
      <c r="BU190" s="12"/>
      <c r="BV190" s="12"/>
      <c r="BW190" s="12"/>
      <c r="BX190" s="12"/>
      <c r="BY190" s="19"/>
      <c r="BZ190" s="19"/>
      <c r="CA190" s="19"/>
      <c r="CB190" s="12"/>
      <c r="CC190" s="12"/>
      <c r="CD190" s="12"/>
      <c r="CE190" s="12"/>
      <c r="CF190" s="12"/>
      <c r="CG190" s="12"/>
      <c r="CH190" s="12"/>
      <c r="CI190" s="12"/>
      <c r="CJ190" s="12"/>
      <c r="CK190" s="17"/>
      <c r="CL190" s="17"/>
      <c r="CM190" s="17"/>
    </row>
    <row r="191" spans="1:91">
      <c r="A191" s="2">
        <f t="shared" si="229"/>
        <v>2145</v>
      </c>
      <c r="B191" s="5">
        <f t="shared" si="230"/>
        <v>1165.3163609044718</v>
      </c>
      <c r="C191" s="5">
        <f t="shared" si="231"/>
        <v>2963.7223901573925</v>
      </c>
      <c r="D191" s="5">
        <f t="shared" si="232"/>
        <v>4368.6095814827049</v>
      </c>
      <c r="E191" s="15">
        <f t="shared" si="233"/>
        <v>4.0393797695930734E-6</v>
      </c>
      <c r="F191" s="15">
        <f t="shared" si="234"/>
        <v>7.9578490086503572E-6</v>
      </c>
      <c r="G191" s="15">
        <f t="shared" si="235"/>
        <v>1.6245665673454043E-5</v>
      </c>
      <c r="H191" s="5">
        <f t="shared" si="236"/>
        <v>269715.2698808469</v>
      </c>
      <c r="I191" s="5">
        <f t="shared" si="237"/>
        <v>107134.17683266042</v>
      </c>
      <c r="J191" s="5">
        <f t="shared" si="238"/>
        <v>38664.271607083756</v>
      </c>
      <c r="K191" s="5">
        <f t="shared" si="239"/>
        <v>231452.40119301571</v>
      </c>
      <c r="L191" s="5">
        <f t="shared" si="240"/>
        <v>36148.519574051912</v>
      </c>
      <c r="M191" s="5">
        <f t="shared" si="241"/>
        <v>8850.4753940408464</v>
      </c>
      <c r="N191" s="15">
        <f t="shared" si="242"/>
        <v>6.8169932605464112E-3</v>
      </c>
      <c r="O191" s="15">
        <f t="shared" si="243"/>
        <v>8.5854166226901896E-3</v>
      </c>
      <c r="P191" s="15">
        <f t="shared" si="244"/>
        <v>7.7915281442835216E-3</v>
      </c>
      <c r="Q191" s="5">
        <f t="shared" si="245"/>
        <v>8837.4771908221628</v>
      </c>
      <c r="R191" s="5">
        <f t="shared" si="246"/>
        <v>12277.263375657978</v>
      </c>
      <c r="S191" s="5">
        <f t="shared" si="247"/>
        <v>6776.2636057889749</v>
      </c>
      <c r="T191" s="5">
        <f t="shared" si="248"/>
        <v>32.765950532672207</v>
      </c>
      <c r="U191" s="5">
        <f t="shared" si="249"/>
        <v>114.59707572901412</v>
      </c>
      <c r="V191" s="5">
        <f t="shared" si="250"/>
        <v>175.25905245677725</v>
      </c>
      <c r="W191" s="15">
        <f t="shared" si="251"/>
        <v>-1.0734613539272964E-2</v>
      </c>
      <c r="X191" s="15">
        <f t="shared" si="252"/>
        <v>-1.217998157191269E-2</v>
      </c>
      <c r="Y191" s="15">
        <f t="shared" si="253"/>
        <v>-9.7425357312937999E-3</v>
      </c>
      <c r="Z191" s="5">
        <f t="shared" si="269"/>
        <v>11874.901174510385</v>
      </c>
      <c r="AA191" s="5">
        <f t="shared" si="270"/>
        <v>36881.389322406001</v>
      </c>
      <c r="AB191" s="5">
        <f t="shared" si="271"/>
        <v>59415.323437737432</v>
      </c>
      <c r="AC191" s="16">
        <f t="shared" si="254"/>
        <v>1.3383410629845669</v>
      </c>
      <c r="AD191" s="16">
        <f t="shared" si="255"/>
        <v>2.9929513902838134</v>
      </c>
      <c r="AE191" s="16">
        <f t="shared" si="256"/>
        <v>8.7505239248896487</v>
      </c>
      <c r="AF191" s="15">
        <f t="shared" si="257"/>
        <v>-4.0504037456468023E-3</v>
      </c>
      <c r="AG191" s="15">
        <f t="shared" si="258"/>
        <v>2.9673830763510267E-4</v>
      </c>
      <c r="AH191" s="15">
        <f t="shared" si="259"/>
        <v>9.7937136394747881E-3</v>
      </c>
      <c r="AI191" s="1">
        <f t="shared" si="223"/>
        <v>502035.61503664328</v>
      </c>
      <c r="AJ191" s="1">
        <f t="shared" si="224"/>
        <v>195912.07595103447</v>
      </c>
      <c r="AK191" s="1">
        <f t="shared" si="225"/>
        <v>71252.759225100584</v>
      </c>
      <c r="AL191" s="14">
        <f t="shared" si="260"/>
        <v>68.802394644376221</v>
      </c>
      <c r="AM191" s="14">
        <f t="shared" si="261"/>
        <v>15.633124221322868</v>
      </c>
      <c r="AN191" s="14">
        <f t="shared" si="262"/>
        <v>5.0637809243714118</v>
      </c>
      <c r="AO191" s="11">
        <f t="shared" si="263"/>
        <v>5.3096212199446454E-3</v>
      </c>
      <c r="AP191" s="11">
        <f t="shared" si="264"/>
        <v>6.6887223429410074E-3</v>
      </c>
      <c r="AQ191" s="11">
        <f t="shared" si="265"/>
        <v>6.0675151098131229E-3</v>
      </c>
      <c r="AR191" s="1">
        <f t="shared" si="266"/>
        <v>269715.2698808469</v>
      </c>
      <c r="AS191" s="1">
        <f t="shared" si="267"/>
        <v>107134.17683266042</v>
      </c>
      <c r="AT191" s="1">
        <f t="shared" si="268"/>
        <v>38664.271607083756</v>
      </c>
      <c r="AU191" s="1">
        <f t="shared" si="226"/>
        <v>53943.05397616938</v>
      </c>
      <c r="AV191" s="1">
        <f t="shared" si="227"/>
        <v>21426.835366532086</v>
      </c>
      <c r="AW191" s="1">
        <f t="shared" si="228"/>
        <v>7732.8543214167512</v>
      </c>
      <c r="AX191" s="1">
        <f t="shared" si="212"/>
        <v>185161.92095441258</v>
      </c>
      <c r="AY191" s="1">
        <f t="shared" si="203"/>
        <v>28918.815659241529</v>
      </c>
      <c r="AZ191" s="1">
        <f t="shared" si="204"/>
        <v>7080.3803152326764</v>
      </c>
      <c r="BA191" s="1">
        <f t="shared" si="213"/>
        <v>14134.105791621112</v>
      </c>
      <c r="BB191" s="1">
        <f t="shared" si="214"/>
        <v>30444.090574271075</v>
      </c>
      <c r="BC191" s="1">
        <f t="shared" si="215"/>
        <v>38728.086106690709</v>
      </c>
      <c r="BD191" s="1">
        <f t="shared" si="205"/>
        <v>1785.823538188537</v>
      </c>
      <c r="BE191" s="2">
        <f t="shared" si="220"/>
        <v>0</v>
      </c>
      <c r="BF191" s="2">
        <f t="shared" si="221"/>
        <v>0</v>
      </c>
      <c r="BG191" s="2">
        <f t="shared" si="222"/>
        <v>0</v>
      </c>
      <c r="BH191" s="2">
        <f t="shared" si="206"/>
        <v>0</v>
      </c>
      <c r="BI191" s="2">
        <f t="shared" si="216"/>
        <v>0</v>
      </c>
      <c r="BJ191" s="2">
        <f t="shared" si="207"/>
        <v>0</v>
      </c>
      <c r="BK191" s="2">
        <f t="shared" si="208"/>
        <v>0</v>
      </c>
      <c r="BL191" s="2">
        <f t="shared" si="209"/>
        <v>0</v>
      </c>
      <c r="BM191" s="2">
        <f t="shared" si="210"/>
        <v>0</v>
      </c>
      <c r="BN191" s="2">
        <f t="shared" si="211"/>
        <v>0</v>
      </c>
      <c r="BO191" s="2">
        <f t="shared" si="217"/>
        <v>0</v>
      </c>
      <c r="BP191" s="2">
        <f t="shared" si="218"/>
        <v>0</v>
      </c>
      <c r="BQ191" s="2">
        <f t="shared" si="219"/>
        <v>0</v>
      </c>
      <c r="BR191" s="17">
        <f t="shared" si="272"/>
        <v>2.1436841078297703E-2</v>
      </c>
      <c r="BS191" s="12"/>
      <c r="BT191" s="12"/>
      <c r="BU191" s="12"/>
      <c r="BV191" s="12"/>
      <c r="BW191" s="12"/>
      <c r="BX191" s="12"/>
      <c r="BY191" s="19"/>
      <c r="BZ191" s="19"/>
      <c r="CA191" s="19"/>
      <c r="CB191" s="12"/>
      <c r="CC191" s="12"/>
      <c r="CD191" s="12"/>
      <c r="CE191" s="12"/>
      <c r="CF191" s="12"/>
      <c r="CG191" s="12"/>
      <c r="CH191" s="12"/>
      <c r="CI191" s="12"/>
      <c r="CJ191" s="12"/>
      <c r="CK191" s="17"/>
      <c r="CL191" s="17"/>
      <c r="CM191" s="17"/>
    </row>
    <row r="192" spans="1:91">
      <c r="A192" s="2">
        <f t="shared" si="229"/>
        <v>2146</v>
      </c>
      <c r="B192" s="5">
        <f t="shared" si="230"/>
        <v>1165.3208327020386</v>
      </c>
      <c r="C192" s="5">
        <f t="shared" si="231"/>
        <v>2963.7447957699133</v>
      </c>
      <c r="D192" s="5">
        <f t="shared" si="232"/>
        <v>4368.6770039048879</v>
      </c>
      <c r="E192" s="15">
        <f t="shared" si="233"/>
        <v>3.8374107811134193E-6</v>
      </c>
      <c r="F192" s="15">
        <f t="shared" si="234"/>
        <v>7.5599565582178389E-6</v>
      </c>
      <c r="G192" s="15">
        <f t="shared" si="235"/>
        <v>1.5433382389781341E-5</v>
      </c>
      <c r="H192" s="5">
        <f t="shared" si="236"/>
        <v>271536.58597997547</v>
      </c>
      <c r="I192" s="5">
        <f t="shared" si="237"/>
        <v>108045.59334016511</v>
      </c>
      <c r="J192" s="5">
        <f t="shared" si="238"/>
        <v>38963.112448265361</v>
      </c>
      <c r="K192" s="5">
        <f t="shared" si="239"/>
        <v>233014.44405688811</v>
      </c>
      <c r="L192" s="5">
        <f t="shared" si="240"/>
        <v>36455.768220791542</v>
      </c>
      <c r="M192" s="5">
        <f t="shared" si="241"/>
        <v>8918.7441446091507</v>
      </c>
      <c r="N192" s="15">
        <f t="shared" si="242"/>
        <v>6.7488730115603524E-3</v>
      </c>
      <c r="O192" s="15">
        <f t="shared" si="243"/>
        <v>8.4996190815012085E-3</v>
      </c>
      <c r="P192" s="15">
        <f t="shared" si="244"/>
        <v>7.7135687665172981E-3</v>
      </c>
      <c r="Q192" s="5">
        <f t="shared" si="245"/>
        <v>8801.6468305481394</v>
      </c>
      <c r="R192" s="5">
        <f t="shared" si="246"/>
        <v>12230.900054226517</v>
      </c>
      <c r="S192" s="5">
        <f t="shared" si="247"/>
        <v>6762.1099170976504</v>
      </c>
      <c r="T192" s="5">
        <f t="shared" si="248"/>
        <v>32.414220716457038</v>
      </c>
      <c r="U192" s="5">
        <f t="shared" si="249"/>
        <v>113.20128545843964</v>
      </c>
      <c r="V192" s="5">
        <f t="shared" si="250"/>
        <v>173.55158487598442</v>
      </c>
      <c r="W192" s="15">
        <f t="shared" si="251"/>
        <v>-1.0734613539272964E-2</v>
      </c>
      <c r="X192" s="15">
        <f t="shared" si="252"/>
        <v>-1.217998157191269E-2</v>
      </c>
      <c r="Y192" s="15">
        <f t="shared" si="253"/>
        <v>-9.7425357312937999E-3</v>
      </c>
      <c r="Z192" s="5">
        <f t="shared" si="269"/>
        <v>11779.652229939944</v>
      </c>
      <c r="AA192" s="5">
        <f t="shared" si="270"/>
        <v>36756.156213093316</v>
      </c>
      <c r="AB192" s="5">
        <f t="shared" si="271"/>
        <v>59876.583445359298</v>
      </c>
      <c r="AC192" s="16">
        <f t="shared" si="254"/>
        <v>1.3329202413301013</v>
      </c>
      <c r="AD192" s="16">
        <f t="shared" si="255"/>
        <v>2.9938395136142004</v>
      </c>
      <c r="AE192" s="16">
        <f t="shared" si="256"/>
        <v>8.8362240504053915</v>
      </c>
      <c r="AF192" s="15">
        <f t="shared" si="257"/>
        <v>-4.0504037456468023E-3</v>
      </c>
      <c r="AG192" s="15">
        <f t="shared" si="258"/>
        <v>2.9673830763510267E-4</v>
      </c>
      <c r="AH192" s="15">
        <f t="shared" si="259"/>
        <v>9.7937136394747881E-3</v>
      </c>
      <c r="AI192" s="1">
        <f t="shared" si="223"/>
        <v>505775.10750914837</v>
      </c>
      <c r="AJ192" s="1">
        <f t="shared" si="224"/>
        <v>197747.70372246311</v>
      </c>
      <c r="AK192" s="1">
        <f t="shared" si="225"/>
        <v>71860.337624007283</v>
      </c>
      <c r="AL192" s="14">
        <f t="shared" si="260"/>
        <v>69.164056152417146</v>
      </c>
      <c r="AM192" s="14">
        <f t="shared" si="261"/>
        <v>15.736644192319311</v>
      </c>
      <c r="AN192" s="14">
        <f t="shared" si="262"/>
        <v>5.0941982459701043</v>
      </c>
      <c r="AO192" s="11">
        <f t="shared" si="263"/>
        <v>5.2565250077451992E-3</v>
      </c>
      <c r="AP192" s="11">
        <f t="shared" si="264"/>
        <v>6.6218351195115972E-3</v>
      </c>
      <c r="AQ192" s="11">
        <f t="shared" si="265"/>
        <v>6.0068399587149919E-3</v>
      </c>
      <c r="AR192" s="1">
        <f t="shared" si="266"/>
        <v>271536.58597997547</v>
      </c>
      <c r="AS192" s="1">
        <f t="shared" si="267"/>
        <v>108045.59334016511</v>
      </c>
      <c r="AT192" s="1">
        <f t="shared" si="268"/>
        <v>38963.112448265361</v>
      </c>
      <c r="AU192" s="1">
        <f t="shared" si="226"/>
        <v>54307.3171959951</v>
      </c>
      <c r="AV192" s="1">
        <f t="shared" si="227"/>
        <v>21609.118668033025</v>
      </c>
      <c r="AW192" s="1">
        <f t="shared" si="228"/>
        <v>7792.622489653073</v>
      </c>
      <c r="AX192" s="1">
        <f t="shared" si="212"/>
        <v>186411.55524551051</v>
      </c>
      <c r="AY192" s="1">
        <f t="shared" si="203"/>
        <v>29164.61457663323</v>
      </c>
      <c r="AZ192" s="1">
        <f t="shared" si="204"/>
        <v>7134.9953156873198</v>
      </c>
      <c r="BA192" s="1">
        <f t="shared" si="213"/>
        <v>14141.998212510158</v>
      </c>
      <c r="BB192" s="1">
        <f t="shared" si="214"/>
        <v>30469.404979187937</v>
      </c>
      <c r="BC192" s="1">
        <f t="shared" si="215"/>
        <v>38762.252600765103</v>
      </c>
      <c r="BD192" s="1">
        <f t="shared" si="205"/>
        <v>1735.2114653783769</v>
      </c>
      <c r="BE192" s="2">
        <f t="shared" si="220"/>
        <v>0</v>
      </c>
      <c r="BF192" s="2">
        <f t="shared" si="221"/>
        <v>0</v>
      </c>
      <c r="BG192" s="2">
        <f t="shared" si="222"/>
        <v>0</v>
      </c>
      <c r="BH192" s="2">
        <f t="shared" si="206"/>
        <v>0</v>
      </c>
      <c r="BI192" s="2">
        <f t="shared" si="216"/>
        <v>0</v>
      </c>
      <c r="BJ192" s="2">
        <f t="shared" si="207"/>
        <v>0</v>
      </c>
      <c r="BK192" s="2">
        <f t="shared" si="208"/>
        <v>0</v>
      </c>
      <c r="BL192" s="2">
        <f t="shared" si="209"/>
        <v>0</v>
      </c>
      <c r="BM192" s="2">
        <f t="shared" si="210"/>
        <v>0</v>
      </c>
      <c r="BN192" s="2">
        <f t="shared" si="211"/>
        <v>0</v>
      </c>
      <c r="BO192" s="2">
        <f t="shared" si="217"/>
        <v>0</v>
      </c>
      <c r="BP192" s="2">
        <f t="shared" si="218"/>
        <v>0</v>
      </c>
      <c r="BQ192" s="2">
        <f t="shared" si="219"/>
        <v>0</v>
      </c>
      <c r="BR192" s="17">
        <f t="shared" si="272"/>
        <v>2.0812467066308449E-2</v>
      </c>
      <c r="BS192" s="12"/>
      <c r="BT192" s="12"/>
      <c r="BU192" s="12"/>
      <c r="BV192" s="12"/>
      <c r="BW192" s="12"/>
      <c r="BX192" s="12"/>
      <c r="BY192" s="19"/>
      <c r="BZ192" s="19"/>
      <c r="CA192" s="19"/>
      <c r="CB192" s="12"/>
      <c r="CC192" s="12"/>
      <c r="CD192" s="12"/>
      <c r="CE192" s="12"/>
      <c r="CF192" s="12"/>
      <c r="CG192" s="12"/>
      <c r="CH192" s="12"/>
      <c r="CI192" s="12"/>
      <c r="CJ192" s="12"/>
      <c r="CK192" s="17"/>
      <c r="CL192" s="17"/>
      <c r="CM192" s="17"/>
    </row>
    <row r="193" spans="1:91">
      <c r="A193" s="2">
        <f t="shared" si="229"/>
        <v>2147</v>
      </c>
      <c r="B193" s="5">
        <f t="shared" si="230"/>
        <v>1165.3250809260292</v>
      </c>
      <c r="C193" s="5">
        <f t="shared" si="231"/>
        <v>2963.7660812627237</v>
      </c>
      <c r="D193" s="5">
        <f t="shared" si="232"/>
        <v>4368.7410561944898</v>
      </c>
      <c r="E193" s="15">
        <f t="shared" si="233"/>
        <v>3.6455402420577483E-6</v>
      </c>
      <c r="F193" s="15">
        <f t="shared" si="234"/>
        <v>7.181958730306947E-6</v>
      </c>
      <c r="G193" s="15">
        <f t="shared" si="235"/>
        <v>1.4661713270292274E-5</v>
      </c>
      <c r="H193" s="5">
        <f t="shared" si="236"/>
        <v>273351.83637005201</v>
      </c>
      <c r="I193" s="5">
        <f t="shared" si="237"/>
        <v>108955.54504491921</v>
      </c>
      <c r="J193" s="5">
        <f t="shared" si="238"/>
        <v>39261.225776080755</v>
      </c>
      <c r="K193" s="5">
        <f t="shared" si="239"/>
        <v>234571.31477238279</v>
      </c>
      <c r="L193" s="5">
        <f t="shared" si="240"/>
        <v>36762.531879202252</v>
      </c>
      <c r="M193" s="5">
        <f t="shared" si="241"/>
        <v>8986.8511937579351</v>
      </c>
      <c r="N193" s="15">
        <f t="shared" si="242"/>
        <v>6.6814343711438795E-3</v>
      </c>
      <c r="O193" s="15">
        <f t="shared" si="243"/>
        <v>8.4146809512508636E-3</v>
      </c>
      <c r="P193" s="15">
        <f t="shared" si="244"/>
        <v>7.6363945466415561E-3</v>
      </c>
      <c r="Q193" s="5">
        <f t="shared" si="245"/>
        <v>8765.3728562377401</v>
      </c>
      <c r="R193" s="5">
        <f t="shared" si="246"/>
        <v>12183.680987720947</v>
      </c>
      <c r="S193" s="5">
        <f t="shared" si="247"/>
        <v>6747.4638004180215</v>
      </c>
      <c r="T193" s="5">
        <f t="shared" si="248"/>
        <v>32.066266583889174</v>
      </c>
      <c r="U193" s="5">
        <f t="shared" si="249"/>
        <v>111.82249588763902</v>
      </c>
      <c r="V193" s="5">
        <f t="shared" si="250"/>
        <v>171.86075235910747</v>
      </c>
      <c r="W193" s="15">
        <f t="shared" si="251"/>
        <v>-1.0734613539272964E-2</v>
      </c>
      <c r="X193" s="15">
        <f t="shared" si="252"/>
        <v>-1.217998157191269E-2</v>
      </c>
      <c r="Y193" s="15">
        <f t="shared" si="253"/>
        <v>-9.7425357312937999E-3</v>
      </c>
      <c r="Z193" s="5">
        <f t="shared" si="269"/>
        <v>11684.374313244953</v>
      </c>
      <c r="AA193" s="5">
        <f t="shared" si="270"/>
        <v>36628.21764043322</v>
      </c>
      <c r="AB193" s="5">
        <f t="shared" si="271"/>
        <v>60336.707540510462</v>
      </c>
      <c r="AC193" s="16">
        <f t="shared" si="254"/>
        <v>1.3275213761919695</v>
      </c>
      <c r="AD193" s="16">
        <f t="shared" si="255"/>
        <v>2.9947279004848015</v>
      </c>
      <c r="AE193" s="16">
        <f t="shared" si="256"/>
        <v>8.9227634984093012</v>
      </c>
      <c r="AF193" s="15">
        <f t="shared" si="257"/>
        <v>-4.0504037456468023E-3</v>
      </c>
      <c r="AG193" s="15">
        <f t="shared" si="258"/>
        <v>2.9673830763510267E-4</v>
      </c>
      <c r="AH193" s="15">
        <f t="shared" si="259"/>
        <v>9.7937136394747881E-3</v>
      </c>
      <c r="AI193" s="1">
        <f t="shared" si="223"/>
        <v>509504.91395422863</v>
      </c>
      <c r="AJ193" s="1">
        <f t="shared" si="224"/>
        <v>199582.05201824981</v>
      </c>
      <c r="AK193" s="1">
        <f t="shared" si="225"/>
        <v>72466.926351259623</v>
      </c>
      <c r="AL193" s="14">
        <f t="shared" si="260"/>
        <v>69.523983117311403</v>
      </c>
      <c r="AM193" s="14">
        <f t="shared" si="261"/>
        <v>15.83980760086351</v>
      </c>
      <c r="AN193" s="14">
        <f t="shared" si="262"/>
        <v>5.124492279215799</v>
      </c>
      <c r="AO193" s="11">
        <f t="shared" si="263"/>
        <v>5.2039597576677473E-3</v>
      </c>
      <c r="AP193" s="11">
        <f t="shared" si="264"/>
        <v>6.555616768316481E-3</v>
      </c>
      <c r="AQ193" s="11">
        <f t="shared" si="265"/>
        <v>5.9467715591278421E-3</v>
      </c>
      <c r="AR193" s="1">
        <f t="shared" si="266"/>
        <v>273351.83637005201</v>
      </c>
      <c r="AS193" s="1">
        <f t="shared" si="267"/>
        <v>108955.54504491921</v>
      </c>
      <c r="AT193" s="1">
        <f t="shared" si="268"/>
        <v>39261.225776080755</v>
      </c>
      <c r="AU193" s="1">
        <f t="shared" si="226"/>
        <v>54670.367274010408</v>
      </c>
      <c r="AV193" s="1">
        <f t="shared" si="227"/>
        <v>21791.109008983844</v>
      </c>
      <c r="AW193" s="1">
        <f t="shared" si="228"/>
        <v>7852.245155216151</v>
      </c>
      <c r="AX193" s="1">
        <f t="shared" si="212"/>
        <v>187657.05181790623</v>
      </c>
      <c r="AY193" s="1">
        <f t="shared" si="203"/>
        <v>29410.025503361805</v>
      </c>
      <c r="AZ193" s="1">
        <f t="shared" si="204"/>
        <v>7189.4809550063483</v>
      </c>
      <c r="BA193" s="1">
        <f t="shared" si="213"/>
        <v>14149.809915098062</v>
      </c>
      <c r="BB193" s="1">
        <f t="shared" si="214"/>
        <v>30494.458612637532</v>
      </c>
      <c r="BC193" s="1">
        <f t="shared" si="215"/>
        <v>38796.055616446924</v>
      </c>
      <c r="BD193" s="1">
        <f t="shared" si="205"/>
        <v>1686.0184449057285</v>
      </c>
      <c r="BE193" s="2">
        <f t="shared" si="220"/>
        <v>0</v>
      </c>
      <c r="BF193" s="2">
        <f t="shared" si="221"/>
        <v>0</v>
      </c>
      <c r="BG193" s="2">
        <f t="shared" si="222"/>
        <v>0</v>
      </c>
      <c r="BH193" s="2">
        <f t="shared" si="206"/>
        <v>0</v>
      </c>
      <c r="BI193" s="2">
        <f t="shared" si="216"/>
        <v>0</v>
      </c>
      <c r="BJ193" s="2">
        <f t="shared" si="207"/>
        <v>0</v>
      </c>
      <c r="BK193" s="2">
        <f t="shared" si="208"/>
        <v>0</v>
      </c>
      <c r="BL193" s="2">
        <f t="shared" si="209"/>
        <v>0</v>
      </c>
      <c r="BM193" s="2">
        <f t="shared" si="210"/>
        <v>0</v>
      </c>
      <c r="BN193" s="2">
        <f t="shared" si="211"/>
        <v>0</v>
      </c>
      <c r="BO193" s="2">
        <f t="shared" si="217"/>
        <v>0</v>
      </c>
      <c r="BP193" s="2">
        <f t="shared" si="218"/>
        <v>0</v>
      </c>
      <c r="BQ193" s="2">
        <f t="shared" si="219"/>
        <v>0</v>
      </c>
      <c r="BR193" s="17">
        <f t="shared" si="272"/>
        <v>2.0206278705153832E-2</v>
      </c>
      <c r="BS193" s="12"/>
      <c r="BT193" s="12"/>
      <c r="BU193" s="12"/>
      <c r="BV193" s="12"/>
      <c r="BW193" s="12"/>
      <c r="BX193" s="12"/>
      <c r="BY193" s="19"/>
      <c r="BZ193" s="19"/>
      <c r="CA193" s="19"/>
      <c r="CB193" s="12"/>
      <c r="CC193" s="12"/>
      <c r="CD193" s="12"/>
      <c r="CE193" s="12"/>
      <c r="CF193" s="12"/>
      <c r="CG193" s="12"/>
      <c r="CH193" s="12"/>
      <c r="CI193" s="12"/>
      <c r="CJ193" s="12"/>
      <c r="CK193" s="17"/>
      <c r="CL193" s="17"/>
      <c r="CM193" s="17"/>
    </row>
    <row r="194" spans="1:91">
      <c r="A194" s="2">
        <f t="shared" si="229"/>
        <v>2148</v>
      </c>
      <c r="B194" s="5">
        <f t="shared" si="230"/>
        <v>1165.3291167535328</v>
      </c>
      <c r="C194" s="5">
        <f t="shared" si="231"/>
        <v>2963.7863026261216</v>
      </c>
      <c r="D194" s="5">
        <f t="shared" si="232"/>
        <v>4368.8019067617724</v>
      </c>
      <c r="E194" s="15">
        <f t="shared" si="233"/>
        <v>3.4632632299548609E-6</v>
      </c>
      <c r="F194" s="15">
        <f t="shared" si="234"/>
        <v>6.8228607937915996E-6</v>
      </c>
      <c r="G194" s="15">
        <f t="shared" si="235"/>
        <v>1.3928627606777659E-5</v>
      </c>
      <c r="H194" s="5">
        <f t="shared" si="236"/>
        <v>275160.92163745413</v>
      </c>
      <c r="I194" s="5">
        <f t="shared" si="237"/>
        <v>109863.95898171546</v>
      </c>
      <c r="J194" s="5">
        <f t="shared" si="238"/>
        <v>39558.591526662705</v>
      </c>
      <c r="K194" s="5">
        <f t="shared" si="239"/>
        <v>236122.92671792107</v>
      </c>
      <c r="L194" s="5">
        <f t="shared" si="240"/>
        <v>37068.785588342966</v>
      </c>
      <c r="M194" s="5">
        <f t="shared" si="241"/>
        <v>9054.7917646337464</v>
      </c>
      <c r="N194" s="15">
        <f t="shared" si="242"/>
        <v>6.6146704555238856E-3</v>
      </c>
      <c r="O194" s="15">
        <f t="shared" si="243"/>
        <v>8.3305935006607879E-3</v>
      </c>
      <c r="P194" s="15">
        <f t="shared" si="244"/>
        <v>7.5599973128519515E-3</v>
      </c>
      <c r="Q194" s="5">
        <f t="shared" si="245"/>
        <v>8728.6678550714587</v>
      </c>
      <c r="R194" s="5">
        <f t="shared" si="246"/>
        <v>12135.627835431054</v>
      </c>
      <c r="S194" s="5">
        <f t="shared" si="247"/>
        <v>6732.3339976920752</v>
      </c>
      <c r="T194" s="5">
        <f t="shared" si="248"/>
        <v>31.722047604463821</v>
      </c>
      <c r="U194" s="5">
        <f t="shared" si="249"/>
        <v>110.4604999484023</v>
      </c>
      <c r="V194" s="5">
        <f t="shared" si="250"/>
        <v>170.18639283844183</v>
      </c>
      <c r="W194" s="15">
        <f t="shared" si="251"/>
        <v>-1.0734613539272964E-2</v>
      </c>
      <c r="X194" s="15">
        <f t="shared" si="252"/>
        <v>-1.217998157191269E-2</v>
      </c>
      <c r="Y194" s="15">
        <f t="shared" si="253"/>
        <v>-9.7425357312937999E-3</v>
      </c>
      <c r="Z194" s="5">
        <f t="shared" si="269"/>
        <v>11589.088448535715</v>
      </c>
      <c r="AA194" s="5">
        <f t="shared" si="270"/>
        <v>36497.63641860192</v>
      </c>
      <c r="AB194" s="5">
        <f t="shared" si="271"/>
        <v>60795.664260748264</v>
      </c>
      <c r="AC194" s="16">
        <f t="shared" si="254"/>
        <v>1.3221443786374154</v>
      </c>
      <c r="AD194" s="16">
        <f t="shared" si="255"/>
        <v>2.9956165509738191</v>
      </c>
      <c r="AE194" s="16">
        <f t="shared" si="256"/>
        <v>9.0101504889854809</v>
      </c>
      <c r="AF194" s="15">
        <f t="shared" si="257"/>
        <v>-4.0504037456468023E-3</v>
      </c>
      <c r="AG194" s="15">
        <f t="shared" si="258"/>
        <v>2.9673830763510267E-4</v>
      </c>
      <c r="AH194" s="15">
        <f t="shared" si="259"/>
        <v>9.7937136394747881E-3</v>
      </c>
      <c r="AI194" s="1">
        <f t="shared" si="223"/>
        <v>513224.78983281623</v>
      </c>
      <c r="AJ194" s="1">
        <f t="shared" si="224"/>
        <v>201414.95582540869</v>
      </c>
      <c r="AK194" s="1">
        <f t="shared" si="225"/>
        <v>73072.478871349813</v>
      </c>
      <c r="AL194" s="14">
        <f t="shared" si="260"/>
        <v>69.882165127543317</v>
      </c>
      <c r="AM194" s="14">
        <f t="shared" si="261"/>
        <v>15.942608912095487</v>
      </c>
      <c r="AN194" s="14">
        <f t="shared" si="262"/>
        <v>5.1546617223073996</v>
      </c>
      <c r="AO194" s="11">
        <f t="shared" si="263"/>
        <v>5.1519201600910697E-3</v>
      </c>
      <c r="AP194" s="11">
        <f t="shared" si="264"/>
        <v>6.4900606006333163E-3</v>
      </c>
      <c r="AQ194" s="11">
        <f t="shared" si="265"/>
        <v>5.8873038435365635E-3</v>
      </c>
      <c r="AR194" s="1">
        <f t="shared" si="266"/>
        <v>275160.92163745413</v>
      </c>
      <c r="AS194" s="1">
        <f t="shared" si="267"/>
        <v>109863.95898171546</v>
      </c>
      <c r="AT194" s="1">
        <f t="shared" si="268"/>
        <v>39558.591526662705</v>
      </c>
      <c r="AU194" s="1">
        <f t="shared" si="226"/>
        <v>55032.184327490831</v>
      </c>
      <c r="AV194" s="1">
        <f t="shared" si="227"/>
        <v>21972.791796343095</v>
      </c>
      <c r="AW194" s="1">
        <f t="shared" si="228"/>
        <v>7911.7183053325416</v>
      </c>
      <c r="AX194" s="1">
        <f t="shared" si="212"/>
        <v>188898.34137433686</v>
      </c>
      <c r="AY194" s="1">
        <f t="shared" si="203"/>
        <v>29655.028470674373</v>
      </c>
      <c r="AZ194" s="1">
        <f t="shared" si="204"/>
        <v>7243.8334117069971</v>
      </c>
      <c r="BA194" s="1">
        <f t="shared" si="213"/>
        <v>14157.541805734822</v>
      </c>
      <c r="BB194" s="1">
        <f t="shared" si="214"/>
        <v>30519.254497014274</v>
      </c>
      <c r="BC194" s="1">
        <f t="shared" si="215"/>
        <v>38829.499902322961</v>
      </c>
      <c r="BD194" s="1">
        <f t="shared" si="205"/>
        <v>1638.2053347134133</v>
      </c>
      <c r="BE194" s="2">
        <f t="shared" si="220"/>
        <v>0</v>
      </c>
      <c r="BF194" s="2">
        <f t="shared" si="221"/>
        <v>0</v>
      </c>
      <c r="BG194" s="2">
        <f t="shared" si="222"/>
        <v>0</v>
      </c>
      <c r="BH194" s="2">
        <f t="shared" si="206"/>
        <v>0</v>
      </c>
      <c r="BI194" s="2">
        <f t="shared" si="216"/>
        <v>0</v>
      </c>
      <c r="BJ194" s="2">
        <f t="shared" si="207"/>
        <v>0</v>
      </c>
      <c r="BK194" s="2">
        <f t="shared" si="208"/>
        <v>0</v>
      </c>
      <c r="BL194" s="2">
        <f t="shared" si="209"/>
        <v>0</v>
      </c>
      <c r="BM194" s="2">
        <f t="shared" si="210"/>
        <v>0</v>
      </c>
      <c r="BN194" s="2">
        <f t="shared" si="211"/>
        <v>0</v>
      </c>
      <c r="BO194" s="2">
        <f t="shared" si="217"/>
        <v>0</v>
      </c>
      <c r="BP194" s="2">
        <f t="shared" si="218"/>
        <v>0</v>
      </c>
      <c r="BQ194" s="2">
        <f t="shared" si="219"/>
        <v>0</v>
      </c>
      <c r="BR194" s="17">
        <f t="shared" si="272"/>
        <v>1.9617746315683332E-2</v>
      </c>
      <c r="BS194" s="12"/>
      <c r="BT194" s="12"/>
      <c r="BU194" s="12"/>
      <c r="BV194" s="12"/>
      <c r="BW194" s="12"/>
      <c r="BX194" s="12"/>
      <c r="BY194" s="19"/>
      <c r="BZ194" s="19"/>
      <c r="CA194" s="19"/>
      <c r="CB194" s="12"/>
      <c r="CC194" s="12"/>
      <c r="CD194" s="12"/>
      <c r="CE194" s="12"/>
      <c r="CF194" s="12"/>
      <c r="CG194" s="12"/>
      <c r="CH194" s="12"/>
      <c r="CI194" s="12"/>
      <c r="CJ194" s="12"/>
      <c r="CK194" s="17"/>
      <c r="CL194" s="17"/>
      <c r="CM194" s="17"/>
    </row>
    <row r="195" spans="1:91">
      <c r="A195" s="2">
        <f t="shared" si="229"/>
        <v>2149</v>
      </c>
      <c r="B195" s="5">
        <f t="shared" si="230"/>
        <v>1165.3329508029396</v>
      </c>
      <c r="C195" s="5">
        <f t="shared" si="231"/>
        <v>2963.8055130524185</v>
      </c>
      <c r="D195" s="5">
        <f t="shared" si="232"/>
        <v>4368.8597156058777</v>
      </c>
      <c r="E195" s="15">
        <f t="shared" si="233"/>
        <v>3.2901000684571177E-6</v>
      </c>
      <c r="F195" s="15">
        <f t="shared" si="234"/>
        <v>6.4817177541020191E-6</v>
      </c>
      <c r="G195" s="15">
        <f t="shared" si="235"/>
        <v>1.3232196226438776E-5</v>
      </c>
      <c r="H195" s="5">
        <f t="shared" si="236"/>
        <v>276963.7446549859</v>
      </c>
      <c r="I195" s="5">
        <f t="shared" si="237"/>
        <v>110770.76327450364</v>
      </c>
      <c r="J195" s="5">
        <f t="shared" si="238"/>
        <v>39855.189987119615</v>
      </c>
      <c r="K195" s="5">
        <f t="shared" si="239"/>
        <v>237669.19528376151</v>
      </c>
      <c r="L195" s="5">
        <f t="shared" si="240"/>
        <v>37374.504766482132</v>
      </c>
      <c r="M195" s="5">
        <f t="shared" si="241"/>
        <v>9122.5611673348176</v>
      </c>
      <c r="N195" s="15">
        <f t="shared" si="242"/>
        <v>6.5485744537110424E-3</v>
      </c>
      <c r="O195" s="15">
        <f t="shared" si="243"/>
        <v>8.247348093197493E-3</v>
      </c>
      <c r="P195" s="15">
        <f t="shared" si="244"/>
        <v>7.4843689907664324E-3</v>
      </c>
      <c r="Q195" s="5">
        <f t="shared" si="245"/>
        <v>8691.5443121550834</v>
      </c>
      <c r="R195" s="5">
        <f t="shared" si="246"/>
        <v>12086.762146858084</v>
      </c>
      <c r="S195" s="5">
        <f t="shared" si="247"/>
        <v>6716.7292410796708</v>
      </c>
      <c r="T195" s="5">
        <f t="shared" si="248"/>
        <v>31.381523682755482</v>
      </c>
      <c r="U195" s="5">
        <f t="shared" si="249"/>
        <v>109.11509309460649</v>
      </c>
      <c r="V195" s="5">
        <f t="shared" si="250"/>
        <v>168.52834582523332</v>
      </c>
      <c r="W195" s="15">
        <f t="shared" si="251"/>
        <v>-1.0734613539272964E-2</v>
      </c>
      <c r="X195" s="15">
        <f t="shared" si="252"/>
        <v>-1.217998157191269E-2</v>
      </c>
      <c r="Y195" s="15">
        <f t="shared" si="253"/>
        <v>-9.7425357312937999E-3</v>
      </c>
      <c r="Z195" s="5">
        <f t="shared" si="269"/>
        <v>11493.81521361814</v>
      </c>
      <c r="AA195" s="5">
        <f t="shared" si="270"/>
        <v>36364.475132010652</v>
      </c>
      <c r="AB195" s="5">
        <f t="shared" si="271"/>
        <v>61253.422690943815</v>
      </c>
      <c r="AC195" s="16">
        <f t="shared" si="254"/>
        <v>1.3167891600938966</v>
      </c>
      <c r="AD195" s="16">
        <f t="shared" si="255"/>
        <v>2.9965054651594789</v>
      </c>
      <c r="AE195" s="16">
        <f t="shared" si="256"/>
        <v>9.0983933227231777</v>
      </c>
      <c r="AF195" s="15">
        <f t="shared" si="257"/>
        <v>-4.0504037456468023E-3</v>
      </c>
      <c r="AG195" s="15">
        <f t="shared" si="258"/>
        <v>2.9673830763510267E-4</v>
      </c>
      <c r="AH195" s="15">
        <f t="shared" si="259"/>
        <v>9.7937136394747881E-3</v>
      </c>
      <c r="AI195" s="1">
        <f t="shared" si="223"/>
        <v>516934.49517702544</v>
      </c>
      <c r="AJ195" s="1">
        <f t="shared" si="224"/>
        <v>203246.25203921093</v>
      </c>
      <c r="AK195" s="1">
        <f t="shared" si="225"/>
        <v>73676.949289547381</v>
      </c>
      <c r="AL195" s="14">
        <f t="shared" si="260"/>
        <v>70.238592189541194</v>
      </c>
      <c r="AM195" s="14">
        <f t="shared" si="261"/>
        <v>16.045042725087466</v>
      </c>
      <c r="AN195" s="14">
        <f t="shared" si="262"/>
        <v>5.1847053114795711</v>
      </c>
      <c r="AO195" s="11">
        <f t="shared" si="263"/>
        <v>5.1004009584901594E-3</v>
      </c>
      <c r="AP195" s="11">
        <f t="shared" si="264"/>
        <v>6.4251599946269829E-3</v>
      </c>
      <c r="AQ195" s="11">
        <f t="shared" si="265"/>
        <v>5.8284308051011974E-3</v>
      </c>
      <c r="AR195" s="1">
        <f t="shared" si="266"/>
        <v>276963.7446549859</v>
      </c>
      <c r="AS195" s="1">
        <f t="shared" si="267"/>
        <v>110770.76327450364</v>
      </c>
      <c r="AT195" s="1">
        <f t="shared" si="268"/>
        <v>39855.189987119615</v>
      </c>
      <c r="AU195" s="1">
        <f t="shared" si="226"/>
        <v>55392.748930997186</v>
      </c>
      <c r="AV195" s="1">
        <f t="shared" si="227"/>
        <v>22154.152654900729</v>
      </c>
      <c r="AW195" s="1">
        <f t="shared" si="228"/>
        <v>7971.0379974239231</v>
      </c>
      <c r="AX195" s="1">
        <f t="shared" si="212"/>
        <v>190135.35622700921</v>
      </c>
      <c r="AY195" s="1">
        <f t="shared" si="203"/>
        <v>29899.603813185706</v>
      </c>
      <c r="AZ195" s="1">
        <f t="shared" si="204"/>
        <v>7298.0489338678535</v>
      </c>
      <c r="BA195" s="1">
        <f t="shared" si="213"/>
        <v>14165.194776640272</v>
      </c>
      <c r="BB195" s="1">
        <f t="shared" si="214"/>
        <v>30543.795603581373</v>
      </c>
      <c r="BC195" s="1">
        <f t="shared" si="215"/>
        <v>38862.590104655843</v>
      </c>
      <c r="BD195" s="1">
        <f t="shared" si="205"/>
        <v>1591.7340438379015</v>
      </c>
      <c r="BE195" s="2">
        <f t="shared" si="220"/>
        <v>0</v>
      </c>
      <c r="BF195" s="2">
        <f t="shared" si="221"/>
        <v>0</v>
      </c>
      <c r="BG195" s="2">
        <f t="shared" si="222"/>
        <v>0</v>
      </c>
      <c r="BH195" s="2">
        <f t="shared" si="206"/>
        <v>0</v>
      </c>
      <c r="BI195" s="2">
        <f t="shared" si="216"/>
        <v>0</v>
      </c>
      <c r="BJ195" s="2">
        <f t="shared" si="207"/>
        <v>0</v>
      </c>
      <c r="BK195" s="2">
        <f t="shared" si="208"/>
        <v>0</v>
      </c>
      <c r="BL195" s="2">
        <f t="shared" si="209"/>
        <v>0</v>
      </c>
      <c r="BM195" s="2">
        <f t="shared" si="210"/>
        <v>0</v>
      </c>
      <c r="BN195" s="2">
        <f t="shared" si="211"/>
        <v>0</v>
      </c>
      <c r="BO195" s="2">
        <f t="shared" si="217"/>
        <v>0</v>
      </c>
      <c r="BP195" s="2">
        <f t="shared" si="218"/>
        <v>0</v>
      </c>
      <c r="BQ195" s="2">
        <f t="shared" si="219"/>
        <v>0</v>
      </c>
      <c r="BR195" s="17">
        <f t="shared" si="272"/>
        <v>1.9046355646294498E-2</v>
      </c>
      <c r="BS195" s="12"/>
      <c r="BT195" s="12"/>
      <c r="BU195" s="12"/>
      <c r="BV195" s="12"/>
      <c r="BW195" s="12"/>
      <c r="BX195" s="12"/>
      <c r="BY195" s="19"/>
      <c r="BZ195" s="19"/>
      <c r="CA195" s="19"/>
      <c r="CB195" s="12"/>
      <c r="CC195" s="12"/>
      <c r="CD195" s="12"/>
      <c r="CE195" s="12"/>
      <c r="CF195" s="12"/>
      <c r="CG195" s="12"/>
      <c r="CH195" s="12"/>
      <c r="CI195" s="12"/>
      <c r="CJ195" s="12"/>
      <c r="CK195" s="17"/>
      <c r="CL195" s="17"/>
      <c r="CM195" s="17"/>
    </row>
    <row r="196" spans="1:91">
      <c r="A196" s="2">
        <f t="shared" si="229"/>
        <v>2150</v>
      </c>
      <c r="B196" s="5">
        <f t="shared" si="230"/>
        <v>1165.3365931618598</v>
      </c>
      <c r="C196" s="5">
        <f t="shared" si="231"/>
        <v>2963.8237630756917</v>
      </c>
      <c r="D196" s="5">
        <f t="shared" si="232"/>
        <v>4368.9146347344686</v>
      </c>
      <c r="E196" s="15">
        <f t="shared" si="233"/>
        <v>3.1255950650342616E-6</v>
      </c>
      <c r="F196" s="15">
        <f t="shared" si="234"/>
        <v>6.1576318663969183E-6</v>
      </c>
      <c r="G196" s="15">
        <f t="shared" si="235"/>
        <v>1.2570586415116835E-5</v>
      </c>
      <c r="H196" s="5">
        <f t="shared" si="236"/>
        <v>278760.2105718992</v>
      </c>
      <c r="I196" s="5">
        <f t="shared" si="237"/>
        <v>111675.88714265679</v>
      </c>
      <c r="J196" s="5">
        <f t="shared" si="238"/>
        <v>40151.001796459874</v>
      </c>
      <c r="K196" s="5">
        <f t="shared" si="239"/>
        <v>239210.03786172249</v>
      </c>
      <c r="L196" s="5">
        <f t="shared" si="240"/>
        <v>37679.665212875465</v>
      </c>
      <c r="M196" s="5">
        <f t="shared" si="241"/>
        <v>9190.1547989161281</v>
      </c>
      <c r="N196" s="15">
        <f t="shared" si="242"/>
        <v>6.4831396265776498E-3</v>
      </c>
      <c r="O196" s="15">
        <f t="shared" si="243"/>
        <v>8.1649361857767389E-3</v>
      </c>
      <c r="P196" s="15">
        <f t="shared" si="244"/>
        <v>7.4095016017370341E-3</v>
      </c>
      <c r="Q196" s="5">
        <f t="shared" si="245"/>
        <v>8654.0146077906666</v>
      </c>
      <c r="R196" s="5">
        <f t="shared" si="246"/>
        <v>12037.105354217796</v>
      </c>
      <c r="S196" s="5">
        <f t="shared" si="247"/>
        <v>6700.6582498881589</v>
      </c>
      <c r="T196" s="5">
        <f t="shared" si="248"/>
        <v>31.044655153747559</v>
      </c>
      <c r="U196" s="5">
        <f t="shared" si="249"/>
        <v>107.78607327149665</v>
      </c>
      <c r="V196" s="5">
        <f t="shared" si="250"/>
        <v>166.88645239429513</v>
      </c>
      <c r="W196" s="15">
        <f t="shared" si="251"/>
        <v>-1.0734613539272964E-2</v>
      </c>
      <c r="X196" s="15">
        <f t="shared" si="252"/>
        <v>-1.217998157191269E-2</v>
      </c>
      <c r="Y196" s="15">
        <f t="shared" si="253"/>
        <v>-9.7425357312937999E-3</v>
      </c>
      <c r="Z196" s="5">
        <f t="shared" si="269"/>
        <v>11398.574741974749</v>
      </c>
      <c r="AA196" s="5">
        <f t="shared" si="270"/>
        <v>36228.796111658368</v>
      </c>
      <c r="AB196" s="5">
        <f t="shared" si="271"/>
        <v>61709.952464886861</v>
      </c>
      <c r="AC196" s="16">
        <f t="shared" si="254"/>
        <v>1.3114556323476252</v>
      </c>
      <c r="AD196" s="16">
        <f t="shared" si="255"/>
        <v>2.9973946431200296</v>
      </c>
      <c r="AE196" s="16">
        <f t="shared" si="256"/>
        <v>9.1875003815052381</v>
      </c>
      <c r="AF196" s="15">
        <f t="shared" si="257"/>
        <v>-4.0504037456468023E-3</v>
      </c>
      <c r="AG196" s="15">
        <f t="shared" si="258"/>
        <v>2.9673830763510267E-4</v>
      </c>
      <c r="AH196" s="15">
        <f t="shared" si="259"/>
        <v>9.7937136394747881E-3</v>
      </c>
      <c r="AI196" s="1">
        <f t="shared" si="223"/>
        <v>520633.79459032009</v>
      </c>
      <c r="AJ196" s="1">
        <f t="shared" si="224"/>
        <v>205075.77949019059</v>
      </c>
      <c r="AK196" s="1">
        <f t="shared" si="225"/>
        <v>74280.292358016566</v>
      </c>
      <c r="AL196" s="14">
        <f t="shared" si="260"/>
        <v>70.593254722638463</v>
      </c>
      <c r="AM196" s="14">
        <f t="shared" si="261"/>
        <v>16.147103772050485</v>
      </c>
      <c r="AN196" s="14">
        <f t="shared" si="262"/>
        <v>5.2146218206708417</v>
      </c>
      <c r="AO196" s="11">
        <f t="shared" si="263"/>
        <v>5.0493969489052576E-3</v>
      </c>
      <c r="AP196" s="11">
        <f t="shared" si="264"/>
        <v>6.3609083946807128E-3</v>
      </c>
      <c r="AQ196" s="11">
        <f t="shared" si="265"/>
        <v>5.7701464970501852E-3</v>
      </c>
      <c r="AR196" s="1">
        <f t="shared" si="266"/>
        <v>278760.2105718992</v>
      </c>
      <c r="AS196" s="1">
        <f t="shared" si="267"/>
        <v>111675.88714265679</v>
      </c>
      <c r="AT196" s="1">
        <f t="shared" si="268"/>
        <v>40151.001796459874</v>
      </c>
      <c r="AU196" s="1">
        <f t="shared" si="226"/>
        <v>55752.042114379845</v>
      </c>
      <c r="AV196" s="1">
        <f t="shared" si="227"/>
        <v>22335.177428531359</v>
      </c>
      <c r="AW196" s="1">
        <f t="shared" si="228"/>
        <v>8030.2003592919755</v>
      </c>
      <c r="AX196" s="1">
        <f t="shared" si="212"/>
        <v>191368.03028937799</v>
      </c>
      <c r="AY196" s="1">
        <f t="shared" si="203"/>
        <v>30143.732170300373</v>
      </c>
      <c r="AZ196" s="1">
        <f t="shared" si="204"/>
        <v>7352.1238391329016</v>
      </c>
      <c r="BA196" s="1">
        <f t="shared" si="213"/>
        <v>14172.769706296345</v>
      </c>
      <c r="BB196" s="1">
        <f t="shared" si="214"/>
        <v>30568.084854002867</v>
      </c>
      <c r="BC196" s="1">
        <f t="shared" si="215"/>
        <v>38895.330771053705</v>
      </c>
      <c r="BD196" s="1">
        <f t="shared" si="205"/>
        <v>1546.5675055537347</v>
      </c>
      <c r="BE196" s="2">
        <f t="shared" si="220"/>
        <v>0</v>
      </c>
      <c r="BF196" s="2">
        <f t="shared" si="221"/>
        <v>0</v>
      </c>
      <c r="BG196" s="2">
        <f t="shared" si="222"/>
        <v>0</v>
      </c>
      <c r="BH196" s="2">
        <f t="shared" si="206"/>
        <v>0</v>
      </c>
      <c r="BI196" s="2">
        <f t="shared" si="216"/>
        <v>0</v>
      </c>
      <c r="BJ196" s="2">
        <f t="shared" si="207"/>
        <v>0</v>
      </c>
      <c r="BK196" s="2">
        <f t="shared" si="208"/>
        <v>0</v>
      </c>
      <c r="BL196" s="2">
        <f t="shared" si="209"/>
        <v>0</v>
      </c>
      <c r="BM196" s="2">
        <f t="shared" si="210"/>
        <v>0</v>
      </c>
      <c r="BN196" s="2">
        <f t="shared" si="211"/>
        <v>0</v>
      </c>
      <c r="BO196" s="2">
        <f t="shared" si="217"/>
        <v>0</v>
      </c>
      <c r="BP196" s="2">
        <f t="shared" si="218"/>
        <v>0</v>
      </c>
      <c r="BQ196" s="2">
        <f t="shared" si="219"/>
        <v>0</v>
      </c>
      <c r="BR196" s="17">
        <f t="shared" si="272"/>
        <v>1.8491607423586891E-2</v>
      </c>
      <c r="BS196" s="12"/>
      <c r="BT196" s="12"/>
      <c r="BU196" s="12"/>
      <c r="BV196" s="12"/>
      <c r="BW196" s="12"/>
      <c r="BX196" s="12"/>
      <c r="BY196" s="19"/>
      <c r="BZ196" s="19"/>
      <c r="CA196" s="19"/>
      <c r="CB196" s="12"/>
      <c r="CC196" s="12"/>
      <c r="CD196" s="12"/>
      <c r="CE196" s="12"/>
      <c r="CF196" s="12"/>
      <c r="CG196" s="12"/>
      <c r="CH196" s="12"/>
      <c r="CI196" s="12"/>
      <c r="CJ196" s="12"/>
      <c r="CK196" s="17"/>
      <c r="CL196" s="17"/>
      <c r="CM196" s="17"/>
    </row>
    <row r="197" spans="1:91">
      <c r="A197" s="2">
        <f t="shared" si="229"/>
        <v>2151</v>
      </c>
      <c r="B197" s="5">
        <f t="shared" si="230"/>
        <v>1165.3400534136495</v>
      </c>
      <c r="C197" s="5">
        <f t="shared" si="231"/>
        <v>2963.8411007045588</v>
      </c>
      <c r="D197" s="5">
        <f t="shared" si="232"/>
        <v>4368.9668085624771</v>
      </c>
      <c r="E197" s="15">
        <f t="shared" si="233"/>
        <v>2.9693153117825486E-6</v>
      </c>
      <c r="F197" s="15">
        <f t="shared" si="234"/>
        <v>5.8497502730770722E-6</v>
      </c>
      <c r="G197" s="15">
        <f t="shared" si="235"/>
        <v>1.1942057094360993E-5</v>
      </c>
      <c r="H197" s="5">
        <f t="shared" si="236"/>
        <v>280550.22680316545</v>
      </c>
      <c r="I197" s="5">
        <f t="shared" si="237"/>
        <v>112579.26090659735</v>
      </c>
      <c r="J197" s="5">
        <f t="shared" si="238"/>
        <v>40446.007946329752</v>
      </c>
      <c r="K197" s="5">
        <f t="shared" si="239"/>
        <v>240745.37383431141</v>
      </c>
      <c r="L197" s="5">
        <f t="shared" si="240"/>
        <v>37984.243109333765</v>
      </c>
      <c r="M197" s="5">
        <f t="shared" si="241"/>
        <v>9257.568143356466</v>
      </c>
      <c r="N197" s="15">
        <f t="shared" si="242"/>
        <v>6.4183593059603528E-3</v>
      </c>
      <c r="O197" s="15">
        <f t="shared" si="243"/>
        <v>8.0833493274834467E-3</v>
      </c>
      <c r="P197" s="15">
        <f t="shared" si="244"/>
        <v>7.3353872611905402E-3</v>
      </c>
      <c r="Q197" s="5">
        <f t="shared" si="245"/>
        <v>8616.0910148707644</v>
      </c>
      <c r="R197" s="5">
        <f t="shared" si="246"/>
        <v>11986.678765201792</v>
      </c>
      <c r="S197" s="5">
        <f t="shared" si="247"/>
        <v>6684.129727571134</v>
      </c>
      <c r="T197" s="5">
        <f t="shared" si="248"/>
        <v>30.711402778212079</v>
      </c>
      <c r="U197" s="5">
        <f t="shared" si="249"/>
        <v>106.47324088534099</v>
      </c>
      <c r="V197" s="5">
        <f t="shared" si="250"/>
        <v>165.26055516877486</v>
      </c>
      <c r="W197" s="15">
        <f t="shared" si="251"/>
        <v>-1.0734613539272964E-2</v>
      </c>
      <c r="X197" s="15">
        <f t="shared" si="252"/>
        <v>-1.217998157191269E-2</v>
      </c>
      <c r="Y197" s="15">
        <f t="shared" si="253"/>
        <v>-9.7425357312937999E-3</v>
      </c>
      <c r="Z197" s="5">
        <f t="shared" si="269"/>
        <v>11303.386724943321</v>
      </c>
      <c r="AA197" s="5">
        <f t="shared" si="270"/>
        <v>36090.661412221969</v>
      </c>
      <c r="AB197" s="5">
        <f t="shared" si="271"/>
        <v>62165.223766596093</v>
      </c>
      <c r="AC197" s="16">
        <f t="shared" si="254"/>
        <v>1.3061437075421147</v>
      </c>
      <c r="AD197" s="16">
        <f t="shared" si="255"/>
        <v>2.9982840849337435</v>
      </c>
      <c r="AE197" s="16">
        <f t="shared" si="256"/>
        <v>9.2774801293042657</v>
      </c>
      <c r="AF197" s="15">
        <f t="shared" si="257"/>
        <v>-4.0504037456468023E-3</v>
      </c>
      <c r="AG197" s="15">
        <f t="shared" si="258"/>
        <v>2.9673830763510267E-4</v>
      </c>
      <c r="AH197" s="15">
        <f t="shared" si="259"/>
        <v>9.7937136394747881E-3</v>
      </c>
      <c r="AI197" s="1">
        <f t="shared" si="223"/>
        <v>524322.45724566793</v>
      </c>
      <c r="AJ197" s="1">
        <f t="shared" si="224"/>
        <v>206903.37896970287</v>
      </c>
      <c r="AK197" s="1">
        <f t="shared" si="225"/>
        <v>74882.463481506886</v>
      </c>
      <c r="AL197" s="14">
        <f t="shared" si="260"/>
        <v>70.946143553998141</v>
      </c>
      <c r="AM197" s="14">
        <f t="shared" si="261"/>
        <v>16.248786917504567</v>
      </c>
      <c r="AN197" s="14">
        <f t="shared" si="262"/>
        <v>5.2444100611845075</v>
      </c>
      <c r="AO197" s="11">
        <f t="shared" si="263"/>
        <v>4.9989029794162048E-3</v>
      </c>
      <c r="AP197" s="11">
        <f t="shared" si="264"/>
        <v>6.2972993107339057E-3</v>
      </c>
      <c r="AQ197" s="11">
        <f t="shared" si="265"/>
        <v>5.7124450320796836E-3</v>
      </c>
      <c r="AR197" s="1">
        <f t="shared" si="266"/>
        <v>280550.22680316545</v>
      </c>
      <c r="AS197" s="1">
        <f t="shared" si="267"/>
        <v>112579.26090659735</v>
      </c>
      <c r="AT197" s="1">
        <f t="shared" si="268"/>
        <v>40446.007946329752</v>
      </c>
      <c r="AU197" s="1">
        <f t="shared" si="226"/>
        <v>56110.045360633092</v>
      </c>
      <c r="AV197" s="1">
        <f t="shared" si="227"/>
        <v>22515.852181319471</v>
      </c>
      <c r="AW197" s="1">
        <f t="shared" si="228"/>
        <v>8089.201589265951</v>
      </c>
      <c r="AX197" s="1">
        <f t="shared" si="212"/>
        <v>192596.29906744914</v>
      </c>
      <c r="AY197" s="1">
        <f t="shared" si="203"/>
        <v>30387.394487467016</v>
      </c>
      <c r="AZ197" s="1">
        <f t="shared" si="204"/>
        <v>7406.0545146851719</v>
      </c>
      <c r="BA197" s="1">
        <f t="shared" si="213"/>
        <v>14180.267459823179</v>
      </c>
      <c r="BB197" s="1">
        <f t="shared" si="214"/>
        <v>30592.125121811383</v>
      </c>
      <c r="BC197" s="1">
        <f t="shared" si="215"/>
        <v>38927.726353977458</v>
      </c>
      <c r="BD197" s="1">
        <f t="shared" si="205"/>
        <v>1502.6696511309408</v>
      </c>
      <c r="BE197" s="2">
        <f t="shared" si="220"/>
        <v>0</v>
      </c>
      <c r="BF197" s="2">
        <f t="shared" si="221"/>
        <v>0</v>
      </c>
      <c r="BG197" s="2">
        <f t="shared" si="222"/>
        <v>0</v>
      </c>
      <c r="BH197" s="2">
        <f t="shared" si="206"/>
        <v>0</v>
      </c>
      <c r="BI197" s="2">
        <f t="shared" si="216"/>
        <v>0</v>
      </c>
      <c r="BJ197" s="2">
        <f t="shared" si="207"/>
        <v>0</v>
      </c>
      <c r="BK197" s="2">
        <f t="shared" si="208"/>
        <v>0</v>
      </c>
      <c r="BL197" s="2">
        <f t="shared" si="209"/>
        <v>0</v>
      </c>
      <c r="BM197" s="2">
        <f t="shared" si="210"/>
        <v>0</v>
      </c>
      <c r="BN197" s="2">
        <f t="shared" si="211"/>
        <v>0</v>
      </c>
      <c r="BO197" s="2">
        <f t="shared" si="217"/>
        <v>0</v>
      </c>
      <c r="BP197" s="2">
        <f t="shared" si="218"/>
        <v>0</v>
      </c>
      <c r="BQ197" s="2">
        <f t="shared" si="219"/>
        <v>0</v>
      </c>
      <c r="BR197" s="17">
        <f t="shared" si="272"/>
        <v>1.7953016916103778E-2</v>
      </c>
      <c r="BS197" s="12"/>
      <c r="BT197" s="12"/>
      <c r="BU197" s="12"/>
      <c r="BV197" s="12"/>
      <c r="BW197" s="12"/>
      <c r="BX197" s="12"/>
      <c r="BY197" s="19"/>
      <c r="BZ197" s="19"/>
      <c r="CA197" s="19"/>
      <c r="CB197" s="12"/>
      <c r="CC197" s="12"/>
      <c r="CD197" s="12"/>
      <c r="CE197" s="12"/>
      <c r="CF197" s="12"/>
      <c r="CG197" s="12"/>
      <c r="CH197" s="12"/>
      <c r="CI197" s="12"/>
      <c r="CJ197" s="12"/>
      <c r="CK197" s="17"/>
      <c r="CL197" s="17"/>
      <c r="CM197" s="17"/>
    </row>
    <row r="198" spans="1:91">
      <c r="A198" s="2">
        <f t="shared" si="229"/>
        <v>2152</v>
      </c>
      <c r="B198" s="5">
        <f t="shared" si="230"/>
        <v>1165.3433406626102</v>
      </c>
      <c r="C198" s="5">
        <f t="shared" si="231"/>
        <v>2963.857571548333</v>
      </c>
      <c r="D198" s="5">
        <f t="shared" si="232"/>
        <v>4369.0163742909945</v>
      </c>
      <c r="E198" s="15">
        <f t="shared" si="233"/>
        <v>2.8208495461934209E-6</v>
      </c>
      <c r="F198" s="15">
        <f t="shared" si="234"/>
        <v>5.5572627594232186E-6</v>
      </c>
      <c r="G198" s="15">
        <f t="shared" si="235"/>
        <v>1.1344954239642942E-5</v>
      </c>
      <c r="H198" s="5">
        <f t="shared" si="236"/>
        <v>282333.70301802229</v>
      </c>
      <c r="I198" s="5">
        <f t="shared" si="237"/>
        <v>113480.81599279784</v>
      </c>
      <c r="J198" s="5">
        <f t="shared" si="238"/>
        <v>40740.189781570363</v>
      </c>
      <c r="K198" s="5">
        <f t="shared" si="239"/>
        <v>242275.12456327962</v>
      </c>
      <c r="L198" s="5">
        <f t="shared" si="240"/>
        <v>38288.215021585849</v>
      </c>
      <c r="M198" s="5">
        <f t="shared" si="241"/>
        <v>9324.7967714888</v>
      </c>
      <c r="N198" s="15">
        <f t="shared" si="242"/>
        <v>6.3542268937679669E-3</v>
      </c>
      <c r="O198" s="15">
        <f t="shared" si="243"/>
        <v>8.0025791583402395E-3</v>
      </c>
      <c r="P198" s="15">
        <f t="shared" si="244"/>
        <v>7.262018177049967E-3</v>
      </c>
      <c r="Q198" s="5">
        <f t="shared" si="245"/>
        <v>8577.7856963941522</v>
      </c>
      <c r="R198" s="5">
        <f t="shared" si="246"/>
        <v>11935.503555995656</v>
      </c>
      <c r="S198" s="5">
        <f t="shared" si="247"/>
        <v>6667.152358797096</v>
      </c>
      <c r="T198" s="5">
        <f t="shared" si="248"/>
        <v>30.38172773813902</v>
      </c>
      <c r="U198" s="5">
        <f t="shared" si="249"/>
        <v>105.17639877345572</v>
      </c>
      <c r="V198" s="5">
        <f t="shared" si="250"/>
        <v>163.65049830506962</v>
      </c>
      <c r="W198" s="15">
        <f t="shared" si="251"/>
        <v>-1.0734613539272964E-2</v>
      </c>
      <c r="X198" s="15">
        <f t="shared" si="252"/>
        <v>-1.217998157191269E-2</v>
      </c>
      <c r="Y198" s="15">
        <f t="shared" si="253"/>
        <v>-9.7425357312937999E-3</v>
      </c>
      <c r="Z198" s="5">
        <f t="shared" si="269"/>
        <v>11208.270414085549</v>
      </c>
      <c r="AA198" s="5">
        <f t="shared" si="270"/>
        <v>35950.132789880729</v>
      </c>
      <c r="AB198" s="5">
        <f t="shared" si="271"/>
        <v>62619.207331340513</v>
      </c>
      <c r="AC198" s="16">
        <f t="shared" si="254"/>
        <v>1.3008532981767331</v>
      </c>
      <c r="AD198" s="16">
        <f t="shared" si="255"/>
        <v>2.999173790678916</v>
      </c>
      <c r="AE198" s="16">
        <f t="shared" si="256"/>
        <v>9.3683411129865899</v>
      </c>
      <c r="AF198" s="15">
        <f t="shared" si="257"/>
        <v>-4.0504037456468023E-3</v>
      </c>
      <c r="AG198" s="15">
        <f t="shared" si="258"/>
        <v>2.9673830763510267E-4</v>
      </c>
      <c r="AH198" s="15">
        <f t="shared" si="259"/>
        <v>9.7937136394747881E-3</v>
      </c>
      <c r="AI198" s="1">
        <f t="shared" si="223"/>
        <v>528000.25688173424</v>
      </c>
      <c r="AJ198" s="1">
        <f t="shared" si="224"/>
        <v>208728.89325405206</v>
      </c>
      <c r="AK198" s="1">
        <f t="shared" si="225"/>
        <v>75483.418722622155</v>
      </c>
      <c r="AL198" s="14">
        <f t="shared" si="260"/>
        <v>71.297249913504402</v>
      </c>
      <c r="AM198" s="14">
        <f t="shared" si="261"/>
        <v>16.350087157413871</v>
      </c>
      <c r="AN198" s="14">
        <f t="shared" si="262"/>
        <v>5.2740688813427079</v>
      </c>
      <c r="AO198" s="11">
        <f t="shared" si="263"/>
        <v>4.9489139496220426E-3</v>
      </c>
      <c r="AP198" s="11">
        <f t="shared" si="264"/>
        <v>6.2343263176265666E-3</v>
      </c>
      <c r="AQ198" s="11">
        <f t="shared" si="265"/>
        <v>5.6553205817588869E-3</v>
      </c>
      <c r="AR198" s="1">
        <f t="shared" si="266"/>
        <v>282333.70301802229</v>
      </c>
      <c r="AS198" s="1">
        <f t="shared" si="267"/>
        <v>113480.81599279784</v>
      </c>
      <c r="AT198" s="1">
        <f t="shared" si="268"/>
        <v>40740.189781570363</v>
      </c>
      <c r="AU198" s="1">
        <f t="shared" si="226"/>
        <v>56466.740603604463</v>
      </c>
      <c r="AV198" s="1">
        <f t="shared" si="227"/>
        <v>22696.16319855957</v>
      </c>
      <c r="AW198" s="1">
        <f t="shared" si="228"/>
        <v>8148.0379563140732</v>
      </c>
      <c r="AX198" s="1">
        <f t="shared" si="212"/>
        <v>193820.09965062368</v>
      </c>
      <c r="AY198" s="1">
        <f t="shared" ref="AY198:AY261" si="273">(AS198-AV198)/C198*1000</f>
        <v>30630.572017268678</v>
      </c>
      <c r="AZ198" s="1">
        <f t="shared" ref="AZ198:AZ261" si="274">(AT198-AW198)/D198*1000</f>
        <v>7459.8374171910382</v>
      </c>
      <c r="BA198" s="1">
        <f t="shared" si="213"/>
        <v>14187.688889339799</v>
      </c>
      <c r="BB198" s="1">
        <f t="shared" si="214"/>
        <v>30615.919233814711</v>
      </c>
      <c r="BC198" s="1">
        <f t="shared" si="215"/>
        <v>38959.781214093367</v>
      </c>
      <c r="BD198" s="1">
        <f t="shared" ref="BD198:BD261" si="275">SUM(BA198:BC198)*BR198</f>
        <v>1460.0053841959202</v>
      </c>
      <c r="BE198" s="2">
        <f t="shared" si="220"/>
        <v>0</v>
      </c>
      <c r="BF198" s="2">
        <f t="shared" si="221"/>
        <v>0</v>
      </c>
      <c r="BG198" s="2">
        <f t="shared" si="222"/>
        <v>0</v>
      </c>
      <c r="BH198" s="2">
        <f t="shared" ref="BH198:BH261" si="276">(BE198*Z198+BF198*AA198+BG198*AB198)/(Z198+AA198+AB198)</f>
        <v>0</v>
      </c>
      <c r="BI198" s="2">
        <f t="shared" si="216"/>
        <v>0</v>
      </c>
      <c r="BJ198" s="2">
        <f t="shared" ref="BJ198:BJ261" si="277">BJ$5*BF198^2</f>
        <v>0</v>
      </c>
      <c r="BK198" s="2">
        <f t="shared" ref="BK198:BK261" si="278">BK$5*BG198^2</f>
        <v>0</v>
      </c>
      <c r="BL198" s="2">
        <f t="shared" ref="BL198:BL261" si="279">BI198*AR198</f>
        <v>0</v>
      </c>
      <c r="BM198" s="2">
        <f t="shared" ref="BM198:BM261" si="280">BJ198*AS198</f>
        <v>0</v>
      </c>
      <c r="BN198" s="2">
        <f t="shared" ref="BN198:BN261" si="281">BK198*AT198</f>
        <v>0</v>
      </c>
      <c r="BO198" s="2">
        <f t="shared" si="217"/>
        <v>0</v>
      </c>
      <c r="BP198" s="2">
        <f t="shared" si="218"/>
        <v>0</v>
      </c>
      <c r="BQ198" s="2">
        <f t="shared" si="219"/>
        <v>0</v>
      </c>
      <c r="BR198" s="17">
        <f t="shared" si="272"/>
        <v>1.7430113510780366E-2</v>
      </c>
      <c r="BS198" s="12"/>
      <c r="BT198" s="12"/>
      <c r="BU198" s="12"/>
      <c r="BV198" s="12"/>
      <c r="BW198" s="12"/>
      <c r="BX198" s="12"/>
      <c r="BY198" s="19"/>
      <c r="BZ198" s="19"/>
      <c r="CA198" s="19"/>
      <c r="CB198" s="12"/>
      <c r="CC198" s="12"/>
      <c r="CD198" s="12"/>
      <c r="CE198" s="12"/>
      <c r="CF198" s="12"/>
      <c r="CG198" s="12"/>
      <c r="CH198" s="12"/>
      <c r="CI198" s="12"/>
      <c r="CJ198" s="12"/>
      <c r="CK198" s="17"/>
      <c r="CL198" s="17"/>
      <c r="CM198" s="17"/>
    </row>
    <row r="199" spans="1:91">
      <c r="A199" s="2">
        <f t="shared" si="229"/>
        <v>2153</v>
      </c>
      <c r="B199" s="5">
        <f t="shared" si="230"/>
        <v>1165.3464635579323</v>
      </c>
      <c r="C199" s="5">
        <f t="shared" si="231"/>
        <v>2963.8732189368743</v>
      </c>
      <c r="D199" s="5">
        <f t="shared" si="232"/>
        <v>4369.0634622672915</v>
      </c>
      <c r="E199" s="15">
        <f t="shared" si="233"/>
        <v>2.6798070688837497E-6</v>
      </c>
      <c r="F199" s="15">
        <f t="shared" si="234"/>
        <v>5.2793996214520573E-6</v>
      </c>
      <c r="G199" s="15">
        <f t="shared" si="235"/>
        <v>1.0777706527660796E-5</v>
      </c>
      <c r="H199" s="5">
        <f t="shared" si="236"/>
        <v>284110.55112782452</v>
      </c>
      <c r="I199" s="5">
        <f t="shared" si="237"/>
        <v>114380.48493816634</v>
      </c>
      <c r="J199" s="5">
        <f t="shared" si="238"/>
        <v>41033.529000596325</v>
      </c>
      <c r="K199" s="5">
        <f t="shared" si="239"/>
        <v>243799.21337762798</v>
      </c>
      <c r="L199" s="5">
        <f t="shared" si="240"/>
        <v>38591.557900440159</v>
      </c>
      <c r="M199" s="5">
        <f t="shared" si="241"/>
        <v>9391.8363408945061</v>
      </c>
      <c r="N199" s="15">
        <f t="shared" si="242"/>
        <v>6.2907358611234976E-3</v>
      </c>
      <c r="O199" s="15">
        <f t="shared" si="243"/>
        <v>7.9226174080795353E-3</v>
      </c>
      <c r="P199" s="15">
        <f t="shared" si="244"/>
        <v>7.1893866481556046E-3</v>
      </c>
      <c r="Q199" s="5">
        <f t="shared" si="245"/>
        <v>8539.1107031013471</v>
      </c>
      <c r="R199" s="5">
        <f t="shared" si="246"/>
        <v>11883.600764551738</v>
      </c>
      <c r="S199" s="5">
        <f t="shared" si="247"/>
        <v>6649.7348065882707</v>
      </c>
      <c r="T199" s="5">
        <f t="shared" si="248"/>
        <v>30.055591632214689</v>
      </c>
      <c r="U199" s="5">
        <f t="shared" si="249"/>
        <v>103.89535217459489</v>
      </c>
      <c r="V199" s="5">
        <f t="shared" si="250"/>
        <v>162.05612747788845</v>
      </c>
      <c r="W199" s="15">
        <f t="shared" si="251"/>
        <v>-1.0734613539272964E-2</v>
      </c>
      <c r="X199" s="15">
        <f t="shared" si="252"/>
        <v>-1.217998157191269E-2</v>
      </c>
      <c r="Y199" s="15">
        <f t="shared" si="253"/>
        <v>-9.7425357312937999E-3</v>
      </c>
      <c r="Z199" s="5">
        <f t="shared" si="269"/>
        <v>11113.244623738094</v>
      </c>
      <c r="AA199" s="5">
        <f t="shared" si="270"/>
        <v>35807.271680872102</v>
      </c>
      <c r="AB199" s="5">
        <f t="shared" si="271"/>
        <v>63071.874446380294</v>
      </c>
      <c r="AC199" s="16">
        <f t="shared" si="254"/>
        <v>1.295584317105261</v>
      </c>
      <c r="AD199" s="16">
        <f t="shared" si="255"/>
        <v>3.0000637604338656</v>
      </c>
      <c r="AE199" s="16">
        <f t="shared" si="256"/>
        <v>9.4600919631240998</v>
      </c>
      <c r="AF199" s="15">
        <f t="shared" si="257"/>
        <v>-4.0504037456468023E-3</v>
      </c>
      <c r="AG199" s="15">
        <f t="shared" si="258"/>
        <v>2.9673830763510267E-4</v>
      </c>
      <c r="AH199" s="15">
        <f t="shared" si="259"/>
        <v>9.7937136394747881E-3</v>
      </c>
      <c r="AI199" s="1">
        <f t="shared" si="223"/>
        <v>531666.97179716523</v>
      </c>
      <c r="AJ199" s="1">
        <f t="shared" si="224"/>
        <v>210552.16712720643</v>
      </c>
      <c r="AK199" s="1">
        <f t="shared" si="225"/>
        <v>76083.114806674013</v>
      </c>
      <c r="AL199" s="14">
        <f t="shared" si="260"/>
        <v>71.646565428624356</v>
      </c>
      <c r="AM199" s="14">
        <f t="shared" si="261"/>
        <v>16.450999618288215</v>
      </c>
      <c r="AN199" s="14">
        <f t="shared" si="262"/>
        <v>5.3035971661340362</v>
      </c>
      <c r="AO199" s="11">
        <f t="shared" si="263"/>
        <v>4.8994248101258218E-3</v>
      </c>
      <c r="AP199" s="11">
        <f t="shared" si="264"/>
        <v>6.1719830544503008E-3</v>
      </c>
      <c r="AQ199" s="11">
        <f t="shared" si="265"/>
        <v>5.5987673759412982E-3</v>
      </c>
      <c r="AR199" s="1">
        <f t="shared" si="266"/>
        <v>284110.55112782452</v>
      </c>
      <c r="AS199" s="1">
        <f t="shared" si="267"/>
        <v>114380.48493816634</v>
      </c>
      <c r="AT199" s="1">
        <f t="shared" si="268"/>
        <v>41033.529000596325</v>
      </c>
      <c r="AU199" s="1">
        <f t="shared" si="226"/>
        <v>56822.110225564909</v>
      </c>
      <c r="AV199" s="1">
        <f t="shared" si="227"/>
        <v>22876.096987633267</v>
      </c>
      <c r="AW199" s="1">
        <f t="shared" si="228"/>
        <v>8206.7058001192654</v>
      </c>
      <c r="AX199" s="1">
        <f t="shared" ref="AX199:AX262" si="282">(AR199-AU199)/B199*1000</f>
        <v>195039.3707021024</v>
      </c>
      <c r="AY199" s="1">
        <f t="shared" si="273"/>
        <v>30873.246320352126</v>
      </c>
      <c r="AZ199" s="1">
        <f t="shared" si="274"/>
        <v>7513.4690727156058</v>
      </c>
      <c r="BA199" s="1">
        <f t="shared" ref="BA199:BA262" si="283">LN(AX199)*B199</f>
        <v>14195.034834310145</v>
      </c>
      <c r="BB199" s="1">
        <f t="shared" ref="BB199:BB262" si="284">LN(AY199)*C199</f>
        <v>30639.469971443865</v>
      </c>
      <c r="BC199" s="1">
        <f t="shared" ref="BC199:BC262" si="285">LN(AZ199)*D199</f>
        <v>38991.499623477888</v>
      </c>
      <c r="BD199" s="1">
        <f t="shared" si="275"/>
        <v>1418.5405556861065</v>
      </c>
      <c r="BE199" s="2">
        <f t="shared" si="220"/>
        <v>0</v>
      </c>
      <c r="BF199" s="2">
        <f t="shared" si="221"/>
        <v>0</v>
      </c>
      <c r="BG199" s="2">
        <f t="shared" si="222"/>
        <v>0</v>
      </c>
      <c r="BH199" s="2">
        <f t="shared" si="276"/>
        <v>0</v>
      </c>
      <c r="BI199" s="2">
        <f t="shared" ref="BI199:BI262" si="286">BI$5*BE199^2</f>
        <v>0</v>
      </c>
      <c r="BJ199" s="2">
        <f t="shared" si="277"/>
        <v>0</v>
      </c>
      <c r="BK199" s="2">
        <f t="shared" si="278"/>
        <v>0</v>
      </c>
      <c r="BL199" s="2">
        <f t="shared" si="279"/>
        <v>0</v>
      </c>
      <c r="BM199" s="2">
        <f t="shared" si="280"/>
        <v>0</v>
      </c>
      <c r="BN199" s="2">
        <f t="shared" si="281"/>
        <v>0</v>
      </c>
      <c r="BO199" s="2">
        <f t="shared" ref="BO199:BO262" si="287">2*BI$5*BE199*AR199/Z199*1000</f>
        <v>0</v>
      </c>
      <c r="BP199" s="2">
        <f t="shared" ref="BP199:BP262" si="288">2*BJ$5*BF199*AS199/AA199*1000</f>
        <v>0</v>
      </c>
      <c r="BQ199" s="2">
        <f t="shared" ref="BQ199:BQ262" si="289">2*BK$5*BG199*AT199/AB199*1000</f>
        <v>0</v>
      </c>
      <c r="BR199" s="17">
        <f t="shared" si="272"/>
        <v>1.6922440301728511E-2</v>
      </c>
      <c r="BS199" s="12"/>
      <c r="BT199" s="12"/>
      <c r="BU199" s="12"/>
      <c r="BV199" s="12"/>
      <c r="BW199" s="12"/>
      <c r="BX199" s="12"/>
      <c r="BY199" s="19"/>
      <c r="BZ199" s="19"/>
      <c r="CA199" s="19"/>
      <c r="CB199" s="12"/>
      <c r="CC199" s="12"/>
      <c r="CD199" s="12"/>
      <c r="CE199" s="12"/>
      <c r="CF199" s="12"/>
      <c r="CG199" s="12"/>
      <c r="CH199" s="12"/>
      <c r="CI199" s="12"/>
      <c r="CJ199" s="12"/>
      <c r="CK199" s="17"/>
      <c r="CL199" s="17"/>
      <c r="CM199" s="17"/>
    </row>
    <row r="200" spans="1:91">
      <c r="A200" s="2">
        <f t="shared" si="229"/>
        <v>2154</v>
      </c>
      <c r="B200" s="5">
        <f t="shared" si="230"/>
        <v>1165.3494303164384</v>
      </c>
      <c r="C200" s="5">
        <f t="shared" si="231"/>
        <v>2963.8880840344673</v>
      </c>
      <c r="D200" s="5">
        <f t="shared" si="232"/>
        <v>4369.1081963268989</v>
      </c>
      <c r="E200" s="15">
        <f t="shared" si="233"/>
        <v>2.5458167154395623E-6</v>
      </c>
      <c r="F200" s="15">
        <f t="shared" si="234"/>
        <v>5.0154296403794541E-6</v>
      </c>
      <c r="G200" s="15">
        <f t="shared" si="235"/>
        <v>1.0238821201277756E-5</v>
      </c>
      <c r="H200" s="5">
        <f t="shared" si="236"/>
        <v>285880.68527322082</v>
      </c>
      <c r="I200" s="5">
        <f t="shared" si="237"/>
        <v>115278.20139383178</v>
      </c>
      <c r="J200" s="5">
        <f t="shared" si="238"/>
        <v>41326.007655602058</v>
      </c>
      <c r="K200" s="5">
        <f t="shared" si="239"/>
        <v>245317.56556108061</v>
      </c>
      <c r="L200" s="5">
        <f t="shared" si="240"/>
        <v>38894.249082750182</v>
      </c>
      <c r="M200" s="5">
        <f t="shared" si="241"/>
        <v>9458.6825957628498</v>
      </c>
      <c r="N200" s="15">
        <f t="shared" si="242"/>
        <v>6.2278797475068259E-3</v>
      </c>
      <c r="O200" s="15">
        <f t="shared" si="243"/>
        <v>7.8434558949631583E-3</v>
      </c>
      <c r="P200" s="15">
        <f t="shared" si="244"/>
        <v>7.1174850627748754E-3</v>
      </c>
      <c r="Q200" s="5">
        <f t="shared" si="245"/>
        <v>8500.077971228</v>
      </c>
      <c r="R200" s="5">
        <f t="shared" si="246"/>
        <v>11830.991284114694</v>
      </c>
      <c r="S200" s="5">
        <f t="shared" si="247"/>
        <v>6631.8857095302719</v>
      </c>
      <c r="T200" s="5">
        <f t="shared" si="248"/>
        <v>29.732956471348658</v>
      </c>
      <c r="U200" s="5">
        <f t="shared" si="249"/>
        <v>102.62990869970095</v>
      </c>
      <c r="V200" s="5">
        <f t="shared" si="250"/>
        <v>160.47728986546002</v>
      </c>
      <c r="W200" s="15">
        <f t="shared" si="251"/>
        <v>-1.0734613539272964E-2</v>
      </c>
      <c r="X200" s="15">
        <f t="shared" si="252"/>
        <v>-1.217998157191269E-2</v>
      </c>
      <c r="Y200" s="15">
        <f t="shared" si="253"/>
        <v>-9.7425357312937999E-3</v>
      </c>
      <c r="Z200" s="5">
        <f t="shared" si="269"/>
        <v>11018.32773373871</v>
      </c>
      <c r="AA200" s="5">
        <f t="shared" si="270"/>
        <v>35662.139180773964</v>
      </c>
      <c r="AB200" s="5">
        <f t="shared" si="271"/>
        <v>63523.196951431477</v>
      </c>
      <c r="AC200" s="16">
        <f t="shared" si="254"/>
        <v>1.2903366775344567</v>
      </c>
      <c r="AD200" s="16">
        <f t="shared" si="255"/>
        <v>3.0009539942769341</v>
      </c>
      <c r="AE200" s="16">
        <f t="shared" si="256"/>
        <v>9.5527413948140349</v>
      </c>
      <c r="AF200" s="15">
        <f t="shared" si="257"/>
        <v>-4.0504037456468023E-3</v>
      </c>
      <c r="AG200" s="15">
        <f t="shared" si="258"/>
        <v>2.9673830763510267E-4</v>
      </c>
      <c r="AH200" s="15">
        <f t="shared" si="259"/>
        <v>9.7937136394747881E-3</v>
      </c>
      <c r="AI200" s="1">
        <f t="shared" si="223"/>
        <v>535322.3848430136</v>
      </c>
      <c r="AJ200" s="1">
        <f t="shared" si="224"/>
        <v>212373.04740211906</v>
      </c>
      <c r="AK200" s="1">
        <f t="shared" si="225"/>
        <v>76681.509126125879</v>
      </c>
      <c r="AL200" s="14">
        <f t="shared" si="260"/>
        <v>71.994082119243444</v>
      </c>
      <c r="AM200" s="14">
        <f t="shared" si="261"/>
        <v>16.55151955625233</v>
      </c>
      <c r="AN200" s="14">
        <f t="shared" si="262"/>
        <v>5.3329938368550334</v>
      </c>
      <c r="AO200" s="11">
        <f t="shared" si="263"/>
        <v>4.8504305620245634E-3</v>
      </c>
      <c r="AP200" s="11">
        <f t="shared" si="264"/>
        <v>6.1102632239057979E-3</v>
      </c>
      <c r="AQ200" s="11">
        <f t="shared" si="265"/>
        <v>5.542779702181885E-3</v>
      </c>
      <c r="AR200" s="1">
        <f t="shared" si="266"/>
        <v>285880.68527322082</v>
      </c>
      <c r="AS200" s="1">
        <f t="shared" si="267"/>
        <v>115278.20139383178</v>
      </c>
      <c r="AT200" s="1">
        <f t="shared" si="268"/>
        <v>41326.007655602058</v>
      </c>
      <c r="AU200" s="1">
        <f t="shared" si="226"/>
        <v>57176.137054644169</v>
      </c>
      <c r="AV200" s="1">
        <f t="shared" si="227"/>
        <v>23055.640278766357</v>
      </c>
      <c r="AW200" s="1">
        <f t="shared" si="228"/>
        <v>8265.2015311204123</v>
      </c>
      <c r="AX200" s="1">
        <f t="shared" si="282"/>
        <v>196254.05244886447</v>
      </c>
      <c r="AY200" s="1">
        <f t="shared" si="273"/>
        <v>31115.399266200151</v>
      </c>
      <c r="AZ200" s="1">
        <f t="shared" si="274"/>
        <v>7566.9460766102811</v>
      </c>
      <c r="BA200" s="1">
        <f t="shared" si="283"/>
        <v>14202.306121875048</v>
      </c>
      <c r="BB200" s="1">
        <f t="shared" si="284"/>
        <v>30662.780072045469</v>
      </c>
      <c r="BC200" s="1">
        <f t="shared" si="285"/>
        <v>39022.885768681524</v>
      </c>
      <c r="BD200" s="1">
        <f t="shared" si="275"/>
        <v>1378.2419393885516</v>
      </c>
      <c r="BE200" s="2">
        <f t="shared" si="220"/>
        <v>0</v>
      </c>
      <c r="BF200" s="2">
        <f t="shared" si="221"/>
        <v>0</v>
      </c>
      <c r="BG200" s="2">
        <f t="shared" si="222"/>
        <v>0</v>
      </c>
      <c r="BH200" s="2">
        <f t="shared" si="276"/>
        <v>0</v>
      </c>
      <c r="BI200" s="2">
        <f t="shared" si="286"/>
        <v>0</v>
      </c>
      <c r="BJ200" s="2">
        <f t="shared" si="277"/>
        <v>0</v>
      </c>
      <c r="BK200" s="2">
        <f t="shared" si="278"/>
        <v>0</v>
      </c>
      <c r="BL200" s="2">
        <f t="shared" si="279"/>
        <v>0</v>
      </c>
      <c r="BM200" s="2">
        <f t="shared" si="280"/>
        <v>0</v>
      </c>
      <c r="BN200" s="2">
        <f t="shared" si="281"/>
        <v>0</v>
      </c>
      <c r="BO200" s="2">
        <f t="shared" si="287"/>
        <v>0</v>
      </c>
      <c r="BP200" s="2">
        <f t="shared" si="288"/>
        <v>0</v>
      </c>
      <c r="BQ200" s="2">
        <f t="shared" si="289"/>
        <v>0</v>
      </c>
      <c r="BR200" s="17">
        <f t="shared" si="272"/>
        <v>1.6429553690998553E-2</v>
      </c>
      <c r="BS200" s="12"/>
      <c r="BT200" s="12"/>
      <c r="BU200" s="12"/>
      <c r="BV200" s="12"/>
      <c r="BW200" s="12"/>
      <c r="BX200" s="12"/>
      <c r="BY200" s="19"/>
      <c r="BZ200" s="19"/>
      <c r="CA200" s="19"/>
      <c r="CB200" s="12"/>
      <c r="CC200" s="12"/>
      <c r="CD200" s="12"/>
      <c r="CE200" s="12"/>
      <c r="CF200" s="12"/>
      <c r="CG200" s="12"/>
      <c r="CH200" s="12"/>
      <c r="CI200" s="12"/>
      <c r="CJ200" s="12"/>
      <c r="CK200" s="17"/>
      <c r="CL200" s="17"/>
      <c r="CM200" s="17"/>
    </row>
    <row r="201" spans="1:91">
      <c r="A201" s="2">
        <f t="shared" si="229"/>
        <v>2155</v>
      </c>
      <c r="B201" s="5">
        <f t="shared" si="230"/>
        <v>1165.3522487441944</v>
      </c>
      <c r="C201" s="5">
        <f t="shared" si="231"/>
        <v>2963.9022059480076</v>
      </c>
      <c r="D201" s="5">
        <f t="shared" si="232"/>
        <v>4369.1506941186481</v>
      </c>
      <c r="E201" s="15">
        <f t="shared" si="233"/>
        <v>2.4185258796675841E-6</v>
      </c>
      <c r="F201" s="15">
        <f t="shared" si="234"/>
        <v>4.7646581583604815E-6</v>
      </c>
      <c r="G201" s="15">
        <f t="shared" si="235"/>
        <v>9.7268801412138672E-6</v>
      </c>
      <c r="H201" s="5">
        <f t="shared" si="236"/>
        <v>287644.02181068348</v>
      </c>
      <c r="I201" s="5">
        <f t="shared" si="237"/>
        <v>116173.90012834009</v>
      </c>
      <c r="J201" s="5">
        <f t="shared" si="238"/>
        <v>41617.608152598841</v>
      </c>
      <c r="K201" s="5">
        <f t="shared" si="239"/>
        <v>246830.10833904866</v>
      </c>
      <c r="L201" s="5">
        <f t="shared" si="240"/>
        <v>39196.266292187509</v>
      </c>
      <c r="M201" s="5">
        <f t="shared" si="241"/>
        <v>9525.3313667163438</v>
      </c>
      <c r="N201" s="15">
        <f t="shared" si="242"/>
        <v>6.1656521599202652E-3</v>
      </c>
      <c r="O201" s="15">
        <f t="shared" si="243"/>
        <v>7.7650865246110534E-3</v>
      </c>
      <c r="P201" s="15">
        <f t="shared" si="244"/>
        <v>7.04630589711841E-3</v>
      </c>
      <c r="Q201" s="5">
        <f t="shared" si="245"/>
        <v>8460.6993203743423</v>
      </c>
      <c r="R201" s="5">
        <f t="shared" si="246"/>
        <v>11777.695856997332</v>
      </c>
      <c r="S201" s="5">
        <f t="shared" si="247"/>
        <v>6613.6136790527125</v>
      </c>
      <c r="T201" s="5">
        <f t="shared" si="248"/>
        <v>29.413784674248706</v>
      </c>
      <c r="U201" s="5">
        <f t="shared" si="249"/>
        <v>101.37987830301151</v>
      </c>
      <c r="V201" s="5">
        <f t="shared" si="250"/>
        <v>158.91383413488458</v>
      </c>
      <c r="W201" s="15">
        <f t="shared" si="251"/>
        <v>-1.0734613539272964E-2</v>
      </c>
      <c r="X201" s="15">
        <f t="shared" si="252"/>
        <v>-1.217998157191269E-2</v>
      </c>
      <c r="Y201" s="15">
        <f t="shared" si="253"/>
        <v>-9.7425357312937999E-3</v>
      </c>
      <c r="Z201" s="5">
        <f t="shared" si="269"/>
        <v>10923.53769231998</v>
      </c>
      <c r="AA201" s="5">
        <f t="shared" si="270"/>
        <v>35514.796024509124</v>
      </c>
      <c r="AB201" s="5">
        <f t="shared" si="271"/>
        <v>63973.147238863719</v>
      </c>
      <c r="AC201" s="16">
        <f t="shared" si="254"/>
        <v>1.2851102930226257</v>
      </c>
      <c r="AD201" s="16">
        <f t="shared" si="255"/>
        <v>3.0018444922864864</v>
      </c>
      <c r="AE201" s="16">
        <f t="shared" si="256"/>
        <v>9.646298208506801</v>
      </c>
      <c r="AF201" s="15">
        <f t="shared" si="257"/>
        <v>-4.0504037456468023E-3</v>
      </c>
      <c r="AG201" s="15">
        <f t="shared" si="258"/>
        <v>2.9673830763510267E-4</v>
      </c>
      <c r="AH201" s="15">
        <f t="shared" si="259"/>
        <v>9.7937136394747881E-3</v>
      </c>
      <c r="AI201" s="1">
        <f t="shared" si="223"/>
        <v>538966.2834133564</v>
      </c>
      <c r="AJ201" s="1">
        <f t="shared" si="224"/>
        <v>214191.38294067353</v>
      </c>
      <c r="AK201" s="1">
        <f t="shared" si="225"/>
        <v>77278.559744633705</v>
      </c>
      <c r="AL201" s="14">
        <f t="shared" si="260"/>
        <v>72.339792392477563</v>
      </c>
      <c r="AM201" s="14">
        <f t="shared" si="261"/>
        <v>16.651642356084214</v>
      </c>
      <c r="AN201" s="14">
        <f t="shared" si="262"/>
        <v>5.3622578507459071</v>
      </c>
      <c r="AO201" s="11">
        <f t="shared" si="263"/>
        <v>4.8019262564043177E-3</v>
      </c>
      <c r="AP201" s="11">
        <f t="shared" si="264"/>
        <v>6.0491605916667395E-3</v>
      </c>
      <c r="AQ201" s="11">
        <f t="shared" si="265"/>
        <v>5.4873519051600664E-3</v>
      </c>
      <c r="AR201" s="1">
        <f t="shared" si="266"/>
        <v>287644.02181068348</v>
      </c>
      <c r="AS201" s="1">
        <f t="shared" si="267"/>
        <v>116173.90012834009</v>
      </c>
      <c r="AT201" s="1">
        <f t="shared" si="268"/>
        <v>41617.608152598841</v>
      </c>
      <c r="AU201" s="1">
        <f t="shared" si="226"/>
        <v>57528.804362136696</v>
      </c>
      <c r="AV201" s="1">
        <f t="shared" si="227"/>
        <v>23234.78002566802</v>
      </c>
      <c r="AW201" s="1">
        <f t="shared" si="228"/>
        <v>8323.5216305197682</v>
      </c>
      <c r="AX201" s="1">
        <f t="shared" si="282"/>
        <v>197464.08667123894</v>
      </c>
      <c r="AY201" s="1">
        <f t="shared" si="273"/>
        <v>31357.013033750005</v>
      </c>
      <c r="AZ201" s="1">
        <f t="shared" si="274"/>
        <v>7620.2650933730747</v>
      </c>
      <c r="BA201" s="1">
        <f t="shared" si="283"/>
        <v>14209.50356717089</v>
      </c>
      <c r="BB201" s="1">
        <f t="shared" si="284"/>
        <v>30685.852230120825</v>
      </c>
      <c r="BC201" s="1">
        <f t="shared" si="285"/>
        <v>39053.94375365843</v>
      </c>
      <c r="BD201" s="1">
        <f t="shared" si="275"/>
        <v>1339.0772080524819</v>
      </c>
      <c r="BE201" s="2">
        <f t="shared" si="220"/>
        <v>0</v>
      </c>
      <c r="BF201" s="2">
        <f t="shared" si="221"/>
        <v>0</v>
      </c>
      <c r="BG201" s="2">
        <f t="shared" si="222"/>
        <v>0</v>
      </c>
      <c r="BH201" s="2">
        <f t="shared" si="276"/>
        <v>0</v>
      </c>
      <c r="BI201" s="2">
        <f t="shared" si="286"/>
        <v>0</v>
      </c>
      <c r="BJ201" s="2">
        <f t="shared" si="277"/>
        <v>0</v>
      </c>
      <c r="BK201" s="2">
        <f t="shared" si="278"/>
        <v>0</v>
      </c>
      <c r="BL201" s="2">
        <f t="shared" si="279"/>
        <v>0</v>
      </c>
      <c r="BM201" s="2">
        <f t="shared" si="280"/>
        <v>0</v>
      </c>
      <c r="BN201" s="2">
        <f t="shared" si="281"/>
        <v>0</v>
      </c>
      <c r="BO201" s="2">
        <f t="shared" si="287"/>
        <v>0</v>
      </c>
      <c r="BP201" s="2">
        <f t="shared" si="288"/>
        <v>0</v>
      </c>
      <c r="BQ201" s="2">
        <f t="shared" si="289"/>
        <v>0</v>
      </c>
      <c r="BR201" s="17">
        <f t="shared" si="272"/>
        <v>1.5951023000969469E-2</v>
      </c>
      <c r="BS201" s="12"/>
      <c r="BT201" s="12"/>
      <c r="BU201" s="12"/>
      <c r="BV201" s="12"/>
      <c r="BW201" s="12"/>
      <c r="BX201" s="12"/>
      <c r="BY201" s="19"/>
      <c r="BZ201" s="19"/>
      <c r="CA201" s="19"/>
      <c r="CB201" s="12"/>
      <c r="CC201" s="12"/>
      <c r="CD201" s="12"/>
      <c r="CE201" s="12"/>
      <c r="CF201" s="12"/>
      <c r="CG201" s="12"/>
      <c r="CH201" s="12"/>
      <c r="CI201" s="12"/>
      <c r="CJ201" s="12"/>
      <c r="CK201" s="17"/>
      <c r="CL201" s="17"/>
      <c r="CM201" s="17"/>
    </row>
    <row r="202" spans="1:91">
      <c r="A202" s="2">
        <f t="shared" si="229"/>
        <v>2156</v>
      </c>
      <c r="B202" s="5">
        <f t="shared" si="230"/>
        <v>1165.3549262570384</v>
      </c>
      <c r="C202" s="5">
        <f t="shared" si="231"/>
        <v>2963.9156218297921</v>
      </c>
      <c r="D202" s="5">
        <f t="shared" si="232"/>
        <v>4369.1910674135124</v>
      </c>
      <c r="E202" s="15">
        <f t="shared" si="233"/>
        <v>2.2975995856842047E-6</v>
      </c>
      <c r="F202" s="15">
        <f t="shared" si="234"/>
        <v>4.5264252504424573E-6</v>
      </c>
      <c r="G202" s="15">
        <f t="shared" si="235"/>
        <v>9.2405361341531739E-6</v>
      </c>
      <c r="H202" s="5">
        <f t="shared" si="236"/>
        <v>289400.47929841501</v>
      </c>
      <c r="I202" s="5">
        <f t="shared" si="237"/>
        <v>117067.51703027575</v>
      </c>
      <c r="J202" s="5">
        <f t="shared" si="238"/>
        <v>41908.313251287698</v>
      </c>
      <c r="K202" s="5">
        <f t="shared" si="239"/>
        <v>248336.7708651046</v>
      </c>
      <c r="L202" s="5">
        <f t="shared" si="240"/>
        <v>39497.587639827398</v>
      </c>
      <c r="M202" s="5">
        <f t="shared" si="241"/>
        <v>9591.7785706031646</v>
      </c>
      <c r="N202" s="15">
        <f t="shared" si="242"/>
        <v>6.1040467720669955E-3</v>
      </c>
      <c r="O202" s="15">
        <f t="shared" si="243"/>
        <v>7.687501288865084E-3</v>
      </c>
      <c r="P202" s="15">
        <f t="shared" si="244"/>
        <v>6.9758417139169637E-3</v>
      </c>
      <c r="Q202" s="5">
        <f t="shared" si="245"/>
        <v>8420.9864514887195</v>
      </c>
      <c r="R202" s="5">
        <f t="shared" si="246"/>
        <v>11723.735068604439</v>
      </c>
      <c r="S202" s="5">
        <f t="shared" si="247"/>
        <v>6594.9272967811648</v>
      </c>
      <c r="T202" s="5">
        <f t="shared" si="248"/>
        <v>29.098039063043256</v>
      </c>
      <c r="U202" s="5">
        <f t="shared" si="249"/>
        <v>100.14507325351808</v>
      </c>
      <c r="V202" s="5">
        <f t="shared" si="250"/>
        <v>157.36561042762858</v>
      </c>
      <c r="W202" s="15">
        <f t="shared" si="251"/>
        <v>-1.0734613539272964E-2</v>
      </c>
      <c r="X202" s="15">
        <f t="shared" si="252"/>
        <v>-1.217998157191269E-2</v>
      </c>
      <c r="Y202" s="15">
        <f t="shared" si="253"/>
        <v>-9.7425357312937999E-3</v>
      </c>
      <c r="Z202" s="5">
        <f t="shared" si="269"/>
        <v>10828.892019163455</v>
      </c>
      <c r="AA202" s="5">
        <f t="shared" si="270"/>
        <v>35365.302567066319</v>
      </c>
      <c r="AB202" s="5">
        <f t="shared" si="271"/>
        <v>64421.698253635906</v>
      </c>
      <c r="AC202" s="16">
        <f t="shared" si="254"/>
        <v>1.2799050774781975</v>
      </c>
      <c r="AD202" s="16">
        <f t="shared" si="255"/>
        <v>3.0027352545409114</v>
      </c>
      <c r="AE202" s="16">
        <f t="shared" si="256"/>
        <v>9.7407712908418951</v>
      </c>
      <c r="AF202" s="15">
        <f t="shared" si="257"/>
        <v>-4.0504037456468023E-3</v>
      </c>
      <c r="AG202" s="15">
        <f t="shared" si="258"/>
        <v>2.9673830763510267E-4</v>
      </c>
      <c r="AH202" s="15">
        <f t="shared" si="259"/>
        <v>9.7937136394747881E-3</v>
      </c>
      <c r="AI202" s="1">
        <f t="shared" si="223"/>
        <v>542598.45943415747</v>
      </c>
      <c r="AJ202" s="1">
        <f t="shared" si="224"/>
        <v>216007.02467227419</v>
      </c>
      <c r="AK202" s="1">
        <f t="shared" si="225"/>
        <v>77874.225400690106</v>
      </c>
      <c r="AL202" s="14">
        <f t="shared" si="260"/>
        <v>72.683689037465115</v>
      </c>
      <c r="AM202" s="14">
        <f t="shared" si="261"/>
        <v>16.751363530223895</v>
      </c>
      <c r="AN202" s="14">
        <f t="shared" si="262"/>
        <v>5.391388200620824</v>
      </c>
      <c r="AO202" s="11">
        <f t="shared" si="263"/>
        <v>4.7539069938402744E-3</v>
      </c>
      <c r="AP202" s="11">
        <f t="shared" si="264"/>
        <v>5.9886689857500718E-3</v>
      </c>
      <c r="AQ202" s="11">
        <f t="shared" si="265"/>
        <v>5.4324783861084656E-3</v>
      </c>
      <c r="AR202" s="1">
        <f t="shared" si="266"/>
        <v>289400.47929841501</v>
      </c>
      <c r="AS202" s="1">
        <f t="shared" si="267"/>
        <v>117067.51703027575</v>
      </c>
      <c r="AT202" s="1">
        <f t="shared" si="268"/>
        <v>41908.313251287698</v>
      </c>
      <c r="AU202" s="1">
        <f t="shared" si="226"/>
        <v>57880.095859683002</v>
      </c>
      <c r="AV202" s="1">
        <f t="shared" si="227"/>
        <v>23413.503406055152</v>
      </c>
      <c r="AW202" s="1">
        <f t="shared" si="228"/>
        <v>8381.66265025754</v>
      </c>
      <c r="AX202" s="1">
        <f t="shared" si="282"/>
        <v>198669.41669208367</v>
      </c>
      <c r="AY202" s="1">
        <f t="shared" si="273"/>
        <v>31598.070111861918</v>
      </c>
      <c r="AZ202" s="1">
        <f t="shared" si="274"/>
        <v>7673.4228564825326</v>
      </c>
      <c r="BA202" s="1">
        <f t="shared" si="283"/>
        <v>14216.627973635488</v>
      </c>
      <c r="BB202" s="1">
        <f t="shared" si="284"/>
        <v>30708.689098514278</v>
      </c>
      <c r="BC202" s="1">
        <f t="shared" si="285"/>
        <v>39084.677602567761</v>
      </c>
      <c r="BD202" s="1">
        <f t="shared" si="275"/>
        <v>1301.0149100657688</v>
      </c>
      <c r="BE202" s="2">
        <f t="shared" si="220"/>
        <v>0</v>
      </c>
      <c r="BF202" s="2">
        <f t="shared" si="221"/>
        <v>0</v>
      </c>
      <c r="BG202" s="2">
        <f t="shared" si="222"/>
        <v>0</v>
      </c>
      <c r="BH202" s="2">
        <f t="shared" si="276"/>
        <v>0</v>
      </c>
      <c r="BI202" s="2">
        <f t="shared" si="286"/>
        <v>0</v>
      </c>
      <c r="BJ202" s="2">
        <f t="shared" si="277"/>
        <v>0</v>
      </c>
      <c r="BK202" s="2">
        <f t="shared" si="278"/>
        <v>0</v>
      </c>
      <c r="BL202" s="2">
        <f t="shared" si="279"/>
        <v>0</v>
      </c>
      <c r="BM202" s="2">
        <f t="shared" si="280"/>
        <v>0</v>
      </c>
      <c r="BN202" s="2">
        <f t="shared" si="281"/>
        <v>0</v>
      </c>
      <c r="BO202" s="2">
        <f t="shared" si="287"/>
        <v>0</v>
      </c>
      <c r="BP202" s="2">
        <f t="shared" si="288"/>
        <v>0</v>
      </c>
      <c r="BQ202" s="2">
        <f t="shared" si="289"/>
        <v>0</v>
      </c>
      <c r="BR202" s="17">
        <f t="shared" si="272"/>
        <v>1.548643009802861E-2</v>
      </c>
      <c r="BS202" s="12"/>
      <c r="BT202" s="12"/>
      <c r="BU202" s="12"/>
      <c r="BV202" s="12"/>
      <c r="BW202" s="12"/>
      <c r="BX202" s="12"/>
      <c r="BY202" s="19"/>
      <c r="BZ202" s="19"/>
      <c r="CA202" s="19"/>
      <c r="CB202" s="12"/>
      <c r="CC202" s="12"/>
      <c r="CD202" s="12"/>
      <c r="CE202" s="12"/>
      <c r="CF202" s="12"/>
      <c r="CG202" s="12"/>
      <c r="CH202" s="12"/>
      <c r="CI202" s="12"/>
      <c r="CJ202" s="12"/>
      <c r="CK202" s="17"/>
      <c r="CL202" s="17"/>
      <c r="CM202" s="17"/>
    </row>
    <row r="203" spans="1:91">
      <c r="A203" s="2">
        <f t="shared" si="229"/>
        <v>2157</v>
      </c>
      <c r="B203" s="5">
        <f t="shared" si="230"/>
        <v>1165.3574699000844</v>
      </c>
      <c r="C203" s="5">
        <f t="shared" si="231"/>
        <v>2963.9283669751776</v>
      </c>
      <c r="D203" s="5">
        <f t="shared" si="232"/>
        <v>4369.2294223980516</v>
      </c>
      <c r="E203" s="15">
        <f t="shared" si="233"/>
        <v>2.1827196063999944E-6</v>
      </c>
      <c r="F203" s="15">
        <f t="shared" si="234"/>
        <v>4.3001039879203342E-6</v>
      </c>
      <c r="G203" s="15">
        <f t="shared" si="235"/>
        <v>8.7785093274455143E-6</v>
      </c>
      <c r="H203" s="5">
        <f t="shared" si="236"/>
        <v>291149.97848165769</v>
      </c>
      <c r="I203" s="5">
        <f t="shared" si="237"/>
        <v>117958.98911032047</v>
      </c>
      <c r="J203" s="5">
        <f t="shared" si="238"/>
        <v>42198.106064772153</v>
      </c>
      <c r="K203" s="5">
        <f t="shared" si="239"/>
        <v>249837.48420698789</v>
      </c>
      <c r="L203" s="5">
        <f t="shared" si="240"/>
        <v>39798.191624550942</v>
      </c>
      <c r="M203" s="5">
        <f t="shared" si="241"/>
        <v>9658.0202102575149</v>
      </c>
      <c r="N203" s="15">
        <f t="shared" si="242"/>
        <v>6.0430573235505936E-3</v>
      </c>
      <c r="O203" s="15">
        <f t="shared" si="243"/>
        <v>7.6106922646697051E-3</v>
      </c>
      <c r="P203" s="15">
        <f t="shared" si="244"/>
        <v>6.9060851610323049E-3</v>
      </c>
      <c r="Q203" s="5">
        <f t="shared" si="245"/>
        <v>8380.9509449633533</v>
      </c>
      <c r="R203" s="5">
        <f t="shared" si="246"/>
        <v>11669.129341701859</v>
      </c>
      <c r="S203" s="5">
        <f t="shared" si="247"/>
        <v>6575.8351119605459</v>
      </c>
      <c r="T203" s="5">
        <f t="shared" si="248"/>
        <v>28.785682858950818</v>
      </c>
      <c r="U203" s="5">
        <f t="shared" si="249"/>
        <v>98.925308106772377</v>
      </c>
      <c r="V203" s="5">
        <f t="shared" si="250"/>
        <v>155.83247034516054</v>
      </c>
      <c r="W203" s="15">
        <f t="shared" si="251"/>
        <v>-1.0734613539272964E-2</v>
      </c>
      <c r="X203" s="15">
        <f t="shared" si="252"/>
        <v>-1.217998157191269E-2</v>
      </c>
      <c r="Y203" s="15">
        <f t="shared" si="253"/>
        <v>-9.7425357312937999E-3</v>
      </c>
      <c r="Z203" s="5">
        <f t="shared" si="269"/>
        <v>10734.407808607002</v>
      </c>
      <c r="AA203" s="5">
        <f t="shared" si="270"/>
        <v>35213.718764932302</v>
      </c>
      <c r="AB203" s="5">
        <f t="shared" si="271"/>
        <v>64868.823492977805</v>
      </c>
      <c r="AC203" s="16">
        <f t="shared" si="254"/>
        <v>1.2747209451583075</v>
      </c>
      <c r="AD203" s="16">
        <f t="shared" si="255"/>
        <v>3.0036262811186201</v>
      </c>
      <c r="AE203" s="16">
        <f t="shared" si="256"/>
        <v>9.8361696154920182</v>
      </c>
      <c r="AF203" s="15">
        <f t="shared" si="257"/>
        <v>-4.0504037456468023E-3</v>
      </c>
      <c r="AG203" s="15">
        <f t="shared" si="258"/>
        <v>2.9673830763510267E-4</v>
      </c>
      <c r="AH203" s="15">
        <f t="shared" si="259"/>
        <v>9.7937136394747881E-3</v>
      </c>
      <c r="AI203" s="1">
        <f t="shared" si="223"/>
        <v>546218.70935042482</v>
      </c>
      <c r="AJ203" s="1">
        <f t="shared" si="224"/>
        <v>217819.82561110193</v>
      </c>
      <c r="AK203" s="1">
        <f t="shared" si="225"/>
        <v>78468.465510878639</v>
      </c>
      <c r="AL203" s="14">
        <f t="shared" si="260"/>
        <v>73.025765220141906</v>
      </c>
      <c r="AM203" s="14">
        <f t="shared" si="261"/>
        <v>16.850678717753947</v>
      </c>
      <c r="AN203" s="14">
        <f t="shared" si="262"/>
        <v>5.4203839144931072</v>
      </c>
      <c r="AO203" s="11">
        <f t="shared" si="263"/>
        <v>4.706367923901872E-3</v>
      </c>
      <c r="AP203" s="11">
        <f t="shared" si="264"/>
        <v>5.9287822958925714E-3</v>
      </c>
      <c r="AQ203" s="11">
        <f t="shared" si="265"/>
        <v>5.3781536022473805E-3</v>
      </c>
      <c r="AR203" s="1">
        <f t="shared" si="266"/>
        <v>291149.97848165769</v>
      </c>
      <c r="AS203" s="1">
        <f t="shared" si="267"/>
        <v>117958.98911032047</v>
      </c>
      <c r="AT203" s="1">
        <f t="shared" si="268"/>
        <v>42198.106064772153</v>
      </c>
      <c r="AU203" s="1">
        <f t="shared" si="226"/>
        <v>58229.995696331542</v>
      </c>
      <c r="AV203" s="1">
        <f t="shared" si="227"/>
        <v>23591.797822064094</v>
      </c>
      <c r="AW203" s="1">
        <f t="shared" si="228"/>
        <v>8439.621212954431</v>
      </c>
      <c r="AX203" s="1">
        <f t="shared" si="282"/>
        <v>199869.98736559026</v>
      </c>
      <c r="AY203" s="1">
        <f t="shared" si="273"/>
        <v>31838.553299640753</v>
      </c>
      <c r="AZ203" s="1">
        <f t="shared" si="274"/>
        <v>7726.416168206013</v>
      </c>
      <c r="BA203" s="1">
        <f t="shared" si="283"/>
        <v>14223.680133301837</v>
      </c>
      <c r="BB203" s="1">
        <f t="shared" si="284"/>
        <v>30731.293289553119</v>
      </c>
      <c r="BC203" s="1">
        <f t="shared" si="285"/>
        <v>39115.091262452661</v>
      </c>
      <c r="BD203" s="1">
        <f t="shared" si="275"/>
        <v>1264.0244466852039</v>
      </c>
      <c r="BE203" s="2">
        <f t="shared" si="220"/>
        <v>0</v>
      </c>
      <c r="BF203" s="2">
        <f t="shared" si="221"/>
        <v>0</v>
      </c>
      <c r="BG203" s="2">
        <f t="shared" si="222"/>
        <v>0</v>
      </c>
      <c r="BH203" s="2">
        <f t="shared" si="276"/>
        <v>0</v>
      </c>
      <c r="BI203" s="2">
        <f t="shared" si="286"/>
        <v>0</v>
      </c>
      <c r="BJ203" s="2">
        <f t="shared" si="277"/>
        <v>0</v>
      </c>
      <c r="BK203" s="2">
        <f t="shared" si="278"/>
        <v>0</v>
      </c>
      <c r="BL203" s="2">
        <f t="shared" si="279"/>
        <v>0</v>
      </c>
      <c r="BM203" s="2">
        <f t="shared" si="280"/>
        <v>0</v>
      </c>
      <c r="BN203" s="2">
        <f t="shared" si="281"/>
        <v>0</v>
      </c>
      <c r="BO203" s="2">
        <f t="shared" si="287"/>
        <v>0</v>
      </c>
      <c r="BP203" s="2">
        <f t="shared" si="288"/>
        <v>0</v>
      </c>
      <c r="BQ203" s="2">
        <f t="shared" si="289"/>
        <v>0</v>
      </c>
      <c r="BR203" s="17">
        <f t="shared" si="272"/>
        <v>1.5035369027212243E-2</v>
      </c>
      <c r="BS203" s="12"/>
      <c r="BT203" s="12"/>
      <c r="BU203" s="12"/>
      <c r="BV203" s="12"/>
      <c r="BW203" s="12"/>
      <c r="BX203" s="12"/>
      <c r="BY203" s="19"/>
      <c r="BZ203" s="19"/>
      <c r="CA203" s="19"/>
      <c r="CB203" s="12"/>
      <c r="CC203" s="12"/>
      <c r="CD203" s="12"/>
      <c r="CE203" s="12"/>
      <c r="CF203" s="12"/>
      <c r="CG203" s="12"/>
      <c r="CH203" s="12"/>
      <c r="CI203" s="12"/>
      <c r="CJ203" s="12"/>
      <c r="CK203" s="17"/>
      <c r="CL203" s="17"/>
      <c r="CM203" s="17"/>
    </row>
    <row r="204" spans="1:91">
      <c r="A204" s="2">
        <f t="shared" si="229"/>
        <v>2158</v>
      </c>
      <c r="B204" s="5">
        <f t="shared" si="230"/>
        <v>1165.3598863662526</v>
      </c>
      <c r="C204" s="5">
        <f t="shared" si="231"/>
        <v>2963.9404749153591</v>
      </c>
      <c r="D204" s="5">
        <f t="shared" si="232"/>
        <v>4369.2658599532278</v>
      </c>
      <c r="E204" s="15">
        <f t="shared" si="233"/>
        <v>2.0735836260799947E-6</v>
      </c>
      <c r="F204" s="15">
        <f t="shared" si="234"/>
        <v>4.0850987885243171E-6</v>
      </c>
      <c r="G204" s="15">
        <f t="shared" si="235"/>
        <v>8.3395838610732374E-6</v>
      </c>
      <c r="H204" s="5">
        <f t="shared" si="236"/>
        <v>292892.44227742706</v>
      </c>
      <c r="I204" s="5">
        <f t="shared" si="237"/>
        <v>118848.25450276247</v>
      </c>
      <c r="J204" s="5">
        <f t="shared" si="238"/>
        <v>42486.970059115141</v>
      </c>
      <c r="K204" s="5">
        <f t="shared" si="239"/>
        <v>251332.18133215889</v>
      </c>
      <c r="L204" s="5">
        <f t="shared" si="240"/>
        <v>40098.057133268303</v>
      </c>
      <c r="M204" s="5">
        <f t="shared" si="241"/>
        <v>9724.052374228826</v>
      </c>
      <c r="N204" s="15">
        <f t="shared" si="242"/>
        <v>5.9826776190743391E-3</v>
      </c>
      <c r="O204" s="15">
        <f t="shared" si="243"/>
        <v>7.5346516129737306E-3</v>
      </c>
      <c r="P204" s="15">
        <f t="shared" si="244"/>
        <v>6.8370289700967479E-3</v>
      </c>
      <c r="Q204" s="5">
        <f t="shared" si="245"/>
        <v>8340.6042588401961</v>
      </c>
      <c r="R204" s="5">
        <f t="shared" si="246"/>
        <v>11613.898930928053</v>
      </c>
      <c r="S204" s="5">
        <f t="shared" si="247"/>
        <v>6556.3456389500498</v>
      </c>
      <c r="T204" s="5">
        <f t="shared" si="248"/>
        <v>28.476679677995907</v>
      </c>
      <c r="U204" s="5">
        <f t="shared" si="249"/>
        <v>97.720399677036099</v>
      </c>
      <c r="V204" s="5">
        <f t="shared" si="250"/>
        <v>154.31426693472704</v>
      </c>
      <c r="W204" s="15">
        <f t="shared" si="251"/>
        <v>-1.0734613539272964E-2</v>
      </c>
      <c r="X204" s="15">
        <f t="shared" si="252"/>
        <v>-1.217998157191269E-2</v>
      </c>
      <c r="Y204" s="15">
        <f t="shared" si="253"/>
        <v>-9.7425357312937999E-3</v>
      </c>
      <c r="Z204" s="5">
        <f t="shared" si="269"/>
        <v>10640.101732998417</v>
      </c>
      <c r="AA204" s="5">
        <f t="shared" si="270"/>
        <v>35060.104158228154</v>
      </c>
      <c r="AB204" s="5">
        <f t="shared" si="271"/>
        <v>65314.497005823701</v>
      </c>
      <c r="AC204" s="16">
        <f t="shared" si="254"/>
        <v>1.2695578106673839</v>
      </c>
      <c r="AD204" s="16">
        <f t="shared" si="255"/>
        <v>3.0045175720980475</v>
      </c>
      <c r="AE204" s="16">
        <f t="shared" si="256"/>
        <v>9.9325022440154491</v>
      </c>
      <c r="AF204" s="15">
        <f t="shared" si="257"/>
        <v>-4.0504037456468023E-3</v>
      </c>
      <c r="AG204" s="15">
        <f t="shared" si="258"/>
        <v>2.9673830763510267E-4</v>
      </c>
      <c r="AH204" s="15">
        <f t="shared" si="259"/>
        <v>9.7937136394747881E-3</v>
      </c>
      <c r="AI204" s="1">
        <f t="shared" si="223"/>
        <v>549826.83411171392</v>
      </c>
      <c r="AJ204" s="1">
        <f t="shared" si="224"/>
        <v>219629.64087205584</v>
      </c>
      <c r="AK204" s="1">
        <f t="shared" si="225"/>
        <v>79061.240172745209</v>
      </c>
      <c r="AL204" s="14">
        <f t="shared" si="260"/>
        <v>73.366014478001858</v>
      </c>
      <c r="AM204" s="14">
        <f t="shared" si="261"/>
        <v>16.949583683352984</v>
      </c>
      <c r="AN204" s="14">
        <f t="shared" si="262"/>
        <v>5.4492440551956483</v>
      </c>
      <c r="AO204" s="11">
        <f t="shared" si="263"/>
        <v>4.6593042446628529E-3</v>
      </c>
      <c r="AP204" s="11">
        <f t="shared" si="264"/>
        <v>5.8694944729336456E-3</v>
      </c>
      <c r="AQ204" s="11">
        <f t="shared" si="265"/>
        <v>5.3243720662249066E-3</v>
      </c>
      <c r="AR204" s="1">
        <f t="shared" si="266"/>
        <v>292892.44227742706</v>
      </c>
      <c r="AS204" s="1">
        <f t="shared" si="267"/>
        <v>118848.25450276247</v>
      </c>
      <c r="AT204" s="1">
        <f t="shared" si="268"/>
        <v>42486.970059115141</v>
      </c>
      <c r="AU204" s="1">
        <f t="shared" si="226"/>
        <v>58578.488455485414</v>
      </c>
      <c r="AV204" s="1">
        <f t="shared" si="227"/>
        <v>23769.650900552497</v>
      </c>
      <c r="AW204" s="1">
        <f t="shared" si="228"/>
        <v>8497.3940118230294</v>
      </c>
      <c r="AX204" s="1">
        <f t="shared" si="282"/>
        <v>201065.7450657271</v>
      </c>
      <c r="AY204" s="1">
        <f t="shared" si="273"/>
        <v>32078.445706614646</v>
      </c>
      <c r="AZ204" s="1">
        <f t="shared" si="274"/>
        <v>7779.2418993830606</v>
      </c>
      <c r="BA204" s="1">
        <f t="shared" si="283"/>
        <v>14230.660827080272</v>
      </c>
      <c r="BB204" s="1">
        <f t="shared" si="284"/>
        <v>30753.667376141184</v>
      </c>
      <c r="BC204" s="1">
        <f t="shared" si="285"/>
        <v>39145.188605802672</v>
      </c>
      <c r="BD204" s="1">
        <f t="shared" si="275"/>
        <v>1228.0760498104203</v>
      </c>
      <c r="BE204" s="2">
        <f t="shared" ref="BE204:BE267" si="290">BE203</f>
        <v>0</v>
      </c>
      <c r="BF204" s="2">
        <f t="shared" ref="BF204:BF267" si="291">BF203</f>
        <v>0</v>
      </c>
      <c r="BG204" s="2">
        <f t="shared" ref="BG204:BG267" si="292">BG203</f>
        <v>0</v>
      </c>
      <c r="BH204" s="2">
        <f t="shared" si="276"/>
        <v>0</v>
      </c>
      <c r="BI204" s="2">
        <f t="shared" si="286"/>
        <v>0</v>
      </c>
      <c r="BJ204" s="2">
        <f t="shared" si="277"/>
        <v>0</v>
      </c>
      <c r="BK204" s="2">
        <f t="shared" si="278"/>
        <v>0</v>
      </c>
      <c r="BL204" s="2">
        <f t="shared" si="279"/>
        <v>0</v>
      </c>
      <c r="BM204" s="2">
        <f t="shared" si="280"/>
        <v>0</v>
      </c>
      <c r="BN204" s="2">
        <f t="shared" si="281"/>
        <v>0</v>
      </c>
      <c r="BO204" s="2">
        <f t="shared" si="287"/>
        <v>0</v>
      </c>
      <c r="BP204" s="2">
        <f t="shared" si="288"/>
        <v>0</v>
      </c>
      <c r="BQ204" s="2">
        <f t="shared" si="289"/>
        <v>0</v>
      </c>
      <c r="BR204" s="17">
        <f t="shared" si="272"/>
        <v>1.4597445657487614E-2</v>
      </c>
      <c r="BS204" s="12"/>
      <c r="BT204" s="12"/>
      <c r="BU204" s="12"/>
      <c r="BV204" s="12"/>
      <c r="BW204" s="12"/>
      <c r="BX204" s="12"/>
      <c r="BY204" s="19"/>
      <c r="BZ204" s="19"/>
      <c r="CA204" s="19"/>
      <c r="CB204" s="12"/>
      <c r="CC204" s="12"/>
      <c r="CD204" s="12"/>
      <c r="CE204" s="12"/>
      <c r="CF204" s="12"/>
      <c r="CG204" s="12"/>
      <c r="CH204" s="12"/>
      <c r="CI204" s="12"/>
      <c r="CJ204" s="12"/>
      <c r="CK204" s="17"/>
      <c r="CL204" s="17"/>
      <c r="CM204" s="17"/>
    </row>
    <row r="205" spans="1:91">
      <c r="A205" s="2">
        <f t="shared" si="229"/>
        <v>2159</v>
      </c>
      <c r="B205" s="5">
        <f t="shared" si="230"/>
        <v>1165.3621820138724</v>
      </c>
      <c r="C205" s="5">
        <f t="shared" si="231"/>
        <v>2963.9519775055205</v>
      </c>
      <c r="D205" s="5">
        <f t="shared" si="232"/>
        <v>4369.3004759193263</v>
      </c>
      <c r="E205" s="15">
        <f t="shared" si="233"/>
        <v>1.9699044447759948E-6</v>
      </c>
      <c r="F205" s="15">
        <f t="shared" si="234"/>
        <v>3.8808438490981011E-6</v>
      </c>
      <c r="G205" s="15">
        <f t="shared" si="235"/>
        <v>7.9226046680195747E-6</v>
      </c>
      <c r="H205" s="5">
        <f t="shared" si="236"/>
        <v>294627.79575869866</v>
      </c>
      <c r="I205" s="5">
        <f t="shared" si="237"/>
        <v>119735.25246647031</v>
      </c>
      <c r="J205" s="5">
        <f t="shared" si="238"/>
        <v>42774.889052744686</v>
      </c>
      <c r="K205" s="5">
        <f t="shared" si="239"/>
        <v>252820.79709292593</v>
      </c>
      <c r="L205" s="5">
        <f t="shared" si="240"/>
        <v>40397.16344096783</v>
      </c>
      <c r="M205" s="5">
        <f t="shared" si="241"/>
        <v>9789.8712364808471</v>
      </c>
      <c r="N205" s="15">
        <f t="shared" si="242"/>
        <v>5.9229015276787145E-3</v>
      </c>
      <c r="O205" s="15">
        <f t="shared" si="243"/>
        <v>7.459371577665852E-3</v>
      </c>
      <c r="P205" s="15">
        <f t="shared" si="244"/>
        <v>6.7686659551997597E-3</v>
      </c>
      <c r="Q205" s="5">
        <f t="shared" si="245"/>
        <v>8299.9577271250946</v>
      </c>
      <c r="R205" s="5">
        <f t="shared" si="246"/>
        <v>11558.063917545338</v>
      </c>
      <c r="S205" s="5">
        <f t="shared" si="247"/>
        <v>6536.46735478964</v>
      </c>
      <c r="T205" s="5">
        <f t="shared" si="248"/>
        <v>28.170993526770953</v>
      </c>
      <c r="U205" s="5">
        <f t="shared" si="249"/>
        <v>96.530167009769855</v>
      </c>
      <c r="V205" s="5">
        <f t="shared" si="250"/>
        <v>152.81085467526705</v>
      </c>
      <c r="W205" s="15">
        <f t="shared" si="251"/>
        <v>-1.0734613539272964E-2</v>
      </c>
      <c r="X205" s="15">
        <f t="shared" si="252"/>
        <v>-1.217998157191269E-2</v>
      </c>
      <c r="Y205" s="15">
        <f t="shared" si="253"/>
        <v>-9.7425357312937999E-3</v>
      </c>
      <c r="Z205" s="5">
        <f t="shared" si="269"/>
        <v>10545.990046188193</v>
      </c>
      <c r="AA205" s="5">
        <f t="shared" si="270"/>
        <v>34904.517853543228</v>
      </c>
      <c r="AB205" s="5">
        <f t="shared" si="271"/>
        <v>65758.693392005269</v>
      </c>
      <c r="AC205" s="16">
        <f t="shared" si="254"/>
        <v>1.2644155889557416</v>
      </c>
      <c r="AD205" s="16">
        <f t="shared" si="255"/>
        <v>3.0054091275576518</v>
      </c>
      <c r="AE205" s="16">
        <f t="shared" si="256"/>
        <v>10.029778326716777</v>
      </c>
      <c r="AF205" s="15">
        <f t="shared" si="257"/>
        <v>-4.0504037456468023E-3</v>
      </c>
      <c r="AG205" s="15">
        <f t="shared" si="258"/>
        <v>2.9673830763510267E-4</v>
      </c>
      <c r="AH205" s="15">
        <f t="shared" si="259"/>
        <v>9.7937136394747881E-3</v>
      </c>
      <c r="AI205" s="1">
        <f t="shared" si="223"/>
        <v>553422.63915602793</v>
      </c>
      <c r="AJ205" s="1">
        <f t="shared" si="224"/>
        <v>221436.32768540274</v>
      </c>
      <c r="AK205" s="1">
        <f t="shared" si="225"/>
        <v>79652.510167293716</v>
      </c>
      <c r="AL205" s="14">
        <f t="shared" si="260"/>
        <v>73.704430714846495</v>
      </c>
      <c r="AM205" s="14">
        <f t="shared" si="261"/>
        <v>17.048074316223474</v>
      </c>
      <c r="AN205" s="14">
        <f t="shared" si="262"/>
        <v>5.4779677199968786</v>
      </c>
      <c r="AO205" s="11">
        <f t="shared" si="263"/>
        <v>4.612711202216224E-3</v>
      </c>
      <c r="AP205" s="11">
        <f t="shared" si="264"/>
        <v>5.8107995282043095E-3</v>
      </c>
      <c r="AQ205" s="11">
        <f t="shared" si="265"/>
        <v>5.2711283455626574E-3</v>
      </c>
      <c r="AR205" s="1">
        <f t="shared" si="266"/>
        <v>294627.79575869866</v>
      </c>
      <c r="AS205" s="1">
        <f t="shared" si="267"/>
        <v>119735.25246647031</v>
      </c>
      <c r="AT205" s="1">
        <f t="shared" si="268"/>
        <v>42774.889052744686</v>
      </c>
      <c r="AU205" s="1">
        <f t="shared" si="226"/>
        <v>58925.559151739733</v>
      </c>
      <c r="AV205" s="1">
        <f t="shared" si="227"/>
        <v>23947.050493294064</v>
      </c>
      <c r="AW205" s="1">
        <f t="shared" si="228"/>
        <v>8554.9778105489368</v>
      </c>
      <c r="AX205" s="1">
        <f t="shared" si="282"/>
        <v>202256.63767434077</v>
      </c>
      <c r="AY205" s="1">
        <f t="shared" si="273"/>
        <v>32317.73075277426</v>
      </c>
      <c r="AZ205" s="1">
        <f t="shared" si="274"/>
        <v>7831.8969891846764</v>
      </c>
      <c r="BA205" s="1">
        <f t="shared" si="283"/>
        <v>14237.570825029559</v>
      </c>
      <c r="BB205" s="1">
        <f t="shared" si="284"/>
        <v>30775.813892808383</v>
      </c>
      <c r="BC205" s="1">
        <f t="shared" si="285"/>
        <v>39174.973433004896</v>
      </c>
      <c r="BD205" s="1">
        <f t="shared" si="275"/>
        <v>1193.1407602912936</v>
      </c>
      <c r="BE205" s="2">
        <f t="shared" si="290"/>
        <v>0</v>
      </c>
      <c r="BF205" s="2">
        <f t="shared" si="291"/>
        <v>0</v>
      </c>
      <c r="BG205" s="2">
        <f t="shared" si="292"/>
        <v>0</v>
      </c>
      <c r="BH205" s="2">
        <f t="shared" si="276"/>
        <v>0</v>
      </c>
      <c r="BI205" s="2">
        <f t="shared" si="286"/>
        <v>0</v>
      </c>
      <c r="BJ205" s="2">
        <f t="shared" si="277"/>
        <v>0</v>
      </c>
      <c r="BK205" s="2">
        <f t="shared" si="278"/>
        <v>0</v>
      </c>
      <c r="BL205" s="2">
        <f t="shared" si="279"/>
        <v>0</v>
      </c>
      <c r="BM205" s="2">
        <f t="shared" si="280"/>
        <v>0</v>
      </c>
      <c r="BN205" s="2">
        <f t="shared" si="281"/>
        <v>0</v>
      </c>
      <c r="BO205" s="2">
        <f t="shared" si="287"/>
        <v>0</v>
      </c>
      <c r="BP205" s="2">
        <f t="shared" si="288"/>
        <v>0</v>
      </c>
      <c r="BQ205" s="2">
        <f t="shared" si="289"/>
        <v>0</v>
      </c>
      <c r="BR205" s="17">
        <f t="shared" si="272"/>
        <v>1.4172277337366614E-2</v>
      </c>
      <c r="BS205" s="12"/>
      <c r="BT205" s="12"/>
      <c r="BU205" s="12"/>
      <c r="BV205" s="12"/>
      <c r="BW205" s="12"/>
      <c r="BX205" s="12"/>
      <c r="BY205" s="19"/>
      <c r="BZ205" s="19"/>
      <c r="CA205" s="19"/>
      <c r="CB205" s="12"/>
      <c r="CC205" s="12"/>
      <c r="CD205" s="12"/>
      <c r="CE205" s="12"/>
      <c r="CF205" s="12"/>
      <c r="CG205" s="12"/>
      <c r="CH205" s="12"/>
      <c r="CI205" s="12"/>
      <c r="CJ205" s="12"/>
      <c r="CK205" s="17"/>
      <c r="CL205" s="17"/>
      <c r="CM205" s="17"/>
    </row>
    <row r="206" spans="1:91">
      <c r="A206" s="2">
        <f t="shared" si="229"/>
        <v>2160</v>
      </c>
      <c r="B206" s="5">
        <f t="shared" si="230"/>
        <v>1165.3643628834072</v>
      </c>
      <c r="C206" s="5">
        <f t="shared" si="231"/>
        <v>2963.9629050085814</v>
      </c>
      <c r="D206" s="5">
        <f t="shared" si="232"/>
        <v>4369.3333613476552</v>
      </c>
      <c r="E206" s="15">
        <f t="shared" si="233"/>
        <v>1.8714092225371951E-6</v>
      </c>
      <c r="F206" s="15">
        <f t="shared" si="234"/>
        <v>3.6868016566431958E-6</v>
      </c>
      <c r="G206" s="15">
        <f t="shared" si="235"/>
        <v>7.5264744346185959E-6</v>
      </c>
      <c r="H206" s="5">
        <f t="shared" si="236"/>
        <v>296355.96613806376</v>
      </c>
      <c r="I206" s="5">
        <f t="shared" si="237"/>
        <v>120619.92338534286</v>
      </c>
      <c r="J206" s="5">
        <f t="shared" si="238"/>
        <v>43061.847215712674</v>
      </c>
      <c r="K206" s="5">
        <f t="shared" si="239"/>
        <v>254303.26821115747</v>
      </c>
      <c r="L206" s="5">
        <f t="shared" si="240"/>
        <v>40695.490210594806</v>
      </c>
      <c r="M206" s="5">
        <f t="shared" si="241"/>
        <v>9855.4730560615535</v>
      </c>
      <c r="N206" s="15">
        <f t="shared" si="242"/>
        <v>5.8637229819611392E-3</v>
      </c>
      <c r="O206" s="15">
        <f t="shared" si="243"/>
        <v>7.3848444845123762E-3</v>
      </c>
      <c r="P206" s="15">
        <f t="shared" si="244"/>
        <v>6.7009890116069837E-3</v>
      </c>
      <c r="Q206" s="5">
        <f t="shared" si="245"/>
        <v>8259.0225582079347</v>
      </c>
      <c r="R206" s="5">
        <f t="shared" si="246"/>
        <v>11501.644204427563</v>
      </c>
      <c r="S206" s="5">
        <f t="shared" si="247"/>
        <v>6516.20869683808</v>
      </c>
      <c r="T206" s="5">
        <f t="shared" si="248"/>
        <v>27.868588798243707</v>
      </c>
      <c r="U206" s="5">
        <f t="shared" si="249"/>
        <v>95.354431354457205</v>
      </c>
      <c r="V206" s="5">
        <f t="shared" si="250"/>
        <v>151.32208946346373</v>
      </c>
      <c r="W206" s="15">
        <f t="shared" si="251"/>
        <v>-1.0734613539272964E-2</v>
      </c>
      <c r="X206" s="15">
        <f t="shared" si="252"/>
        <v>-1.217998157191269E-2</v>
      </c>
      <c r="Y206" s="15">
        <f t="shared" si="253"/>
        <v>-9.7425357312937999E-3</v>
      </c>
      <c r="Z206" s="5">
        <f t="shared" si="269"/>
        <v>10452.088587154916</v>
      </c>
      <c r="AA206" s="5">
        <f t="shared" si="270"/>
        <v>34747.018507459536</v>
      </c>
      <c r="AB206" s="5">
        <f t="shared" si="271"/>
        <v>66201.38780121025</v>
      </c>
      <c r="AC206" s="16">
        <f t="shared" si="254"/>
        <v>1.2592941953181811</v>
      </c>
      <c r="AD206" s="16">
        <f t="shared" si="255"/>
        <v>3.0063009475759142</v>
      </c>
      <c r="AE206" s="16">
        <f t="shared" si="256"/>
        <v>10.128007103516051</v>
      </c>
      <c r="AF206" s="15">
        <f t="shared" si="257"/>
        <v>-4.0504037456468023E-3</v>
      </c>
      <c r="AG206" s="15">
        <f t="shared" si="258"/>
        <v>2.9673830763510267E-4</v>
      </c>
      <c r="AH206" s="15">
        <f t="shared" si="259"/>
        <v>9.7937136394747881E-3</v>
      </c>
      <c r="AI206" s="1">
        <f t="shared" si="223"/>
        <v>557005.93439216493</v>
      </c>
      <c r="AJ206" s="1">
        <f t="shared" si="224"/>
        <v>223239.74541015652</v>
      </c>
      <c r="AK206" s="1">
        <f t="shared" si="225"/>
        <v>80242.236961113289</v>
      </c>
      <c r="AL206" s="14">
        <f t="shared" si="260"/>
        <v>74.04100819552572</v>
      </c>
      <c r="AM206" s="14">
        <f t="shared" si="261"/>
        <v>17.146146628995041</v>
      </c>
      <c r="AN206" s="14">
        <f t="shared" si="262"/>
        <v>5.5065540402125821</v>
      </c>
      <c r="AO206" s="11">
        <f t="shared" si="263"/>
        <v>4.5665840901940617E-3</v>
      </c>
      <c r="AP206" s="11">
        <f t="shared" si="264"/>
        <v>5.7526915329222661E-3</v>
      </c>
      <c r="AQ206" s="11">
        <f t="shared" si="265"/>
        <v>5.2184170621070308E-3</v>
      </c>
      <c r="AR206" s="1">
        <f t="shared" si="266"/>
        <v>296355.96613806376</v>
      </c>
      <c r="AS206" s="1">
        <f t="shared" si="267"/>
        <v>120619.92338534286</v>
      </c>
      <c r="AT206" s="1">
        <f t="shared" si="268"/>
        <v>43061.847215712674</v>
      </c>
      <c r="AU206" s="1">
        <f t="shared" si="226"/>
        <v>59271.193227612755</v>
      </c>
      <c r="AV206" s="1">
        <f t="shared" si="227"/>
        <v>24123.984677068573</v>
      </c>
      <c r="AW206" s="1">
        <f t="shared" si="228"/>
        <v>8612.3694431425356</v>
      </c>
      <c r="AX206" s="1">
        <f t="shared" si="282"/>
        <v>203442.61456892596</v>
      </c>
      <c r="AY206" s="1">
        <f t="shared" si="273"/>
        <v>32556.392168475846</v>
      </c>
      <c r="AZ206" s="1">
        <f t="shared" si="274"/>
        <v>7884.3784448492434</v>
      </c>
      <c r="BA206" s="1">
        <f t="shared" si="283"/>
        <v>14244.410886617459</v>
      </c>
      <c r="BB206" s="1">
        <f t="shared" si="284"/>
        <v>30797.735336718102</v>
      </c>
      <c r="BC206" s="1">
        <f t="shared" si="285"/>
        <v>39204.449474688947</v>
      </c>
      <c r="BD206" s="1">
        <f t="shared" si="275"/>
        <v>1159.1904067586413</v>
      </c>
      <c r="BE206" s="2">
        <f t="shared" si="290"/>
        <v>0</v>
      </c>
      <c r="BF206" s="2">
        <f t="shared" si="291"/>
        <v>0</v>
      </c>
      <c r="BG206" s="2">
        <f t="shared" si="292"/>
        <v>0</v>
      </c>
      <c r="BH206" s="2">
        <f t="shared" si="276"/>
        <v>0</v>
      </c>
      <c r="BI206" s="2">
        <f t="shared" si="286"/>
        <v>0</v>
      </c>
      <c r="BJ206" s="2">
        <f t="shared" si="277"/>
        <v>0</v>
      </c>
      <c r="BK206" s="2">
        <f t="shared" si="278"/>
        <v>0</v>
      </c>
      <c r="BL206" s="2">
        <f t="shared" si="279"/>
        <v>0</v>
      </c>
      <c r="BM206" s="2">
        <f t="shared" si="280"/>
        <v>0</v>
      </c>
      <c r="BN206" s="2">
        <f t="shared" si="281"/>
        <v>0</v>
      </c>
      <c r="BO206" s="2">
        <f t="shared" si="287"/>
        <v>0</v>
      </c>
      <c r="BP206" s="2">
        <f t="shared" si="288"/>
        <v>0</v>
      </c>
      <c r="BQ206" s="2">
        <f t="shared" si="289"/>
        <v>0</v>
      </c>
      <c r="BR206" s="17">
        <f t="shared" si="272"/>
        <v>1.3759492560550111E-2</v>
      </c>
      <c r="BS206" s="12"/>
      <c r="BT206" s="12"/>
      <c r="BU206" s="12"/>
      <c r="BV206" s="12"/>
      <c r="BW206" s="12"/>
      <c r="BX206" s="12"/>
      <c r="BY206" s="19"/>
      <c r="BZ206" s="19"/>
      <c r="CA206" s="19"/>
      <c r="CB206" s="12"/>
      <c r="CC206" s="12"/>
      <c r="CD206" s="12"/>
      <c r="CE206" s="12"/>
      <c r="CF206" s="12"/>
      <c r="CG206" s="12"/>
      <c r="CH206" s="12"/>
      <c r="CI206" s="12"/>
      <c r="CJ206" s="12"/>
      <c r="CK206" s="17"/>
      <c r="CL206" s="17"/>
      <c r="CM206" s="17"/>
    </row>
    <row r="207" spans="1:91">
      <c r="A207" s="2">
        <f t="shared" si="229"/>
        <v>2161</v>
      </c>
      <c r="B207" s="5">
        <f t="shared" si="230"/>
        <v>1165.3664347133426</v>
      </c>
      <c r="C207" s="5">
        <f t="shared" si="231"/>
        <v>2963.9732861747625</v>
      </c>
      <c r="D207" s="5">
        <f t="shared" si="232"/>
        <v>4369.3646027397035</v>
      </c>
      <c r="E207" s="15">
        <f t="shared" si="233"/>
        <v>1.7778387614103352E-6</v>
      </c>
      <c r="F207" s="15">
        <f t="shared" si="234"/>
        <v>3.5024615738110359E-6</v>
      </c>
      <c r="G207" s="15">
        <f t="shared" si="235"/>
        <v>7.1501507128876656E-6</v>
      </c>
      <c r="H207" s="5">
        <f t="shared" si="236"/>
        <v>298076.8827508837</v>
      </c>
      <c r="I207" s="5">
        <f t="shared" si="237"/>
        <v>121502.20876825068</v>
      </c>
      <c r="J207" s="5">
        <f t="shared" si="238"/>
        <v>43347.829068810417</v>
      </c>
      <c r="K207" s="5">
        <f t="shared" si="239"/>
        <v>255779.53326260406</v>
      </c>
      <c r="L207" s="5">
        <f t="shared" si="240"/>
        <v>40993.017492765161</v>
      </c>
      <c r="M207" s="5">
        <f t="shared" si="241"/>
        <v>9920.8541767446495</v>
      </c>
      <c r="N207" s="15">
        <f t="shared" si="242"/>
        <v>5.8051359773354516E-3</v>
      </c>
      <c r="O207" s="15">
        <f t="shared" si="243"/>
        <v>7.3110627401387074E-3</v>
      </c>
      <c r="P207" s="15">
        <f t="shared" si="244"/>
        <v>6.6339911144990271E-3</v>
      </c>
      <c r="Q207" s="5">
        <f t="shared" si="245"/>
        <v>8217.8098333869457</v>
      </c>
      <c r="R207" s="5">
        <f t="shared" si="246"/>
        <v>11444.659511281285</v>
      </c>
      <c r="S207" s="5">
        <f t="shared" si="247"/>
        <v>6495.5780604822485</v>
      </c>
      <c r="T207" s="5">
        <f t="shared" si="248"/>
        <v>27.569430267609651</v>
      </c>
      <c r="U207" s="5">
        <f t="shared" si="249"/>
        <v>94.193016137759699</v>
      </c>
      <c r="V207" s="5">
        <f t="shared" si="250"/>
        <v>149.84782859993189</v>
      </c>
      <c r="W207" s="15">
        <f t="shared" si="251"/>
        <v>-1.0734613539272964E-2</v>
      </c>
      <c r="X207" s="15">
        <f t="shared" si="252"/>
        <v>-1.217998157191269E-2</v>
      </c>
      <c r="Y207" s="15">
        <f t="shared" si="253"/>
        <v>-9.7425357312937999E-3</v>
      </c>
      <c r="Z207" s="5">
        <f t="shared" si="269"/>
        <v>10358.412783756212</v>
      </c>
      <c r="AA207" s="5">
        <f t="shared" si="270"/>
        <v>34587.664310758541</v>
      </c>
      <c r="AB207" s="5">
        <f t="shared" si="271"/>
        <v>66642.555931714334</v>
      </c>
      <c r="AC207" s="16">
        <f t="shared" si="254"/>
        <v>1.254193545392593</v>
      </c>
      <c r="AD207" s="16">
        <f t="shared" si="255"/>
        <v>3.0071930322313398</v>
      </c>
      <c r="AE207" s="16">
        <f t="shared" si="256"/>
        <v>10.227197904826454</v>
      </c>
      <c r="AF207" s="15">
        <f t="shared" si="257"/>
        <v>-4.0504037456468023E-3</v>
      </c>
      <c r="AG207" s="15">
        <f t="shared" si="258"/>
        <v>2.9673830763510267E-4</v>
      </c>
      <c r="AH207" s="15">
        <f t="shared" si="259"/>
        <v>9.7937136394747881E-3</v>
      </c>
      <c r="AI207" s="1">
        <f t="shared" si="223"/>
        <v>560576.5341805612</v>
      </c>
      <c r="AJ207" s="1">
        <f t="shared" si="224"/>
        <v>225039.75554620943</v>
      </c>
      <c r="AK207" s="1">
        <f t="shared" si="225"/>
        <v>80830.382708144505</v>
      </c>
      <c r="AL207" s="14">
        <f t="shared" si="260"/>
        <v>74.375741540672848</v>
      </c>
      <c r="AM207" s="14">
        <f t="shared" si="261"/>
        <v>17.243796756604556</v>
      </c>
      <c r="AN207" s="14">
        <f t="shared" si="262"/>
        <v>5.5350021808138727</v>
      </c>
      <c r="AO207" s="11">
        <f t="shared" si="263"/>
        <v>4.5209182492921213E-3</v>
      </c>
      <c r="AP207" s="11">
        <f t="shared" si="264"/>
        <v>5.6951646175930435E-3</v>
      </c>
      <c r="AQ207" s="11">
        <f t="shared" si="265"/>
        <v>5.1662328914859603E-3</v>
      </c>
      <c r="AR207" s="1">
        <f t="shared" si="266"/>
        <v>298076.8827508837</v>
      </c>
      <c r="AS207" s="1">
        <f t="shared" si="267"/>
        <v>121502.20876825068</v>
      </c>
      <c r="AT207" s="1">
        <f t="shared" si="268"/>
        <v>43347.829068810417</v>
      </c>
      <c r="AU207" s="1">
        <f t="shared" si="226"/>
        <v>59615.376550176741</v>
      </c>
      <c r="AV207" s="1">
        <f t="shared" si="227"/>
        <v>24300.441753650139</v>
      </c>
      <c r="AW207" s="1">
        <f t="shared" si="228"/>
        <v>8669.5658137620831</v>
      </c>
      <c r="AX207" s="1">
        <f t="shared" si="282"/>
        <v>204623.62661008321</v>
      </c>
      <c r="AY207" s="1">
        <f t="shared" si="273"/>
        <v>32794.413994212126</v>
      </c>
      <c r="AZ207" s="1">
        <f t="shared" si="274"/>
        <v>7936.6833413957202</v>
      </c>
      <c r="BA207" s="1">
        <f t="shared" si="283"/>
        <v>14251.181760971192</v>
      </c>
      <c r="BB207" s="1">
        <f t="shared" si="284"/>
        <v>30819.434168634431</v>
      </c>
      <c r="BC207" s="1">
        <f t="shared" si="285"/>
        <v>39233.62039397077</v>
      </c>
      <c r="BD207" s="1">
        <f t="shared" si="275"/>
        <v>1126.1975849680657</v>
      </c>
      <c r="BE207" s="2">
        <f t="shared" si="290"/>
        <v>0</v>
      </c>
      <c r="BF207" s="2">
        <f t="shared" si="291"/>
        <v>0</v>
      </c>
      <c r="BG207" s="2">
        <f t="shared" si="292"/>
        <v>0</v>
      </c>
      <c r="BH207" s="2">
        <f t="shared" si="276"/>
        <v>0</v>
      </c>
      <c r="BI207" s="2">
        <f t="shared" si="286"/>
        <v>0</v>
      </c>
      <c r="BJ207" s="2">
        <f t="shared" si="277"/>
        <v>0</v>
      </c>
      <c r="BK207" s="2">
        <f t="shared" si="278"/>
        <v>0</v>
      </c>
      <c r="BL207" s="2">
        <f t="shared" si="279"/>
        <v>0</v>
      </c>
      <c r="BM207" s="2">
        <f t="shared" si="280"/>
        <v>0</v>
      </c>
      <c r="BN207" s="2">
        <f t="shared" si="281"/>
        <v>0</v>
      </c>
      <c r="BO207" s="2">
        <f t="shared" si="287"/>
        <v>0</v>
      </c>
      <c r="BP207" s="2">
        <f t="shared" si="288"/>
        <v>0</v>
      </c>
      <c r="BQ207" s="2">
        <f t="shared" si="289"/>
        <v>0</v>
      </c>
      <c r="BR207" s="17">
        <f t="shared" si="272"/>
        <v>1.3358730641310787E-2</v>
      </c>
      <c r="BS207" s="12"/>
      <c r="BT207" s="12"/>
      <c r="BU207" s="12"/>
      <c r="BV207" s="12"/>
      <c r="BW207" s="12"/>
      <c r="BX207" s="12"/>
      <c r="BY207" s="19"/>
      <c r="BZ207" s="19"/>
      <c r="CA207" s="19"/>
      <c r="CB207" s="12"/>
      <c r="CC207" s="12"/>
      <c r="CD207" s="12"/>
      <c r="CE207" s="12"/>
      <c r="CF207" s="12"/>
      <c r="CG207" s="12"/>
      <c r="CH207" s="12"/>
      <c r="CI207" s="12"/>
      <c r="CJ207" s="12"/>
      <c r="CK207" s="17"/>
      <c r="CL207" s="17"/>
      <c r="CM207" s="17"/>
    </row>
    <row r="208" spans="1:91">
      <c r="A208" s="2">
        <f t="shared" si="229"/>
        <v>2162</v>
      </c>
      <c r="B208" s="5">
        <f t="shared" si="230"/>
        <v>1165.3684029552805</v>
      </c>
      <c r="C208" s="5">
        <f t="shared" si="231"/>
        <v>2963.9831483171761</v>
      </c>
      <c r="D208" s="5">
        <f t="shared" si="232"/>
        <v>4369.3942822743611</v>
      </c>
      <c r="E208" s="15">
        <f t="shared" si="233"/>
        <v>1.6889468233398184E-6</v>
      </c>
      <c r="F208" s="15">
        <f t="shared" si="234"/>
        <v>3.327338495120484E-6</v>
      </c>
      <c r="G208" s="15">
        <f t="shared" si="235"/>
        <v>6.7926431772432816E-6</v>
      </c>
      <c r="H208" s="5">
        <f t="shared" si="236"/>
        <v>299790.4770379641</v>
      </c>
      <c r="I208" s="5">
        <f t="shared" si="237"/>
        <v>122382.05124847979</v>
      </c>
      <c r="J208" s="5">
        <f t="shared" si="238"/>
        <v>43632.819482546751</v>
      </c>
      <c r="K208" s="5">
        <f t="shared" si="239"/>
        <v>257249.53266084747</v>
      </c>
      <c r="L208" s="5">
        <f t="shared" si="240"/>
        <v>41289.725725317679</v>
      </c>
      <c r="M208" s="5">
        <f t="shared" si="241"/>
        <v>9986.0110266439406</v>
      </c>
      <c r="N208" s="15">
        <f t="shared" si="242"/>
        <v>5.7471345712958311E-3</v>
      </c>
      <c r="O208" s="15">
        <f t="shared" si="243"/>
        <v>7.2380188310090521E-3</v>
      </c>
      <c r="P208" s="15">
        <f t="shared" si="244"/>
        <v>6.5676653177730859E-3</v>
      </c>
      <c r="Q208" s="5">
        <f t="shared" si="245"/>
        <v>8176.3305054950042</v>
      </c>
      <c r="R208" s="5">
        <f t="shared" si="246"/>
        <v>11387.129370096884</v>
      </c>
      <c r="S208" s="5">
        <f t="shared" si="247"/>
        <v>6474.5837969177928</v>
      </c>
      <c r="T208" s="5">
        <f t="shared" si="248"/>
        <v>27.273483088188925</v>
      </c>
      <c r="U208" s="5">
        <f t="shared" si="249"/>
        <v>93.04574693699891</v>
      </c>
      <c r="V208" s="5">
        <f t="shared" si="250"/>
        <v>148.38793077554027</v>
      </c>
      <c r="W208" s="15">
        <f t="shared" si="251"/>
        <v>-1.0734613539272964E-2</v>
      </c>
      <c r="X208" s="15">
        <f t="shared" si="252"/>
        <v>-1.217998157191269E-2</v>
      </c>
      <c r="Y208" s="15">
        <f t="shared" si="253"/>
        <v>-9.7425357312937999E-3</v>
      </c>
      <c r="Z208" s="5">
        <f t="shared" si="269"/>
        <v>10264.977656599014</v>
      </c>
      <c r="AA208" s="5">
        <f t="shared" si="270"/>
        <v>34426.512973302742</v>
      </c>
      <c r="AB208" s="5">
        <f t="shared" si="271"/>
        <v>67082.174028891517</v>
      </c>
      <c r="AC208" s="16">
        <f t="shared" si="254"/>
        <v>1.2491135551585688</v>
      </c>
      <c r="AD208" s="16">
        <f t="shared" si="255"/>
        <v>3.0080853816024562</v>
      </c>
      <c r="AE208" s="16">
        <f t="shared" si="256"/>
        <v>10.32736015244056</v>
      </c>
      <c r="AF208" s="15">
        <f t="shared" si="257"/>
        <v>-4.0504037456468023E-3</v>
      </c>
      <c r="AG208" s="15">
        <f t="shared" si="258"/>
        <v>2.9673830763510267E-4</v>
      </c>
      <c r="AH208" s="15">
        <f t="shared" si="259"/>
        <v>9.7937136394747881E-3</v>
      </c>
      <c r="AI208" s="1">
        <f t="shared" si="223"/>
        <v>564134.25731268188</v>
      </c>
      <c r="AJ208" s="1">
        <f t="shared" si="224"/>
        <v>226836.22174523864</v>
      </c>
      <c r="AK208" s="1">
        <f t="shared" si="225"/>
        <v>81416.910251092137</v>
      </c>
      <c r="AL208" s="14">
        <f t="shared" si="260"/>
        <v>74.708625721436363</v>
      </c>
      <c r="AM208" s="14">
        <f t="shared" si="261"/>
        <v>17.341020955154125</v>
      </c>
      <c r="AN208" s="14">
        <f t="shared" si="262"/>
        <v>5.5633113400316301</v>
      </c>
      <c r="AO208" s="11">
        <f t="shared" si="263"/>
        <v>4.4757090667992003E-3</v>
      </c>
      <c r="AP208" s="11">
        <f t="shared" si="264"/>
        <v>5.6382129714171126E-3</v>
      </c>
      <c r="AQ208" s="11">
        <f t="shared" si="265"/>
        <v>5.1145705625711005E-3</v>
      </c>
      <c r="AR208" s="1">
        <f t="shared" si="266"/>
        <v>299790.4770379641</v>
      </c>
      <c r="AS208" s="1">
        <f t="shared" si="267"/>
        <v>122382.05124847979</v>
      </c>
      <c r="AT208" s="1">
        <f t="shared" si="268"/>
        <v>43632.819482546751</v>
      </c>
      <c r="AU208" s="1">
        <f t="shared" si="226"/>
        <v>59958.095407592824</v>
      </c>
      <c r="AV208" s="1">
        <f t="shared" si="227"/>
        <v>24476.41024969596</v>
      </c>
      <c r="AW208" s="1">
        <f t="shared" si="228"/>
        <v>8726.5638965093513</v>
      </c>
      <c r="AX208" s="1">
        <f t="shared" si="282"/>
        <v>205799.62612867798</v>
      </c>
      <c r="AY208" s="1">
        <f t="shared" si="273"/>
        <v>33031.780580254141</v>
      </c>
      <c r="AZ208" s="1">
        <f t="shared" si="274"/>
        <v>7988.8088213151505</v>
      </c>
      <c r="BA208" s="1">
        <f t="shared" si="283"/>
        <v>14257.884187118359</v>
      </c>
      <c r="BB208" s="1">
        <f t="shared" si="284"/>
        <v>30840.91281385097</v>
      </c>
      <c r="BC208" s="1">
        <f t="shared" si="285"/>
        <v>39262.489788599873</v>
      </c>
      <c r="BD208" s="1">
        <f t="shared" si="275"/>
        <v>1094.1356376468204</v>
      </c>
      <c r="BE208" s="2">
        <f t="shared" si="290"/>
        <v>0</v>
      </c>
      <c r="BF208" s="2">
        <f t="shared" si="291"/>
        <v>0</v>
      </c>
      <c r="BG208" s="2">
        <f t="shared" si="292"/>
        <v>0</v>
      </c>
      <c r="BH208" s="2">
        <f t="shared" si="276"/>
        <v>0</v>
      </c>
      <c r="BI208" s="2">
        <f t="shared" si="286"/>
        <v>0</v>
      </c>
      <c r="BJ208" s="2">
        <f t="shared" si="277"/>
        <v>0</v>
      </c>
      <c r="BK208" s="2">
        <f t="shared" si="278"/>
        <v>0</v>
      </c>
      <c r="BL208" s="2">
        <f t="shared" si="279"/>
        <v>0</v>
      </c>
      <c r="BM208" s="2">
        <f t="shared" si="280"/>
        <v>0</v>
      </c>
      <c r="BN208" s="2">
        <f t="shared" si="281"/>
        <v>0</v>
      </c>
      <c r="BO208" s="2">
        <f t="shared" si="287"/>
        <v>0</v>
      </c>
      <c r="BP208" s="2">
        <f t="shared" si="288"/>
        <v>0</v>
      </c>
      <c r="BQ208" s="2">
        <f t="shared" si="289"/>
        <v>0</v>
      </c>
      <c r="BR208" s="17">
        <f t="shared" si="272"/>
        <v>1.2969641399330861E-2</v>
      </c>
      <c r="BS208" s="12"/>
      <c r="BT208" s="12"/>
      <c r="BU208" s="12"/>
      <c r="BV208" s="12"/>
      <c r="BW208" s="12"/>
      <c r="BX208" s="12"/>
      <c r="BY208" s="19"/>
      <c r="BZ208" s="19"/>
      <c r="CA208" s="19"/>
      <c r="CB208" s="12"/>
      <c r="CC208" s="12"/>
      <c r="CD208" s="12"/>
      <c r="CE208" s="12"/>
      <c r="CF208" s="12"/>
      <c r="CG208" s="12"/>
      <c r="CH208" s="12"/>
      <c r="CI208" s="12"/>
      <c r="CJ208" s="12"/>
      <c r="CK208" s="17"/>
      <c r="CL208" s="17"/>
      <c r="CM208" s="17"/>
    </row>
    <row r="209" spans="1:91">
      <c r="A209" s="2">
        <f t="shared" si="229"/>
        <v>2163</v>
      </c>
      <c r="B209" s="5">
        <f t="shared" si="230"/>
        <v>1165.3702727882796</v>
      </c>
      <c r="C209" s="5">
        <f t="shared" si="231"/>
        <v>2963.9925173836427</v>
      </c>
      <c r="D209" s="5">
        <f t="shared" si="232"/>
        <v>4369.4224780238083</v>
      </c>
      <c r="E209" s="15">
        <f t="shared" si="233"/>
        <v>1.6044994821728274E-6</v>
      </c>
      <c r="F209" s="15">
        <f t="shared" si="234"/>
        <v>3.1609715703644595E-6</v>
      </c>
      <c r="G209" s="15">
        <f t="shared" si="235"/>
        <v>6.4530110183811172E-6</v>
      </c>
      <c r="H209" s="5">
        <f t="shared" si="236"/>
        <v>301496.68252776831</v>
      </c>
      <c r="I209" s="5">
        <f t="shared" si="237"/>
        <v>123259.39458269236</v>
      </c>
      <c r="J209" s="5">
        <f t="shared" si="238"/>
        <v>43916.803675991156</v>
      </c>
      <c r="K209" s="5">
        <f t="shared" si="239"/>
        <v>258713.20864089279</v>
      </c>
      <c r="L209" s="5">
        <f t="shared" si="240"/>
        <v>41585.595732709582</v>
      </c>
      <c r="M209" s="5">
        <f t="shared" si="241"/>
        <v>10050.940117801047</v>
      </c>
      <c r="N209" s="15">
        <f t="shared" si="242"/>
        <v>5.6897128826858268E-3</v>
      </c>
      <c r="O209" s="15">
        <f t="shared" si="243"/>
        <v>7.1657053224376543E-3</v>
      </c>
      <c r="P209" s="15">
        <f t="shared" si="244"/>
        <v>6.5020047528354663E-3</v>
      </c>
      <c r="Q209" s="5">
        <f t="shared" si="245"/>
        <v>8134.5953976257833</v>
      </c>
      <c r="R209" s="5">
        <f t="shared" si="246"/>
        <v>11329.073120826386</v>
      </c>
      <c r="S209" s="5">
        <f t="shared" si="247"/>
        <v>6453.2342110005593</v>
      </c>
      <c r="T209" s="5">
        <f t="shared" si="248"/>
        <v>26.98071278736732</v>
      </c>
      <c r="U209" s="5">
        <f t="shared" si="249"/>
        <v>91.91245145396141</v>
      </c>
      <c r="V209" s="5">
        <f t="shared" si="250"/>
        <v>146.94225605786681</v>
      </c>
      <c r="W209" s="15">
        <f t="shared" si="251"/>
        <v>-1.0734613539272964E-2</v>
      </c>
      <c r="X209" s="15">
        <f t="shared" si="252"/>
        <v>-1.217998157191269E-2</v>
      </c>
      <c r="Y209" s="15">
        <f t="shared" si="253"/>
        <v>-9.7425357312937999E-3</v>
      </c>
      <c r="Z209" s="5">
        <f t="shared" si="269"/>
        <v>10171.797823022533</v>
      </c>
      <c r="AA209" s="5">
        <f t="shared" si="270"/>
        <v>34263.621709582942</v>
      </c>
      <c r="AB209" s="5">
        <f t="shared" si="271"/>
        <v>67520.218883512309</v>
      </c>
      <c r="AC209" s="16">
        <f t="shared" si="254"/>
        <v>1.2440541409360164</v>
      </c>
      <c r="AD209" s="16">
        <f t="shared" si="255"/>
        <v>3.0089779957678147</v>
      </c>
      <c r="AE209" s="16">
        <f t="shared" si="256"/>
        <v>10.428503360425285</v>
      </c>
      <c r="AF209" s="15">
        <f t="shared" si="257"/>
        <v>-4.0504037456468023E-3</v>
      </c>
      <c r="AG209" s="15">
        <f t="shared" si="258"/>
        <v>2.9673830763510267E-4</v>
      </c>
      <c r="AH209" s="15">
        <f t="shared" si="259"/>
        <v>9.7937136394747881E-3</v>
      </c>
      <c r="AI209" s="1">
        <f t="shared" si="223"/>
        <v>567678.92698900646</v>
      </c>
      <c r="AJ209" s="1">
        <f t="shared" si="224"/>
        <v>228629.00982041075</v>
      </c>
      <c r="AK209" s="1">
        <f t="shared" si="225"/>
        <v>82001.783122492285</v>
      </c>
      <c r="AL209" s="14">
        <f t="shared" si="260"/>
        <v>75.039656054210809</v>
      </c>
      <c r="AM209" s="14">
        <f t="shared" si="261"/>
        <v>17.437815600748223</v>
      </c>
      <c r="AN209" s="14">
        <f t="shared" si="262"/>
        <v>5.5914807489576726</v>
      </c>
      <c r="AO209" s="11">
        <f t="shared" si="263"/>
        <v>4.4309519761312087E-3</v>
      </c>
      <c r="AP209" s="11">
        <f t="shared" si="264"/>
        <v>5.5818308417029412E-3</v>
      </c>
      <c r="AQ209" s="11">
        <f t="shared" si="265"/>
        <v>5.0634248569453892E-3</v>
      </c>
      <c r="AR209" s="1">
        <f t="shared" si="266"/>
        <v>301496.68252776831</v>
      </c>
      <c r="AS209" s="1">
        <f t="shared" si="267"/>
        <v>123259.39458269236</v>
      </c>
      <c r="AT209" s="1">
        <f t="shared" si="268"/>
        <v>43916.803675991156</v>
      </c>
      <c r="AU209" s="1">
        <f t="shared" si="226"/>
        <v>60299.336505553663</v>
      </c>
      <c r="AV209" s="1">
        <f t="shared" si="227"/>
        <v>24651.878916538473</v>
      </c>
      <c r="AW209" s="1">
        <f t="shared" si="228"/>
        <v>8783.3607351982319</v>
      </c>
      <c r="AX209" s="1">
        <f t="shared" si="282"/>
        <v>206970.56691271422</v>
      </c>
      <c r="AY209" s="1">
        <f t="shared" si="273"/>
        <v>33268.476586167671</v>
      </c>
      <c r="AZ209" s="1">
        <f t="shared" si="274"/>
        <v>8040.7520942408382</v>
      </c>
      <c r="BA209" s="1">
        <f t="shared" si="283"/>
        <v>14264.518894218638</v>
      </c>
      <c r="BB209" s="1">
        <f t="shared" si="284"/>
        <v>30862.173663083118</v>
      </c>
      <c r="BC209" s="1">
        <f t="shared" si="285"/>
        <v>39291.061193014437</v>
      </c>
      <c r="BD209" s="1">
        <f t="shared" si="275"/>
        <v>1062.9786348336106</v>
      </c>
      <c r="BE209" s="2">
        <f t="shared" si="290"/>
        <v>0</v>
      </c>
      <c r="BF209" s="2">
        <f t="shared" si="291"/>
        <v>0</v>
      </c>
      <c r="BG209" s="2">
        <f t="shared" si="292"/>
        <v>0</v>
      </c>
      <c r="BH209" s="2">
        <f t="shared" si="276"/>
        <v>0</v>
      </c>
      <c r="BI209" s="2">
        <f t="shared" si="286"/>
        <v>0</v>
      </c>
      <c r="BJ209" s="2">
        <f t="shared" si="277"/>
        <v>0</v>
      </c>
      <c r="BK209" s="2">
        <f t="shared" si="278"/>
        <v>0</v>
      </c>
      <c r="BL209" s="2">
        <f t="shared" si="279"/>
        <v>0</v>
      </c>
      <c r="BM209" s="2">
        <f t="shared" si="280"/>
        <v>0</v>
      </c>
      <c r="BN209" s="2">
        <f t="shared" si="281"/>
        <v>0</v>
      </c>
      <c r="BO209" s="2">
        <f t="shared" si="287"/>
        <v>0</v>
      </c>
      <c r="BP209" s="2">
        <f t="shared" si="288"/>
        <v>0</v>
      </c>
      <c r="BQ209" s="2">
        <f t="shared" si="289"/>
        <v>0</v>
      </c>
      <c r="BR209" s="17">
        <f t="shared" si="272"/>
        <v>1.2591884853719282E-2</v>
      </c>
      <c r="BS209" s="12"/>
      <c r="BT209" s="12"/>
      <c r="BU209" s="12"/>
      <c r="BV209" s="12"/>
      <c r="BW209" s="12"/>
      <c r="BX209" s="12"/>
      <c r="BY209" s="19"/>
      <c r="BZ209" s="19"/>
      <c r="CA209" s="19"/>
      <c r="CB209" s="12"/>
      <c r="CC209" s="12"/>
      <c r="CD209" s="12"/>
      <c r="CE209" s="12"/>
      <c r="CF209" s="12"/>
      <c r="CG209" s="12"/>
      <c r="CH209" s="12"/>
      <c r="CI209" s="12"/>
      <c r="CJ209" s="12"/>
      <c r="CK209" s="17"/>
      <c r="CL209" s="17"/>
      <c r="CM209" s="17"/>
    </row>
    <row r="210" spans="1:91">
      <c r="A210" s="2">
        <f t="shared" si="229"/>
        <v>2164</v>
      </c>
      <c r="B210" s="5">
        <f t="shared" si="230"/>
        <v>1165.3720491324791</v>
      </c>
      <c r="C210" s="5">
        <f t="shared" si="231"/>
        <v>2964.0014180249209</v>
      </c>
      <c r="D210" s="5">
        <f t="shared" si="232"/>
        <v>4369.449264158633</v>
      </c>
      <c r="E210" s="15">
        <f t="shared" si="233"/>
        <v>1.5242745080641861E-6</v>
      </c>
      <c r="F210" s="15">
        <f t="shared" si="234"/>
        <v>3.0029229918462365E-6</v>
      </c>
      <c r="G210" s="15">
        <f t="shared" si="235"/>
        <v>6.1303604674620612E-6</v>
      </c>
      <c r="H210" s="5">
        <f t="shared" si="236"/>
        <v>303195.43481819559</v>
      </c>
      <c r="I210" s="5">
        <f t="shared" si="237"/>
        <v>124134.18364941727</v>
      </c>
      <c r="J210" s="5">
        <f t="shared" si="238"/>
        <v>44199.767215487605</v>
      </c>
      <c r="K210" s="5">
        <f t="shared" si="239"/>
        <v>260170.50524242359</v>
      </c>
      <c r="L210" s="5">
        <f t="shared" si="240"/>
        <v>41880.608725259917</v>
      </c>
      <c r="M210" s="5">
        <f t="shared" si="241"/>
        <v>10115.638045747757</v>
      </c>
      <c r="N210" s="15">
        <f t="shared" si="242"/>
        <v>5.6328650909880373E-3</v>
      </c>
      <c r="O210" s="15">
        <f t="shared" si="243"/>
        <v>7.094114857618683E-3</v>
      </c>
      <c r="P210" s="15">
        <f t="shared" si="244"/>
        <v>6.437002627458277E-3</v>
      </c>
      <c r="Q210" s="5">
        <f t="shared" si="245"/>
        <v>8092.6152019577221</v>
      </c>
      <c r="R210" s="5">
        <f t="shared" si="246"/>
        <v>11270.509907284462</v>
      </c>
      <c r="S210" s="5">
        <f t="shared" si="247"/>
        <v>6431.5375591687416</v>
      </c>
      <c r="T210" s="5">
        <f t="shared" si="248"/>
        <v>26.691085262580813</v>
      </c>
      <c r="U210" s="5">
        <f t="shared" si="249"/>
        <v>90.792959489022834</v>
      </c>
      <c r="V210" s="5">
        <f t="shared" si="250"/>
        <v>145.51066587778612</v>
      </c>
      <c r="W210" s="15">
        <f t="shared" si="251"/>
        <v>-1.0734613539272964E-2</v>
      </c>
      <c r="X210" s="15">
        <f t="shared" si="252"/>
        <v>-1.217998157191269E-2</v>
      </c>
      <c r="Y210" s="15">
        <f t="shared" si="253"/>
        <v>-9.7425357312937999E-3</v>
      </c>
      <c r="Z210" s="5">
        <f t="shared" si="269"/>
        <v>10078.887501187612</v>
      </c>
      <c r="AA210" s="5">
        <f t="shared" si="270"/>
        <v>34099.047224922746</v>
      </c>
      <c r="AB210" s="5">
        <f t="shared" si="271"/>
        <v>67956.667829833299</v>
      </c>
      <c r="AC210" s="16">
        <f t="shared" si="254"/>
        <v>1.2390152193837818</v>
      </c>
      <c r="AD210" s="16">
        <f t="shared" si="255"/>
        <v>3.0098708748059901</v>
      </c>
      <c r="AE210" s="16">
        <f t="shared" si="256"/>
        <v>10.530637136025591</v>
      </c>
      <c r="AF210" s="15">
        <f t="shared" si="257"/>
        <v>-4.0504037456468023E-3</v>
      </c>
      <c r="AG210" s="15">
        <f t="shared" si="258"/>
        <v>2.9673830763510267E-4</v>
      </c>
      <c r="AH210" s="15">
        <f t="shared" si="259"/>
        <v>9.7937136394747881E-3</v>
      </c>
      <c r="AI210" s="1">
        <f t="shared" si="223"/>
        <v>571210.37079565949</v>
      </c>
      <c r="AJ210" s="1">
        <f t="shared" si="224"/>
        <v>230417.98775490816</v>
      </c>
      <c r="AK210" s="1">
        <f t="shared" si="225"/>
        <v>82584.9655454413</v>
      </c>
      <c r="AL210" s="14">
        <f t="shared" si="260"/>
        <v>75.368828195369602</v>
      </c>
      <c r="AM210" s="14">
        <f t="shared" si="261"/>
        <v>17.534177188311087</v>
      </c>
      <c r="AN210" s="14">
        <f t="shared" si="262"/>
        <v>5.6195096711429624</v>
      </c>
      <c r="AO210" s="11">
        <f t="shared" si="263"/>
        <v>4.3866424563698964E-3</v>
      </c>
      <c r="AP210" s="11">
        <f t="shared" si="264"/>
        <v>5.5260125332859114E-3</v>
      </c>
      <c r="AQ210" s="11">
        <f t="shared" si="265"/>
        <v>5.0127906083759352E-3</v>
      </c>
      <c r="AR210" s="1">
        <f t="shared" si="266"/>
        <v>303195.43481819559</v>
      </c>
      <c r="AS210" s="1">
        <f t="shared" si="267"/>
        <v>124134.18364941727</v>
      </c>
      <c r="AT210" s="1">
        <f t="shared" si="268"/>
        <v>44199.767215487605</v>
      </c>
      <c r="AU210" s="1">
        <f t="shared" si="226"/>
        <v>60639.086963639122</v>
      </c>
      <c r="AV210" s="1">
        <f t="shared" si="227"/>
        <v>24826.836729883456</v>
      </c>
      <c r="AW210" s="1">
        <f t="shared" si="228"/>
        <v>8839.9534430975218</v>
      </c>
      <c r="AX210" s="1">
        <f t="shared" si="282"/>
        <v>208136.40419393886</v>
      </c>
      <c r="AY210" s="1">
        <f t="shared" si="273"/>
        <v>33504.486980207934</v>
      </c>
      <c r="AZ210" s="1">
        <f t="shared" si="274"/>
        <v>8092.5104365982052</v>
      </c>
      <c r="BA210" s="1">
        <f t="shared" si="283"/>
        <v>14271.086601786794</v>
      </c>
      <c r="BB210" s="1">
        <f t="shared" si="284"/>
        <v>30883.219073325337</v>
      </c>
      <c r="BC210" s="1">
        <f t="shared" si="285"/>
        <v>39319.338080308626</v>
      </c>
      <c r="BD210" s="1">
        <f t="shared" si="275"/>
        <v>1032.7013547013214</v>
      </c>
      <c r="BE210" s="2">
        <f t="shared" si="290"/>
        <v>0</v>
      </c>
      <c r="BF210" s="2">
        <f t="shared" si="291"/>
        <v>0</v>
      </c>
      <c r="BG210" s="2">
        <f t="shared" si="292"/>
        <v>0</v>
      </c>
      <c r="BH210" s="2">
        <f t="shared" si="276"/>
        <v>0</v>
      </c>
      <c r="BI210" s="2">
        <f t="shared" si="286"/>
        <v>0</v>
      </c>
      <c r="BJ210" s="2">
        <f t="shared" si="277"/>
        <v>0</v>
      </c>
      <c r="BK210" s="2">
        <f t="shared" si="278"/>
        <v>0</v>
      </c>
      <c r="BL210" s="2">
        <f t="shared" si="279"/>
        <v>0</v>
      </c>
      <c r="BM210" s="2">
        <f t="shared" si="280"/>
        <v>0</v>
      </c>
      <c r="BN210" s="2">
        <f t="shared" si="281"/>
        <v>0</v>
      </c>
      <c r="BO210" s="2">
        <f t="shared" si="287"/>
        <v>0</v>
      </c>
      <c r="BP210" s="2">
        <f t="shared" si="288"/>
        <v>0</v>
      </c>
      <c r="BQ210" s="2">
        <f t="shared" si="289"/>
        <v>0</v>
      </c>
      <c r="BR210" s="17">
        <f t="shared" si="272"/>
        <v>1.222513092594105E-2</v>
      </c>
      <c r="BS210" s="12"/>
      <c r="BT210" s="12"/>
      <c r="BU210" s="12"/>
      <c r="BV210" s="12"/>
      <c r="BW210" s="12"/>
      <c r="BX210" s="12"/>
      <c r="BY210" s="19"/>
      <c r="BZ210" s="19"/>
      <c r="CA210" s="19"/>
      <c r="CB210" s="12"/>
      <c r="CC210" s="12"/>
      <c r="CD210" s="12"/>
      <c r="CE210" s="12"/>
      <c r="CF210" s="12"/>
      <c r="CG210" s="12"/>
      <c r="CH210" s="12"/>
      <c r="CI210" s="12"/>
      <c r="CJ210" s="12"/>
      <c r="CK210" s="17"/>
      <c r="CL210" s="17"/>
      <c r="CM210" s="17"/>
    </row>
    <row r="211" spans="1:91">
      <c r="A211" s="2">
        <f t="shared" si="229"/>
        <v>2165</v>
      </c>
      <c r="B211" s="5">
        <f t="shared" si="230"/>
        <v>1165.3737366620405</v>
      </c>
      <c r="C211" s="5">
        <f t="shared" si="231"/>
        <v>2964.0098736595269</v>
      </c>
      <c r="D211" s="5">
        <f t="shared" si="232"/>
        <v>4369.474711142715</v>
      </c>
      <c r="E211" s="15">
        <f t="shared" si="233"/>
        <v>1.4480607826609766E-6</v>
      </c>
      <c r="F211" s="15">
        <f t="shared" si="234"/>
        <v>2.8527768422539245E-6</v>
      </c>
      <c r="G211" s="15">
        <f t="shared" si="235"/>
        <v>5.8238424440889582E-6</v>
      </c>
      <c r="H211" s="5">
        <f t="shared" si="236"/>
        <v>304886.67155794357</v>
      </c>
      <c r="I211" s="5">
        <f t="shared" si="237"/>
        <v>125006.36444708341</v>
      </c>
      <c r="J211" s="5">
        <f t="shared" si="238"/>
        <v>44481.696013242778</v>
      </c>
      <c r="K211" s="5">
        <f t="shared" si="239"/>
        <v>261621.36829273766</v>
      </c>
      <c r="L211" s="5">
        <f t="shared" si="240"/>
        <v>42174.746298244885</v>
      </c>
      <c r="M211" s="5">
        <f t="shared" si="241"/>
        <v>10180.101489043707</v>
      </c>
      <c r="N211" s="15">
        <f t="shared" si="242"/>
        <v>5.5765854356248923E-3</v>
      </c>
      <c r="O211" s="15">
        <f t="shared" si="243"/>
        <v>7.0232401566685532E-3</v>
      </c>
      <c r="P211" s="15">
        <f t="shared" si="244"/>
        <v>6.3726522246461137E-3</v>
      </c>
      <c r="Q211" s="5">
        <f t="shared" si="245"/>
        <v>8050.4004786736323</v>
      </c>
      <c r="R211" s="5">
        <f t="shared" si="246"/>
        <v>11211.45867326896</v>
      </c>
      <c r="S211" s="5">
        <f t="shared" si="247"/>
        <v>6409.5020474352441</v>
      </c>
      <c r="T211" s="5">
        <f t="shared" si="248"/>
        <v>26.404566777343224</v>
      </c>
      <c r="U211" s="5">
        <f t="shared" si="249"/>
        <v>89.687102915587118</v>
      </c>
      <c r="V211" s="5">
        <f t="shared" si="250"/>
        <v>144.09302301618743</v>
      </c>
      <c r="W211" s="15">
        <f t="shared" si="251"/>
        <v>-1.0734613539272964E-2</v>
      </c>
      <c r="X211" s="15">
        <f t="shared" si="252"/>
        <v>-1.217998157191269E-2</v>
      </c>
      <c r="Y211" s="15">
        <f t="shared" si="253"/>
        <v>-9.7425357312937999E-3</v>
      </c>
      <c r="Z211" s="5">
        <f t="shared" si="269"/>
        <v>9986.2605142663269</v>
      </c>
      <c r="AA211" s="5">
        <f t="shared" si="270"/>
        <v>33932.845702331171</v>
      </c>
      <c r="AB211" s="5">
        <f t="shared" si="271"/>
        <v>68391.498743487391</v>
      </c>
      <c r="AC211" s="16">
        <f t="shared" si="254"/>
        <v>1.2339967074982763</v>
      </c>
      <c r="AD211" s="16">
        <f t="shared" si="255"/>
        <v>3.0107640187955802</v>
      </c>
      <c r="AE211" s="16">
        <f t="shared" si="256"/>
        <v>10.633771180577044</v>
      </c>
      <c r="AF211" s="15">
        <f t="shared" si="257"/>
        <v>-4.0504037456468023E-3</v>
      </c>
      <c r="AG211" s="15">
        <f t="shared" si="258"/>
        <v>2.9673830763510267E-4</v>
      </c>
      <c r="AH211" s="15">
        <f t="shared" si="259"/>
        <v>9.7937136394747881E-3</v>
      </c>
      <c r="AI211" s="1">
        <f t="shared" si="223"/>
        <v>574728.42067973269</v>
      </c>
      <c r="AJ211" s="1">
        <f t="shared" si="224"/>
        <v>232203.0257093008</v>
      </c>
      <c r="AK211" s="1">
        <f t="shared" si="225"/>
        <v>83166.422433994696</v>
      </c>
      <c r="AL211" s="14">
        <f t="shared" si="260"/>
        <v>75.696138136001778</v>
      </c>
      <c r="AM211" s="14">
        <f t="shared" si="261"/>
        <v>17.630102330385519</v>
      </c>
      <c r="AN211" s="14">
        <f t="shared" si="262"/>
        <v>5.6473974021931133</v>
      </c>
      <c r="AO211" s="11">
        <f t="shared" si="263"/>
        <v>4.342776031806197E-3</v>
      </c>
      <c r="AP211" s="11">
        <f t="shared" si="264"/>
        <v>5.4707524079530521E-3</v>
      </c>
      <c r="AQ211" s="11">
        <f t="shared" si="265"/>
        <v>4.9626627022921754E-3</v>
      </c>
      <c r="AR211" s="1">
        <f t="shared" si="266"/>
        <v>304886.67155794357</v>
      </c>
      <c r="AS211" s="1">
        <f t="shared" si="267"/>
        <v>125006.36444708341</v>
      </c>
      <c r="AT211" s="1">
        <f t="shared" si="268"/>
        <v>44481.696013242778</v>
      </c>
      <c r="AU211" s="1">
        <f t="shared" si="226"/>
        <v>60977.334311588718</v>
      </c>
      <c r="AV211" s="1">
        <f t="shared" si="227"/>
        <v>25001.272889416683</v>
      </c>
      <c r="AW211" s="1">
        <f t="shared" si="228"/>
        <v>8896.3392026485562</v>
      </c>
      <c r="AX211" s="1">
        <f t="shared" si="282"/>
        <v>209297.09463419011</v>
      </c>
      <c r="AY211" s="1">
        <f t="shared" si="273"/>
        <v>33739.797038595912</v>
      </c>
      <c r="AZ211" s="1">
        <f t="shared" si="274"/>
        <v>8144.0811912349673</v>
      </c>
      <c r="BA211" s="1">
        <f t="shared" si="283"/>
        <v>14277.588019907314</v>
      </c>
      <c r="BB211" s="1">
        <f t="shared" si="284"/>
        <v>30904.051368675096</v>
      </c>
      <c r="BC211" s="1">
        <f t="shared" si="285"/>
        <v>39347.323864116152</v>
      </c>
      <c r="BD211" s="1">
        <f t="shared" si="275"/>
        <v>1003.2792648527181</v>
      </c>
      <c r="BE211" s="2">
        <f t="shared" si="290"/>
        <v>0</v>
      </c>
      <c r="BF211" s="2">
        <f t="shared" si="291"/>
        <v>0</v>
      </c>
      <c r="BG211" s="2">
        <f t="shared" si="292"/>
        <v>0</v>
      </c>
      <c r="BH211" s="2">
        <f t="shared" si="276"/>
        <v>0</v>
      </c>
      <c r="BI211" s="2">
        <f t="shared" si="286"/>
        <v>0</v>
      </c>
      <c r="BJ211" s="2">
        <f t="shared" si="277"/>
        <v>0</v>
      </c>
      <c r="BK211" s="2">
        <f t="shared" si="278"/>
        <v>0</v>
      </c>
      <c r="BL211" s="2">
        <f t="shared" si="279"/>
        <v>0</v>
      </c>
      <c r="BM211" s="2">
        <f t="shared" si="280"/>
        <v>0</v>
      </c>
      <c r="BN211" s="2">
        <f t="shared" si="281"/>
        <v>0</v>
      </c>
      <c r="BO211" s="2">
        <f t="shared" si="287"/>
        <v>0</v>
      </c>
      <c r="BP211" s="2">
        <f t="shared" si="288"/>
        <v>0</v>
      </c>
      <c r="BQ211" s="2">
        <f t="shared" si="289"/>
        <v>0</v>
      </c>
      <c r="BR211" s="17">
        <f t="shared" si="272"/>
        <v>1.1869059151399077E-2</v>
      </c>
      <c r="BS211" s="12"/>
      <c r="BT211" s="12"/>
      <c r="BU211" s="12"/>
      <c r="BV211" s="12"/>
      <c r="BW211" s="12"/>
      <c r="BX211" s="12"/>
      <c r="BY211" s="19"/>
      <c r="BZ211" s="19"/>
      <c r="CA211" s="19"/>
      <c r="CB211" s="12"/>
      <c r="CC211" s="12"/>
      <c r="CD211" s="12"/>
      <c r="CE211" s="12"/>
      <c r="CF211" s="12"/>
      <c r="CG211" s="12"/>
      <c r="CH211" s="12"/>
      <c r="CI211" s="12"/>
      <c r="CJ211" s="12"/>
      <c r="CK211" s="17"/>
      <c r="CL211" s="17"/>
      <c r="CM211" s="17"/>
    </row>
    <row r="212" spans="1:91">
      <c r="A212" s="2">
        <f t="shared" si="229"/>
        <v>2166</v>
      </c>
      <c r="B212" s="5">
        <f t="shared" si="230"/>
        <v>1165.3753398174454</v>
      </c>
      <c r="C212" s="5">
        <f t="shared" si="231"/>
        <v>2964.0179065353186</v>
      </c>
      <c r="D212" s="5">
        <f t="shared" si="232"/>
        <v>4369.4988859183823</v>
      </c>
      <c r="E212" s="15">
        <f t="shared" si="233"/>
        <v>1.3756577435279278E-6</v>
      </c>
      <c r="F212" s="15">
        <f t="shared" si="234"/>
        <v>2.7101380001412282E-6</v>
      </c>
      <c r="G212" s="15">
        <f t="shared" si="235"/>
        <v>5.53265032188451E-6</v>
      </c>
      <c r="H212" s="5">
        <f t="shared" si="236"/>
        <v>306570.33242747659</v>
      </c>
      <c r="I212" s="5">
        <f t="shared" si="237"/>
        <v>125875.8840916086</v>
      </c>
      <c r="J212" s="5">
        <f t="shared" si="238"/>
        <v>44762.576325792928</v>
      </c>
      <c r="K212" s="5">
        <f t="shared" si="239"/>
        <v>263065.74538937857</v>
      </c>
      <c r="L212" s="5">
        <f t="shared" si="240"/>
        <v>42467.990430849539</v>
      </c>
      <c r="M212" s="5">
        <f t="shared" si="241"/>
        <v>10244.327208790379</v>
      </c>
      <c r="N212" s="15">
        <f t="shared" si="242"/>
        <v>5.5208682152627642E-3</v>
      </c>
      <c r="O212" s="15">
        <f t="shared" si="243"/>
        <v>6.9530740156902304E-3</v>
      </c>
      <c r="P212" s="15">
        <f t="shared" si="244"/>
        <v>6.3089469015407129E-3</v>
      </c>
      <c r="Q212" s="5">
        <f t="shared" si="245"/>
        <v>8007.9616549738475</v>
      </c>
      <c r="R212" s="5">
        <f t="shared" si="246"/>
        <v>11151.938158897288</v>
      </c>
      <c r="S212" s="5">
        <f t="shared" si="247"/>
        <v>6387.1358294498641</v>
      </c>
      <c r="T212" s="5">
        <f t="shared" si="248"/>
        <v>26.121123957316517</v>
      </c>
      <c r="U212" s="5">
        <f t="shared" si="249"/>
        <v>88.594715654837032</v>
      </c>
      <c r="V212" s="5">
        <f t="shared" si="250"/>
        <v>142.68919159082208</v>
      </c>
      <c r="W212" s="15">
        <f t="shared" si="251"/>
        <v>-1.0734613539272964E-2</v>
      </c>
      <c r="X212" s="15">
        <f t="shared" si="252"/>
        <v>-1.217998157191269E-2</v>
      </c>
      <c r="Y212" s="15">
        <f t="shared" si="253"/>
        <v>-9.7425357312937999E-3</v>
      </c>
      <c r="Z212" s="5">
        <f t="shared" si="269"/>
        <v>9893.9302947257129</v>
      </c>
      <c r="AA212" s="5">
        <f t="shared" si="270"/>
        <v>33765.072789993683</v>
      </c>
      <c r="AB212" s="5">
        <f t="shared" si="271"/>
        <v>68824.690039180088</v>
      </c>
      <c r="AC212" s="16">
        <f t="shared" si="254"/>
        <v>1.2289985226121094</v>
      </c>
      <c r="AD212" s="16">
        <f t="shared" si="255"/>
        <v>3.0116574278152064</v>
      </c>
      <c r="AE212" s="16">
        <f t="shared" si="256"/>
        <v>10.737915290427315</v>
      </c>
      <c r="AF212" s="15">
        <f t="shared" si="257"/>
        <v>-4.0504037456468023E-3</v>
      </c>
      <c r="AG212" s="15">
        <f t="shared" si="258"/>
        <v>2.9673830763510267E-4</v>
      </c>
      <c r="AH212" s="15">
        <f t="shared" si="259"/>
        <v>9.7937136394747881E-3</v>
      </c>
      <c r="AI212" s="1">
        <f t="shared" si="223"/>
        <v>578232.91292334814</v>
      </c>
      <c r="AJ212" s="1">
        <f t="shared" si="224"/>
        <v>233983.99602778742</v>
      </c>
      <c r="AK212" s="1">
        <f t="shared" si="225"/>
        <v>83746.119393243775</v>
      </c>
      <c r="AL212" s="14">
        <f t="shared" si="260"/>
        <v>76.021582196655132</v>
      </c>
      <c r="AM212" s="14">
        <f t="shared" si="261"/>
        <v>17.725587755914173</v>
      </c>
      <c r="AN212" s="14">
        <f t="shared" si="262"/>
        <v>5.6751432693614694</v>
      </c>
      <c r="AO212" s="11">
        <f t="shared" si="263"/>
        <v>4.2993482714881346E-3</v>
      </c>
      <c r="AP212" s="11">
        <f t="shared" si="264"/>
        <v>5.4160448838735213E-3</v>
      </c>
      <c r="AQ212" s="11">
        <f t="shared" si="265"/>
        <v>4.9130360752692535E-3</v>
      </c>
      <c r="AR212" s="1">
        <f t="shared" si="266"/>
        <v>306570.33242747659</v>
      </c>
      <c r="AS212" s="1">
        <f t="shared" si="267"/>
        <v>125875.8840916086</v>
      </c>
      <c r="AT212" s="1">
        <f t="shared" si="268"/>
        <v>44762.576325792928</v>
      </c>
      <c r="AU212" s="1">
        <f t="shared" si="226"/>
        <v>61314.066485495321</v>
      </c>
      <c r="AV212" s="1">
        <f t="shared" si="227"/>
        <v>25175.176818321721</v>
      </c>
      <c r="AW212" s="1">
        <f t="shared" si="228"/>
        <v>8952.5152651585868</v>
      </c>
      <c r="AX212" s="1">
        <f t="shared" si="282"/>
        <v>210452.59631150286</v>
      </c>
      <c r="AY212" s="1">
        <f t="shared" si="273"/>
        <v>33974.392344679633</v>
      </c>
      <c r="AZ212" s="1">
        <f t="shared" si="274"/>
        <v>8195.4617670323023</v>
      </c>
      <c r="BA212" s="1">
        <f t="shared" si="283"/>
        <v>14284.023849441095</v>
      </c>
      <c r="BB212" s="1">
        <f t="shared" si="284"/>
        <v>30924.672841124993</v>
      </c>
      <c r="BC212" s="1">
        <f t="shared" si="285"/>
        <v>39375.021900413885</v>
      </c>
      <c r="BD212" s="1">
        <f t="shared" si="275"/>
        <v>974.68850407925731</v>
      </c>
      <c r="BE212" s="2">
        <f t="shared" si="290"/>
        <v>0</v>
      </c>
      <c r="BF212" s="2">
        <f t="shared" si="291"/>
        <v>0</v>
      </c>
      <c r="BG212" s="2">
        <f t="shared" si="292"/>
        <v>0</v>
      </c>
      <c r="BH212" s="2">
        <f t="shared" si="276"/>
        <v>0</v>
      </c>
      <c r="BI212" s="2">
        <f t="shared" si="286"/>
        <v>0</v>
      </c>
      <c r="BJ212" s="2">
        <f t="shared" si="277"/>
        <v>0</v>
      </c>
      <c r="BK212" s="2">
        <f t="shared" si="278"/>
        <v>0</v>
      </c>
      <c r="BL212" s="2">
        <f t="shared" si="279"/>
        <v>0</v>
      </c>
      <c r="BM212" s="2">
        <f t="shared" si="280"/>
        <v>0</v>
      </c>
      <c r="BN212" s="2">
        <f t="shared" si="281"/>
        <v>0</v>
      </c>
      <c r="BO212" s="2">
        <f t="shared" si="287"/>
        <v>0</v>
      </c>
      <c r="BP212" s="2">
        <f t="shared" si="288"/>
        <v>0</v>
      </c>
      <c r="BQ212" s="2">
        <f t="shared" si="289"/>
        <v>0</v>
      </c>
      <c r="BR212" s="17">
        <f t="shared" si="272"/>
        <v>1.1523358399416579E-2</v>
      </c>
      <c r="BS212" s="12"/>
      <c r="BT212" s="12"/>
      <c r="BU212" s="12"/>
      <c r="BV212" s="12"/>
      <c r="BW212" s="12"/>
      <c r="BX212" s="12"/>
      <c r="BY212" s="19"/>
      <c r="BZ212" s="19"/>
      <c r="CA212" s="19"/>
      <c r="CB212" s="12"/>
      <c r="CC212" s="12"/>
      <c r="CD212" s="12"/>
      <c r="CE212" s="12"/>
      <c r="CF212" s="12"/>
      <c r="CG212" s="12"/>
      <c r="CH212" s="12"/>
      <c r="CI212" s="12"/>
      <c r="CJ212" s="12"/>
      <c r="CK212" s="17"/>
      <c r="CL212" s="17"/>
      <c r="CM212" s="17"/>
    </row>
    <row r="213" spans="1:91">
      <c r="A213" s="2">
        <f t="shared" si="229"/>
        <v>2167</v>
      </c>
      <c r="B213" s="5">
        <f t="shared" si="230"/>
        <v>1165.3768628171752</v>
      </c>
      <c r="C213" s="5">
        <f t="shared" si="231"/>
        <v>2964.0255377880021</v>
      </c>
      <c r="D213" s="5">
        <f t="shared" si="232"/>
        <v>4369.5218520823291</v>
      </c>
      <c r="E213" s="15">
        <f t="shared" si="233"/>
        <v>1.3068748563515314E-6</v>
      </c>
      <c r="F213" s="15">
        <f t="shared" si="234"/>
        <v>2.5746311001341667E-6</v>
      </c>
      <c r="G213" s="15">
        <f t="shared" si="235"/>
        <v>5.2560178057902845E-6</v>
      </c>
      <c r="H213" s="5">
        <f t="shared" si="236"/>
        <v>308246.35911962279</v>
      </c>
      <c r="I213" s="5">
        <f t="shared" si="237"/>
        <v>126742.69081355749</v>
      </c>
      <c r="J213" s="5">
        <f t="shared" si="238"/>
        <v>45042.394752353386</v>
      </c>
      <c r="K213" s="5">
        <f t="shared" si="239"/>
        <v>264503.58588248427</v>
      </c>
      <c r="L213" s="5">
        <f t="shared" si="240"/>
        <v>42760.323484980239</v>
      </c>
      <c r="M213" s="5">
        <f t="shared" si="241"/>
        <v>10308.312048122174</v>
      </c>
      <c r="N213" s="15">
        <f t="shared" si="242"/>
        <v>5.4657077871445026E-3</v>
      </c>
      <c r="O213" s="15">
        <f t="shared" si="243"/>
        <v>6.883609305853744E-3</v>
      </c>
      <c r="P213" s="15">
        <f t="shared" si="244"/>
        <v>6.2458800883371524E-3</v>
      </c>
      <c r="Q213" s="5">
        <f t="shared" si="245"/>
        <v>7965.3090241808086</v>
      </c>
      <c r="R213" s="5">
        <f t="shared" si="246"/>
        <v>11091.966897154933</v>
      </c>
      <c r="S213" s="5">
        <f t="shared" si="247"/>
        <v>6364.4470046307797</v>
      </c>
      <c r="T213" s="5">
        <f t="shared" si="248"/>
        <v>25.840723786423279</v>
      </c>
      <c r="U213" s="5">
        <f t="shared" si="249"/>
        <v>87.515633650792267</v>
      </c>
      <c r="V213" s="5">
        <f t="shared" si="250"/>
        <v>141.29903704327907</v>
      </c>
      <c r="W213" s="15">
        <f t="shared" si="251"/>
        <v>-1.0734613539272964E-2</v>
      </c>
      <c r="X213" s="15">
        <f t="shared" si="252"/>
        <v>-1.217998157191269E-2</v>
      </c>
      <c r="Y213" s="15">
        <f t="shared" si="253"/>
        <v>-9.7425357312937999E-3</v>
      </c>
      <c r="Z213" s="5">
        <f t="shared" si="269"/>
        <v>9801.9098886997126</v>
      </c>
      <c r="AA213" s="5">
        <f t="shared" si="270"/>
        <v>33595.78358939194</v>
      </c>
      <c r="AB213" s="5">
        <f t="shared" si="271"/>
        <v>69256.220668198614</v>
      </c>
      <c r="AC213" s="16">
        <f t="shared" si="254"/>
        <v>1.2240205823927268</v>
      </c>
      <c r="AD213" s="16">
        <f t="shared" si="255"/>
        <v>3.0125511019435129</v>
      </c>
      <c r="AE213" s="16">
        <f t="shared" si="256"/>
        <v>10.843079357866698</v>
      </c>
      <c r="AF213" s="15">
        <f t="shared" si="257"/>
        <v>-4.0504037456468023E-3</v>
      </c>
      <c r="AG213" s="15">
        <f t="shared" si="258"/>
        <v>2.9673830763510267E-4</v>
      </c>
      <c r="AH213" s="15">
        <f t="shared" si="259"/>
        <v>9.7937136394747881E-3</v>
      </c>
      <c r="AI213" s="1">
        <f t="shared" si="223"/>
        <v>581723.68811650865</v>
      </c>
      <c r="AJ213" s="1">
        <f t="shared" si="224"/>
        <v>235760.77324333039</v>
      </c>
      <c r="AK213" s="1">
        <f t="shared" si="225"/>
        <v>84324.022719077984</v>
      </c>
      <c r="AL213" s="14">
        <f t="shared" si="260"/>
        <v>76.345157022087989</v>
      </c>
      <c r="AM213" s="14">
        <f t="shared" si="261"/>
        <v>17.82063030900445</v>
      </c>
      <c r="AN213" s="14">
        <f t="shared" si="262"/>
        <v>5.702746631140017</v>
      </c>
      <c r="AO213" s="11">
        <f t="shared" si="263"/>
        <v>4.2563547887732528E-3</v>
      </c>
      <c r="AP213" s="11">
        <f t="shared" si="264"/>
        <v>5.3618844350347859E-3</v>
      </c>
      <c r="AQ213" s="11">
        <f t="shared" si="265"/>
        <v>4.8639057145165605E-3</v>
      </c>
      <c r="AR213" s="1">
        <f t="shared" si="266"/>
        <v>308246.35911962279</v>
      </c>
      <c r="AS213" s="1">
        <f t="shared" si="267"/>
        <v>126742.69081355749</v>
      </c>
      <c r="AT213" s="1">
        <f t="shared" si="268"/>
        <v>45042.394752353386</v>
      </c>
      <c r="AU213" s="1">
        <f t="shared" si="226"/>
        <v>61649.271823924559</v>
      </c>
      <c r="AV213" s="1">
        <f t="shared" si="227"/>
        <v>25348.538162711498</v>
      </c>
      <c r="AW213" s="1">
        <f t="shared" si="228"/>
        <v>9008.4789504706769</v>
      </c>
      <c r="AX213" s="1">
        <f t="shared" si="282"/>
        <v>211602.86870598741</v>
      </c>
      <c r="AY213" s="1">
        <f t="shared" si="273"/>
        <v>34208.258787984196</v>
      </c>
      <c r="AZ213" s="1">
        <f t="shared" si="274"/>
        <v>8246.6496384977381</v>
      </c>
      <c r="BA213" s="1">
        <f t="shared" si="283"/>
        <v>14290.394782224548</v>
      </c>
      <c r="BB213" s="1">
        <f t="shared" si="284"/>
        <v>30945.085751324419</v>
      </c>
      <c r="BC213" s="1">
        <f t="shared" si="285"/>
        <v>39402.435489249263</v>
      </c>
      <c r="BD213" s="1">
        <f t="shared" si="275"/>
        <v>946.90586457323002</v>
      </c>
      <c r="BE213" s="2">
        <f t="shared" si="290"/>
        <v>0</v>
      </c>
      <c r="BF213" s="2">
        <f t="shared" si="291"/>
        <v>0</v>
      </c>
      <c r="BG213" s="2">
        <f t="shared" si="292"/>
        <v>0</v>
      </c>
      <c r="BH213" s="2">
        <f t="shared" si="276"/>
        <v>0</v>
      </c>
      <c r="BI213" s="2">
        <f t="shared" si="286"/>
        <v>0</v>
      </c>
      <c r="BJ213" s="2">
        <f t="shared" si="277"/>
        <v>0</v>
      </c>
      <c r="BK213" s="2">
        <f t="shared" si="278"/>
        <v>0</v>
      </c>
      <c r="BL213" s="2">
        <f t="shared" si="279"/>
        <v>0</v>
      </c>
      <c r="BM213" s="2">
        <f t="shared" si="280"/>
        <v>0</v>
      </c>
      <c r="BN213" s="2">
        <f t="shared" si="281"/>
        <v>0</v>
      </c>
      <c r="BO213" s="2">
        <f t="shared" si="287"/>
        <v>0</v>
      </c>
      <c r="BP213" s="2">
        <f t="shared" si="288"/>
        <v>0</v>
      </c>
      <c r="BQ213" s="2">
        <f t="shared" si="289"/>
        <v>0</v>
      </c>
      <c r="BR213" s="17">
        <f t="shared" si="272"/>
        <v>1.118772660137532E-2</v>
      </c>
      <c r="BS213" s="12"/>
      <c r="BT213" s="12"/>
      <c r="BU213" s="12"/>
      <c r="BV213" s="12"/>
      <c r="BW213" s="12"/>
      <c r="BX213" s="12"/>
      <c r="BY213" s="19"/>
      <c r="BZ213" s="19"/>
      <c r="CA213" s="19"/>
      <c r="CB213" s="12"/>
      <c r="CC213" s="12"/>
      <c r="CD213" s="12"/>
      <c r="CE213" s="12"/>
      <c r="CF213" s="12"/>
      <c r="CG213" s="12"/>
      <c r="CH213" s="12"/>
      <c r="CI213" s="12"/>
      <c r="CJ213" s="12"/>
      <c r="CK213" s="17"/>
      <c r="CL213" s="17"/>
      <c r="CM213" s="17"/>
    </row>
    <row r="214" spans="1:91">
      <c r="A214" s="2">
        <f t="shared" si="229"/>
        <v>2168</v>
      </c>
      <c r="B214" s="5">
        <f t="shared" si="230"/>
        <v>1165.3783096688092</v>
      </c>
      <c r="C214" s="5">
        <f t="shared" si="231"/>
        <v>2964.0327874967165</v>
      </c>
      <c r="D214" s="5">
        <f t="shared" si="232"/>
        <v>4369.5436700527534</v>
      </c>
      <c r="E214" s="15">
        <f t="shared" si="233"/>
        <v>1.2415311135339547E-6</v>
      </c>
      <c r="F214" s="15">
        <f t="shared" si="234"/>
        <v>2.4458995451274582E-6</v>
      </c>
      <c r="G214" s="15">
        <f t="shared" si="235"/>
        <v>4.9932169155007705E-6</v>
      </c>
      <c r="H214" s="5">
        <f t="shared" si="236"/>
        <v>309914.69531981455</v>
      </c>
      <c r="I214" s="5">
        <f t="shared" si="237"/>
        <v>127606.73395488167</v>
      </c>
      <c r="J214" s="5">
        <f t="shared" si="238"/>
        <v>45321.138233055193</v>
      </c>
      <c r="K214" s="5">
        <f t="shared" si="239"/>
        <v>265934.84085686284</v>
      </c>
      <c r="L214" s="5">
        <f t="shared" si="240"/>
        <v>43051.728203942155</v>
      </c>
      <c r="M214" s="5">
        <f t="shared" si="241"/>
        <v>10372.052931675593</v>
      </c>
      <c r="N214" s="15">
        <f t="shared" si="242"/>
        <v>5.4110985664082012E-3</v>
      </c>
      <c r="O214" s="15">
        <f t="shared" si="243"/>
        <v>6.8148389724944636E-3</v>
      </c>
      <c r="P214" s="15">
        <f t="shared" si="244"/>
        <v>6.1834452872455703E-3</v>
      </c>
      <c r="Q214" s="5">
        <f t="shared" si="245"/>
        <v>7922.4527449328098</v>
      </c>
      <c r="R214" s="5">
        <f t="shared" si="246"/>
        <v>11031.56321065229</v>
      </c>
      <c r="S214" s="5">
        <f t="shared" si="247"/>
        <v>6341.4436163648652</v>
      </c>
      <c r="T214" s="5">
        <f t="shared" si="248"/>
        <v>25.563333603000927</v>
      </c>
      <c r="U214" s="5">
        <f t="shared" si="249"/>
        <v>86.44969484567136</v>
      </c>
      <c r="V214" s="5">
        <f t="shared" si="250"/>
        <v>139.92242612608752</v>
      </c>
      <c r="W214" s="15">
        <f t="shared" si="251"/>
        <v>-1.0734613539272964E-2</v>
      </c>
      <c r="X214" s="15">
        <f t="shared" si="252"/>
        <v>-1.217998157191269E-2</v>
      </c>
      <c r="Y214" s="15">
        <f t="shared" si="253"/>
        <v>-9.7425357312937999E-3</v>
      </c>
      <c r="Z214" s="5">
        <f t="shared" si="269"/>
        <v>9710.2119604436193</v>
      </c>
      <c r="AA214" s="5">
        <f t="shared" si="270"/>
        <v>33425.032644042374</v>
      </c>
      <c r="AB214" s="5">
        <f t="shared" si="271"/>
        <v>69686.070115740105</v>
      </c>
      <c r="AC214" s="16">
        <f t="shared" si="254"/>
        <v>1.2190628048410546</v>
      </c>
      <c r="AD214" s="16">
        <f t="shared" si="255"/>
        <v>3.013445041259168</v>
      </c>
      <c r="AE214" s="16">
        <f t="shared" si="256"/>
        <v>10.949273372067744</v>
      </c>
      <c r="AF214" s="15">
        <f t="shared" si="257"/>
        <v>-4.0504037456468023E-3</v>
      </c>
      <c r="AG214" s="15">
        <f t="shared" si="258"/>
        <v>2.9673830763510267E-4</v>
      </c>
      <c r="AH214" s="15">
        <f t="shared" si="259"/>
        <v>9.7937136394747881E-3</v>
      </c>
      <c r="AI214" s="1">
        <f t="shared" si="223"/>
        <v>585200.59112878237</v>
      </c>
      <c r="AJ214" s="1">
        <f t="shared" si="224"/>
        <v>237533.23408170883</v>
      </c>
      <c r="AK214" s="1">
        <f t="shared" si="225"/>
        <v>84900.099397640864</v>
      </c>
      <c r="AL214" s="14">
        <f t="shared" si="260"/>
        <v>76.666859576031698</v>
      </c>
      <c r="AM214" s="14">
        <f t="shared" si="261"/>
        <v>17.915226947678047</v>
      </c>
      <c r="AN214" s="14">
        <f t="shared" si="262"/>
        <v>5.7302068768483823</v>
      </c>
      <c r="AO214" s="11">
        <f t="shared" si="263"/>
        <v>4.2137912408855204E-3</v>
      </c>
      <c r="AP214" s="11">
        <f t="shared" si="264"/>
        <v>5.3082655906844384E-3</v>
      </c>
      <c r="AQ214" s="11">
        <f t="shared" si="265"/>
        <v>4.8152666573713946E-3</v>
      </c>
      <c r="AR214" s="1">
        <f t="shared" si="266"/>
        <v>309914.69531981455</v>
      </c>
      <c r="AS214" s="1">
        <f t="shared" si="267"/>
        <v>127606.73395488167</v>
      </c>
      <c r="AT214" s="1">
        <f t="shared" si="268"/>
        <v>45321.138233055193</v>
      </c>
      <c r="AU214" s="1">
        <f t="shared" si="226"/>
        <v>61982.939063962913</v>
      </c>
      <c r="AV214" s="1">
        <f t="shared" si="227"/>
        <v>25521.346790976335</v>
      </c>
      <c r="AW214" s="1">
        <f t="shared" si="228"/>
        <v>9064.2276466110397</v>
      </c>
      <c r="AX214" s="1">
        <f t="shared" si="282"/>
        <v>212747.87268549026</v>
      </c>
      <c r="AY214" s="1">
        <f t="shared" si="273"/>
        <v>34441.382563153726</v>
      </c>
      <c r="AZ214" s="1">
        <f t="shared" si="274"/>
        <v>8297.642345340475</v>
      </c>
      <c r="BA214" s="1">
        <f t="shared" si="283"/>
        <v>14296.70150126139</v>
      </c>
      <c r="BB214" s="1">
        <f t="shared" si="284"/>
        <v>30965.292329312309</v>
      </c>
      <c r="BC214" s="1">
        <f t="shared" si="285"/>
        <v>39429.567876395005</v>
      </c>
      <c r="BD214" s="1">
        <f t="shared" si="275"/>
        <v>919.90877458356613</v>
      </c>
      <c r="BE214" s="2">
        <f t="shared" si="290"/>
        <v>0</v>
      </c>
      <c r="BF214" s="2">
        <f t="shared" si="291"/>
        <v>0</v>
      </c>
      <c r="BG214" s="2">
        <f t="shared" si="292"/>
        <v>0</v>
      </c>
      <c r="BH214" s="2">
        <f t="shared" si="276"/>
        <v>0</v>
      </c>
      <c r="BI214" s="2">
        <f t="shared" si="286"/>
        <v>0</v>
      </c>
      <c r="BJ214" s="2">
        <f t="shared" si="277"/>
        <v>0</v>
      </c>
      <c r="BK214" s="2">
        <f t="shared" si="278"/>
        <v>0</v>
      </c>
      <c r="BL214" s="2">
        <f t="shared" si="279"/>
        <v>0</v>
      </c>
      <c r="BM214" s="2">
        <f t="shared" si="280"/>
        <v>0</v>
      </c>
      <c r="BN214" s="2">
        <f t="shared" si="281"/>
        <v>0</v>
      </c>
      <c r="BO214" s="2">
        <f t="shared" si="287"/>
        <v>0</v>
      </c>
      <c r="BP214" s="2">
        <f t="shared" si="288"/>
        <v>0</v>
      </c>
      <c r="BQ214" s="2">
        <f t="shared" si="289"/>
        <v>0</v>
      </c>
      <c r="BR214" s="17">
        <f t="shared" si="272"/>
        <v>1.0861870486772155E-2</v>
      </c>
      <c r="BS214" s="12"/>
      <c r="BT214" s="12"/>
      <c r="BU214" s="12"/>
      <c r="BV214" s="12"/>
      <c r="BW214" s="12"/>
      <c r="BX214" s="12"/>
      <c r="BY214" s="19"/>
      <c r="BZ214" s="19"/>
      <c r="CA214" s="19"/>
      <c r="CB214" s="12"/>
      <c r="CC214" s="12"/>
      <c r="CD214" s="12"/>
      <c r="CE214" s="12"/>
      <c r="CF214" s="12"/>
      <c r="CG214" s="12"/>
      <c r="CH214" s="12"/>
      <c r="CI214" s="12"/>
      <c r="CJ214" s="12"/>
      <c r="CK214" s="17"/>
      <c r="CL214" s="17"/>
      <c r="CM214" s="17"/>
    </row>
    <row r="215" spans="1:91">
      <c r="A215" s="2">
        <f t="shared" si="229"/>
        <v>2169</v>
      </c>
      <c r="B215" s="5">
        <f t="shared" si="230"/>
        <v>1165.3796841795681</v>
      </c>
      <c r="C215" s="5">
        <f t="shared" si="231"/>
        <v>2964.0396747368409</v>
      </c>
      <c r="D215" s="5">
        <f t="shared" si="232"/>
        <v>4369.5643972281514</v>
      </c>
      <c r="E215" s="15">
        <f t="shared" si="233"/>
        <v>1.179454557857257E-6</v>
      </c>
      <c r="F215" s="15">
        <f t="shared" si="234"/>
        <v>2.3236045678710851E-6</v>
      </c>
      <c r="G215" s="15">
        <f t="shared" si="235"/>
        <v>4.7435560697257315E-6</v>
      </c>
      <c r="H215" s="5">
        <f t="shared" si="236"/>
        <v>311575.28668599977</v>
      </c>
      <c r="I215" s="5">
        <f t="shared" si="237"/>
        <v>128467.96396525372</v>
      </c>
      <c r="J215" s="5">
        <f t="shared" si="238"/>
        <v>45598.794047072864</v>
      </c>
      <c r="K215" s="5">
        <f t="shared" si="239"/>
        <v>267359.46311381768</v>
      </c>
      <c r="L215" s="5">
        <f t="shared" si="240"/>
        <v>43342.187710985891</v>
      </c>
      <c r="M215" s="5">
        <f t="shared" si="241"/>
        <v>10435.546865037306</v>
      </c>
      <c r="N215" s="15">
        <f t="shared" si="242"/>
        <v>5.3570350254392718E-3</v>
      </c>
      <c r="O215" s="15">
        <f t="shared" si="243"/>
        <v>6.746756034224477E-3</v>
      </c>
      <c r="P215" s="15">
        <f t="shared" si="244"/>
        <v>6.1216360714673179E-3</v>
      </c>
      <c r="Q215" s="5">
        <f t="shared" si="245"/>
        <v>7879.4028404649562</v>
      </c>
      <c r="R215" s="5">
        <f t="shared" si="246"/>
        <v>10970.745208585833</v>
      </c>
      <c r="S215" s="5">
        <f t="shared" si="247"/>
        <v>6318.1336502762333</v>
      </c>
      <c r="T215" s="5">
        <f t="shared" si="248"/>
        <v>25.288921095997203</v>
      </c>
      <c r="U215" s="5">
        <f t="shared" si="249"/>
        <v>85.396739155553604</v>
      </c>
      <c r="V215" s="5">
        <f t="shared" si="250"/>
        <v>138.5592268899448</v>
      </c>
      <c r="W215" s="15">
        <f t="shared" si="251"/>
        <v>-1.0734613539272964E-2</v>
      </c>
      <c r="X215" s="15">
        <f t="shared" si="252"/>
        <v>-1.217998157191269E-2</v>
      </c>
      <c r="Y215" s="15">
        <f t="shared" si="253"/>
        <v>-9.7425357312937999E-3</v>
      </c>
      <c r="Z215" s="5">
        <f t="shared" si="269"/>
        <v>9618.8487968651243</v>
      </c>
      <c r="AA215" s="5">
        <f t="shared" si="270"/>
        <v>33252.87392884343</v>
      </c>
      <c r="AB215" s="5">
        <f t="shared" si="271"/>
        <v>70114.218398066019</v>
      </c>
      <c r="AC215" s="16">
        <f t="shared" si="254"/>
        <v>1.2141251082901476</v>
      </c>
      <c r="AD215" s="16">
        <f t="shared" si="255"/>
        <v>3.0143392458408624</v>
      </c>
      <c r="AE215" s="16">
        <f t="shared" si="256"/>
        <v>11.056507420034102</v>
      </c>
      <c r="AF215" s="15">
        <f t="shared" si="257"/>
        <v>-4.0504037456468023E-3</v>
      </c>
      <c r="AG215" s="15">
        <f t="shared" si="258"/>
        <v>2.9673830763510267E-4</v>
      </c>
      <c r="AH215" s="15">
        <f t="shared" si="259"/>
        <v>9.7937136394747881E-3</v>
      </c>
      <c r="AI215" s="1">
        <f t="shared" si="223"/>
        <v>588663.4710798671</v>
      </c>
      <c r="AJ215" s="1">
        <f t="shared" si="224"/>
        <v>239301.25746451429</v>
      </c>
      <c r="AK215" s="1">
        <f t="shared" si="225"/>
        <v>85474.317104487811</v>
      </c>
      <c r="AL215" s="14">
        <f t="shared" si="260"/>
        <v>76.986687135965894</v>
      </c>
      <c r="AM215" s="14">
        <f t="shared" si="261"/>
        <v>18.009374742606152</v>
      </c>
      <c r="AN215" s="14">
        <f t="shared" si="262"/>
        <v>5.7575234262211712</v>
      </c>
      <c r="AO215" s="11">
        <f t="shared" si="263"/>
        <v>4.1716533284766651E-3</v>
      </c>
      <c r="AP215" s="11">
        <f t="shared" si="264"/>
        <v>5.2551829347775936E-3</v>
      </c>
      <c r="AQ215" s="11">
        <f t="shared" si="265"/>
        <v>4.7671139907976808E-3</v>
      </c>
      <c r="AR215" s="1">
        <f t="shared" si="266"/>
        <v>311575.28668599977</v>
      </c>
      <c r="AS215" s="1">
        <f t="shared" si="267"/>
        <v>128467.96396525372</v>
      </c>
      <c r="AT215" s="1">
        <f t="shared" si="268"/>
        <v>45598.794047072864</v>
      </c>
      <c r="AU215" s="1">
        <f t="shared" si="226"/>
        <v>62315.057337199956</v>
      </c>
      <c r="AV215" s="1">
        <f t="shared" si="227"/>
        <v>25693.592793050746</v>
      </c>
      <c r="AW215" s="1">
        <f t="shared" si="228"/>
        <v>9119.758809414574</v>
      </c>
      <c r="AX215" s="1">
        <f t="shared" si="282"/>
        <v>213887.57049105415</v>
      </c>
      <c r="AY215" s="1">
        <f t="shared" si="273"/>
        <v>34673.750168788705</v>
      </c>
      <c r="AZ215" s="1">
        <f t="shared" si="274"/>
        <v>8348.4374920298451</v>
      </c>
      <c r="BA215" s="1">
        <f t="shared" si="283"/>
        <v>14302.944680907596</v>
      </c>
      <c r="BB215" s="1">
        <f t="shared" si="284"/>
        <v>30985.294775222075</v>
      </c>
      <c r="BC215" s="1">
        <f t="shared" si="285"/>
        <v>39456.422254934507</v>
      </c>
      <c r="BD215" s="1">
        <f t="shared" si="275"/>
        <v>893.67528150572639</v>
      </c>
      <c r="BE215" s="2">
        <f t="shared" si="290"/>
        <v>0</v>
      </c>
      <c r="BF215" s="2">
        <f t="shared" si="291"/>
        <v>0</v>
      </c>
      <c r="BG215" s="2">
        <f t="shared" si="292"/>
        <v>0</v>
      </c>
      <c r="BH215" s="2">
        <f t="shared" si="276"/>
        <v>0</v>
      </c>
      <c r="BI215" s="2">
        <f t="shared" si="286"/>
        <v>0</v>
      </c>
      <c r="BJ215" s="2">
        <f t="shared" si="277"/>
        <v>0</v>
      </c>
      <c r="BK215" s="2">
        <f t="shared" si="278"/>
        <v>0</v>
      </c>
      <c r="BL215" s="2">
        <f t="shared" si="279"/>
        <v>0</v>
      </c>
      <c r="BM215" s="2">
        <f t="shared" si="280"/>
        <v>0</v>
      </c>
      <c r="BN215" s="2">
        <f t="shared" si="281"/>
        <v>0</v>
      </c>
      <c r="BO215" s="2">
        <f t="shared" si="287"/>
        <v>0</v>
      </c>
      <c r="BP215" s="2">
        <f t="shared" si="288"/>
        <v>0</v>
      </c>
      <c r="BQ215" s="2">
        <f t="shared" si="289"/>
        <v>0</v>
      </c>
      <c r="BR215" s="17">
        <f t="shared" si="272"/>
        <v>1.0545505326963257E-2</v>
      </c>
      <c r="BS215" s="12"/>
      <c r="BT215" s="12"/>
      <c r="BU215" s="12"/>
      <c r="BV215" s="12"/>
      <c r="BW215" s="12"/>
      <c r="BX215" s="12"/>
      <c r="BY215" s="19"/>
      <c r="BZ215" s="19"/>
      <c r="CA215" s="19"/>
      <c r="CB215" s="12"/>
      <c r="CC215" s="12"/>
      <c r="CD215" s="12"/>
      <c r="CE215" s="12"/>
      <c r="CF215" s="12"/>
      <c r="CG215" s="12"/>
      <c r="CH215" s="12"/>
      <c r="CI215" s="12"/>
      <c r="CJ215" s="12"/>
      <c r="CK215" s="17"/>
      <c r="CL215" s="17"/>
      <c r="CM215" s="17"/>
    </row>
    <row r="216" spans="1:91">
      <c r="A216" s="2">
        <f t="shared" si="229"/>
        <v>2170</v>
      </c>
      <c r="B216" s="5">
        <f t="shared" si="230"/>
        <v>1165.3809899663293</v>
      </c>
      <c r="C216" s="5">
        <f t="shared" si="231"/>
        <v>2964.0462176301621</v>
      </c>
      <c r="D216" s="5">
        <f t="shared" si="232"/>
        <v>4369.5840881381846</v>
      </c>
      <c r="E216" s="15">
        <f t="shared" si="233"/>
        <v>1.120481829964394E-6</v>
      </c>
      <c r="F216" s="15">
        <f t="shared" si="234"/>
        <v>2.2074243394775306E-6</v>
      </c>
      <c r="G216" s="15">
        <f t="shared" si="235"/>
        <v>4.5063782662394447E-6</v>
      </c>
      <c r="H216" s="5">
        <f t="shared" si="236"/>
        <v>313228.08082823781</v>
      </c>
      <c r="I216" s="5">
        <f t="shared" si="237"/>
        <v>129326.33239800821</v>
      </c>
      <c r="J216" s="5">
        <f t="shared" si="238"/>
        <v>45875.349810647065</v>
      </c>
      <c r="K216" s="5">
        <f t="shared" si="239"/>
        <v>268777.40715273528</v>
      </c>
      <c r="L216" s="5">
        <f t="shared" si="240"/>
        <v>43631.685507727416</v>
      </c>
      <c r="M216" s="5">
        <f t="shared" si="241"/>
        <v>10498.790934171924</v>
      </c>
      <c r="N216" s="15">
        <f t="shared" si="242"/>
        <v>5.3035116932216297E-3</v>
      </c>
      <c r="O216" s="15">
        <f t="shared" si="243"/>
        <v>6.67935358205618E-3</v>
      </c>
      <c r="P216" s="15">
        <f t="shared" si="244"/>
        <v>6.0604460841919838E-3</v>
      </c>
      <c r="Q216" s="5">
        <f t="shared" si="245"/>
        <v>7836.1691979750576</v>
      </c>
      <c r="R216" s="5">
        <f t="shared" si="246"/>
        <v>10909.530783899674</v>
      </c>
      <c r="S216" s="5">
        <f t="shared" si="247"/>
        <v>6294.5250325623438</v>
      </c>
      <c r="T216" s="5">
        <f t="shared" si="248"/>
        <v>25.017454301206506</v>
      </c>
      <c r="U216" s="5">
        <f t="shared" si="249"/>
        <v>84.356608446337532</v>
      </c>
      <c r="V216" s="5">
        <f t="shared" si="250"/>
        <v>137.20930867106907</v>
      </c>
      <c r="W216" s="15">
        <f t="shared" si="251"/>
        <v>-1.0734613539272964E-2</v>
      </c>
      <c r="X216" s="15">
        <f t="shared" si="252"/>
        <v>-1.217998157191269E-2</v>
      </c>
      <c r="Y216" s="15">
        <f t="shared" si="253"/>
        <v>-9.7425357312937999E-3</v>
      </c>
      <c r="Z216" s="5">
        <f t="shared" si="269"/>
        <v>9527.8323121267367</v>
      </c>
      <c r="AA216" s="5">
        <f t="shared" si="270"/>
        <v>33079.360840020687</v>
      </c>
      <c r="AB216" s="5">
        <f t="shared" si="271"/>
        <v>70540.646059488645</v>
      </c>
      <c r="AC216" s="16">
        <f t="shared" si="254"/>
        <v>1.2092074114038454</v>
      </c>
      <c r="AD216" s="16">
        <f t="shared" si="255"/>
        <v>3.0152337157673115</v>
      </c>
      <c r="AE216" s="16">
        <f t="shared" si="256"/>
        <v>11.164791687558644</v>
      </c>
      <c r="AF216" s="15">
        <f t="shared" si="257"/>
        <v>-4.0504037456468023E-3</v>
      </c>
      <c r="AG216" s="15">
        <f t="shared" si="258"/>
        <v>2.9673830763510267E-4</v>
      </c>
      <c r="AH216" s="15">
        <f t="shared" si="259"/>
        <v>9.7937136394747881E-3</v>
      </c>
      <c r="AI216" s="1">
        <f t="shared" si="223"/>
        <v>592112.18130908033</v>
      </c>
      <c r="AJ216" s="1">
        <f t="shared" si="224"/>
        <v>241064.7245111136</v>
      </c>
      <c r="AK216" s="1">
        <f t="shared" si="225"/>
        <v>86046.644203453601</v>
      </c>
      <c r="AL216" s="14">
        <f t="shared" si="260"/>
        <v>77.304637287908648</v>
      </c>
      <c r="AM216" s="14">
        <f t="shared" si="261"/>
        <v>18.103070875831378</v>
      </c>
      <c r="AN216" s="14">
        <f t="shared" si="262"/>
        <v>5.7846957289938805</v>
      </c>
      <c r="AO216" s="11">
        <f t="shared" si="263"/>
        <v>4.1299367951918983E-3</v>
      </c>
      <c r="AP216" s="11">
        <f t="shared" si="264"/>
        <v>5.2026311054298177E-3</v>
      </c>
      <c r="AQ216" s="11">
        <f t="shared" si="265"/>
        <v>4.7194428508897041E-3</v>
      </c>
      <c r="AR216" s="1">
        <f t="shared" si="266"/>
        <v>313228.08082823781</v>
      </c>
      <c r="AS216" s="1">
        <f t="shared" si="267"/>
        <v>129326.33239800821</v>
      </c>
      <c r="AT216" s="1">
        <f t="shared" si="268"/>
        <v>45875.349810647065</v>
      </c>
      <c r="AU216" s="1">
        <f t="shared" si="226"/>
        <v>62645.616165647567</v>
      </c>
      <c r="AV216" s="1">
        <f t="shared" si="227"/>
        <v>25865.266479601643</v>
      </c>
      <c r="AW216" s="1">
        <f t="shared" si="228"/>
        <v>9175.0699621294134</v>
      </c>
      <c r="AX216" s="1">
        <f t="shared" si="282"/>
        <v>215021.92572218823</v>
      </c>
      <c r="AY216" s="1">
        <f t="shared" si="273"/>
        <v>34905.348406181933</v>
      </c>
      <c r="AZ216" s="1">
        <f t="shared" si="274"/>
        <v>8399.0327473375401</v>
      </c>
      <c r="BA216" s="1">
        <f t="shared" si="283"/>
        <v>14309.124987049659</v>
      </c>
      <c r="BB216" s="1">
        <f t="shared" si="284"/>
        <v>31005.095259960155</v>
      </c>
      <c r="BC216" s="1">
        <f t="shared" si="285"/>
        <v>39483.001766781112</v>
      </c>
      <c r="BD216" s="1">
        <f t="shared" si="275"/>
        <v>868.18403539623114</v>
      </c>
      <c r="BE216" s="2">
        <f t="shared" si="290"/>
        <v>0</v>
      </c>
      <c r="BF216" s="2">
        <f t="shared" si="291"/>
        <v>0</v>
      </c>
      <c r="BG216" s="2">
        <f t="shared" si="292"/>
        <v>0</v>
      </c>
      <c r="BH216" s="2">
        <f t="shared" si="276"/>
        <v>0</v>
      </c>
      <c r="BI216" s="2">
        <f t="shared" si="286"/>
        <v>0</v>
      </c>
      <c r="BJ216" s="2">
        <f t="shared" si="277"/>
        <v>0</v>
      </c>
      <c r="BK216" s="2">
        <f t="shared" si="278"/>
        <v>0</v>
      </c>
      <c r="BL216" s="2">
        <f t="shared" si="279"/>
        <v>0</v>
      </c>
      <c r="BM216" s="2">
        <f t="shared" si="280"/>
        <v>0</v>
      </c>
      <c r="BN216" s="2">
        <f t="shared" si="281"/>
        <v>0</v>
      </c>
      <c r="BO216" s="2">
        <f t="shared" si="287"/>
        <v>0</v>
      </c>
      <c r="BP216" s="2">
        <f t="shared" si="288"/>
        <v>0</v>
      </c>
      <c r="BQ216" s="2">
        <f t="shared" si="289"/>
        <v>0</v>
      </c>
      <c r="BR216" s="17">
        <f t="shared" si="272"/>
        <v>1.0238354686372094E-2</v>
      </c>
      <c r="BS216" s="12"/>
      <c r="BT216" s="12"/>
      <c r="BU216" s="12"/>
      <c r="BV216" s="12"/>
      <c r="BW216" s="12"/>
      <c r="BX216" s="12"/>
      <c r="BY216" s="19"/>
      <c r="BZ216" s="19"/>
      <c r="CA216" s="19"/>
      <c r="CB216" s="12"/>
      <c r="CC216" s="12"/>
      <c r="CD216" s="12"/>
      <c r="CE216" s="12"/>
      <c r="CF216" s="12"/>
      <c r="CG216" s="12"/>
      <c r="CH216" s="12"/>
      <c r="CI216" s="12"/>
      <c r="CJ216" s="12"/>
      <c r="CK216" s="17"/>
      <c r="CL216" s="17"/>
      <c r="CM216" s="17"/>
    </row>
    <row r="217" spans="1:91">
      <c r="A217" s="2">
        <f t="shared" si="229"/>
        <v>2171</v>
      </c>
      <c r="B217" s="5">
        <f t="shared" si="230"/>
        <v>1165.3822304651421</v>
      </c>
      <c r="C217" s="5">
        <f t="shared" si="231"/>
        <v>2964.0524333925382</v>
      </c>
      <c r="D217" s="5">
        <f t="shared" si="232"/>
        <v>4369.6027945870137</v>
      </c>
      <c r="E217" s="15">
        <f t="shared" si="233"/>
        <v>1.0644577384661743E-6</v>
      </c>
      <c r="F217" s="15">
        <f t="shared" si="234"/>
        <v>2.097053122503654E-6</v>
      </c>
      <c r="G217" s="15">
        <f t="shared" si="235"/>
        <v>4.2810593529274726E-6</v>
      </c>
      <c r="H217" s="5">
        <f t="shared" si="236"/>
        <v>314873.02728800237</v>
      </c>
      <c r="I217" s="5">
        <f t="shared" si="237"/>
        <v>130181.79190570413</v>
      </c>
      <c r="J217" s="5">
        <f t="shared" si="238"/>
        <v>46150.793475006358</v>
      </c>
      <c r="K217" s="5">
        <f t="shared" si="239"/>
        <v>270188.62915245094</v>
      </c>
      <c r="L217" s="5">
        <f t="shared" si="240"/>
        <v>43920.205472446098</v>
      </c>
      <c r="M217" s="5">
        <f t="shared" si="241"/>
        <v>10561.782304830349</v>
      </c>
      <c r="N217" s="15">
        <f t="shared" si="242"/>
        <v>5.250523154699982E-3</v>
      </c>
      <c r="O217" s="15">
        <f t="shared" si="243"/>
        <v>6.6126247785587289E-3</v>
      </c>
      <c r="P217" s="15">
        <f t="shared" si="244"/>
        <v>5.9998690376239505E-3</v>
      </c>
      <c r="Q217" s="5">
        <f t="shared" si="245"/>
        <v>7792.7615680723857</v>
      </c>
      <c r="R217" s="5">
        <f t="shared" si="246"/>
        <v>10847.937610643719</v>
      </c>
      <c r="S217" s="5">
        <f t="shared" si="247"/>
        <v>6270.6256283970442</v>
      </c>
      <c r="T217" s="5">
        <f t="shared" si="248"/>
        <v>24.748901597546631</v>
      </c>
      <c r="U217" s="5">
        <f t="shared" si="249"/>
        <v>83.329146509992086</v>
      </c>
      <c r="V217" s="5">
        <f t="shared" si="250"/>
        <v>135.87254207867505</v>
      </c>
      <c r="W217" s="15">
        <f t="shared" si="251"/>
        <v>-1.0734613539272964E-2</v>
      </c>
      <c r="X217" s="15">
        <f t="shared" si="252"/>
        <v>-1.217998157191269E-2</v>
      </c>
      <c r="Y217" s="15">
        <f t="shared" si="253"/>
        <v>-9.7425357312937999E-3</v>
      </c>
      <c r="Z217" s="5">
        <f t="shared" si="269"/>
        <v>9437.1740523139542</v>
      </c>
      <c r="AA217" s="5">
        <f t="shared" si="270"/>
        <v>32904.54618565931</v>
      </c>
      <c r="AB217" s="5">
        <f t="shared" si="271"/>
        <v>70965.33416919595</v>
      </c>
      <c r="AC217" s="16">
        <f t="shared" si="254"/>
        <v>1.2043096331754313</v>
      </c>
      <c r="AD217" s="16">
        <f t="shared" si="255"/>
        <v>3.0161284511172526</v>
      </c>
      <c r="AE217" s="16">
        <f t="shared" si="256"/>
        <v>11.274136460190983</v>
      </c>
      <c r="AF217" s="15">
        <f t="shared" si="257"/>
        <v>-4.0504037456468023E-3</v>
      </c>
      <c r="AG217" s="15">
        <f t="shared" si="258"/>
        <v>2.9673830763510267E-4</v>
      </c>
      <c r="AH217" s="15">
        <f t="shared" si="259"/>
        <v>9.7937136394747881E-3</v>
      </c>
      <c r="AI217" s="1">
        <f t="shared" si="223"/>
        <v>595546.57934381987</v>
      </c>
      <c r="AJ217" s="1">
        <f t="shared" si="224"/>
        <v>242823.51853960389</v>
      </c>
      <c r="AK217" s="1">
        <f t="shared" si="225"/>
        <v>86617.049745237658</v>
      </c>
      <c r="AL217" s="14">
        <f t="shared" si="260"/>
        <v>77.6207079212232</v>
      </c>
      <c r="AM217" s="14">
        <f t="shared" si="261"/>
        <v>18.196312639477355</v>
      </c>
      <c r="AN217" s="14">
        <f t="shared" si="262"/>
        <v>5.8117232644876253</v>
      </c>
      <c r="AO217" s="11">
        <f t="shared" si="263"/>
        <v>4.0886374272399795E-3</v>
      </c>
      <c r="AP217" s="11">
        <f t="shared" si="264"/>
        <v>5.1506047943755198E-3</v>
      </c>
      <c r="AQ217" s="11">
        <f t="shared" si="265"/>
        <v>4.6722484223808069E-3</v>
      </c>
      <c r="AR217" s="1">
        <f t="shared" si="266"/>
        <v>314873.02728800237</v>
      </c>
      <c r="AS217" s="1">
        <f t="shared" si="267"/>
        <v>130181.79190570413</v>
      </c>
      <c r="AT217" s="1">
        <f t="shared" si="268"/>
        <v>46150.793475006358</v>
      </c>
      <c r="AU217" s="1">
        <f t="shared" si="226"/>
        <v>62974.605457600475</v>
      </c>
      <c r="AV217" s="1">
        <f t="shared" si="227"/>
        <v>26036.358381140828</v>
      </c>
      <c r="AW217" s="1">
        <f t="shared" si="228"/>
        <v>9230.1586950012716</v>
      </c>
      <c r="AX217" s="1">
        <f t="shared" si="282"/>
        <v>216150.90332196074</v>
      </c>
      <c r="AY217" s="1">
        <f t="shared" si="273"/>
        <v>35136.164377956877</v>
      </c>
      <c r="AZ217" s="1">
        <f t="shared" si="274"/>
        <v>8449.4258438642773</v>
      </c>
      <c r="BA217" s="1">
        <f t="shared" si="283"/>
        <v>14315.243077276591</v>
      </c>
      <c r="BB217" s="1">
        <f t="shared" si="284"/>
        <v>31024.695925859272</v>
      </c>
      <c r="BC217" s="1">
        <f t="shared" si="285"/>
        <v>39509.30950413418</v>
      </c>
      <c r="BD217" s="1">
        <f t="shared" si="275"/>
        <v>843.41427290248407</v>
      </c>
      <c r="BE217" s="2">
        <f t="shared" si="290"/>
        <v>0</v>
      </c>
      <c r="BF217" s="2">
        <f t="shared" si="291"/>
        <v>0</v>
      </c>
      <c r="BG217" s="2">
        <f t="shared" si="292"/>
        <v>0</v>
      </c>
      <c r="BH217" s="2">
        <f t="shared" si="276"/>
        <v>0</v>
      </c>
      <c r="BI217" s="2">
        <f t="shared" si="286"/>
        <v>0</v>
      </c>
      <c r="BJ217" s="2">
        <f t="shared" si="277"/>
        <v>0</v>
      </c>
      <c r="BK217" s="2">
        <f t="shared" si="278"/>
        <v>0</v>
      </c>
      <c r="BL217" s="2">
        <f t="shared" si="279"/>
        <v>0</v>
      </c>
      <c r="BM217" s="2">
        <f t="shared" si="280"/>
        <v>0</v>
      </c>
      <c r="BN217" s="2">
        <f t="shared" si="281"/>
        <v>0</v>
      </c>
      <c r="BO217" s="2">
        <f t="shared" si="287"/>
        <v>0</v>
      </c>
      <c r="BP217" s="2">
        <f t="shared" si="288"/>
        <v>0</v>
      </c>
      <c r="BQ217" s="2">
        <f t="shared" si="289"/>
        <v>0</v>
      </c>
      <c r="BR217" s="17">
        <f t="shared" si="272"/>
        <v>9.9401501809437808E-3</v>
      </c>
      <c r="BS217" s="12"/>
      <c r="BT217" s="12"/>
      <c r="BU217" s="12"/>
      <c r="BV217" s="12"/>
      <c r="BW217" s="12"/>
      <c r="BX217" s="12"/>
      <c r="BY217" s="19"/>
      <c r="BZ217" s="19"/>
      <c r="CA217" s="19"/>
      <c r="CB217" s="12"/>
      <c r="CC217" s="12"/>
      <c r="CD217" s="12"/>
      <c r="CE217" s="12"/>
      <c r="CF217" s="12"/>
      <c r="CG217" s="12"/>
      <c r="CH217" s="12"/>
      <c r="CI217" s="12"/>
      <c r="CJ217" s="12"/>
      <c r="CK217" s="17"/>
      <c r="CL217" s="17"/>
      <c r="CM217" s="17"/>
    </row>
    <row r="218" spans="1:91">
      <c r="A218" s="2">
        <f t="shared" si="229"/>
        <v>2172</v>
      </c>
      <c r="B218" s="5">
        <f t="shared" si="230"/>
        <v>1165.383408940269</v>
      </c>
      <c r="C218" s="5">
        <f t="shared" si="231"/>
        <v>2964.0583383791782</v>
      </c>
      <c r="D218" s="5">
        <f t="shared" si="232"/>
        <v>4369.6205657894798</v>
      </c>
      <c r="E218" s="15">
        <f t="shared" si="233"/>
        <v>1.0112348515428656E-6</v>
      </c>
      <c r="F218" s="15">
        <f t="shared" si="234"/>
        <v>1.9922004663784712E-6</v>
      </c>
      <c r="G218" s="15">
        <f t="shared" si="235"/>
        <v>4.0670063852810989E-6</v>
      </c>
      <c r="H218" s="5">
        <f t="shared" si="236"/>
        <v>316510.07751720736</v>
      </c>
      <c r="I218" s="5">
        <f t="shared" si="237"/>
        <v>131034.29623531809</v>
      </c>
      <c r="J218" s="5">
        <f t="shared" si="238"/>
        <v>46425.113324192062</v>
      </c>
      <c r="K218" s="5">
        <f t="shared" si="239"/>
        <v>271593.08695240738</v>
      </c>
      <c r="L218" s="5">
        <f t="shared" si="240"/>
        <v>44207.731858263949</v>
      </c>
      <c r="M218" s="5">
        <f t="shared" si="241"/>
        <v>10624.518221939534</v>
      </c>
      <c r="N218" s="15">
        <f t="shared" si="242"/>
        <v>5.1980640501492203E-3</v>
      </c>
      <c r="O218" s="15">
        <f t="shared" si="243"/>
        <v>6.5465628570029466E-3</v>
      </c>
      <c r="P218" s="15">
        <f t="shared" si="244"/>
        <v>5.9398987120282687E-3</v>
      </c>
      <c r="Q218" s="5">
        <f t="shared" si="245"/>
        <v>7749.1895643071193</v>
      </c>
      <c r="R218" s="5">
        <f t="shared" si="246"/>
        <v>10785.983141524064</v>
      </c>
      <c r="S218" s="5">
        <f t="shared" si="247"/>
        <v>6246.4432403998344</v>
      </c>
      <c r="T218" s="5">
        <f t="shared" si="248"/>
        <v>24.483231703375473</v>
      </c>
      <c r="U218" s="5">
        <f t="shared" si="249"/>
        <v>82.314199041097169</v>
      </c>
      <c r="V218" s="5">
        <f t="shared" si="250"/>
        <v>134.54879898257184</v>
      </c>
      <c r="W218" s="15">
        <f t="shared" si="251"/>
        <v>-1.0734613539272964E-2</v>
      </c>
      <c r="X218" s="15">
        <f t="shared" si="252"/>
        <v>-1.217998157191269E-2</v>
      </c>
      <c r="Y218" s="15">
        <f t="shared" si="253"/>
        <v>-9.7425357312937999E-3</v>
      </c>
      <c r="Z218" s="5">
        <f t="shared" si="269"/>
        <v>9346.8852001640607</v>
      </c>
      <c r="AA218" s="5">
        <f t="shared" si="270"/>
        <v>32728.482176813512</v>
      </c>
      <c r="AB218" s="5">
        <f t="shared" si="271"/>
        <v>71388.264317921174</v>
      </c>
      <c r="AC218" s="16">
        <f t="shared" si="254"/>
        <v>1.1994316929262989</v>
      </c>
      <c r="AD218" s="16">
        <f t="shared" si="255"/>
        <v>3.0170234519694472</v>
      </c>
      <c r="AE218" s="16">
        <f t="shared" si="256"/>
        <v>11.384552124214455</v>
      </c>
      <c r="AF218" s="15">
        <f t="shared" si="257"/>
        <v>-4.0504037456468023E-3</v>
      </c>
      <c r="AG218" s="15">
        <f t="shared" si="258"/>
        <v>2.9673830763510267E-4</v>
      </c>
      <c r="AH218" s="15">
        <f t="shared" si="259"/>
        <v>9.7937136394747881E-3</v>
      </c>
      <c r="AI218" s="1">
        <f t="shared" si="223"/>
        <v>598966.52686703834</v>
      </c>
      <c r="AJ218" s="1">
        <f t="shared" si="224"/>
        <v>244577.52506678432</v>
      </c>
      <c r="AK218" s="1">
        <f t="shared" si="225"/>
        <v>87185.50346571517</v>
      </c>
      <c r="AL218" s="14">
        <f t="shared" si="260"/>
        <v>77.934897223443414</v>
      </c>
      <c r="AM218" s="14">
        <f t="shared" si="261"/>
        <v>18.289097434446994</v>
      </c>
      <c r="AN218" s="14">
        <f t="shared" si="262"/>
        <v>5.8386055411929032</v>
      </c>
      <c r="AO218" s="11">
        <f t="shared" si="263"/>
        <v>4.0477510529675796E-3</v>
      </c>
      <c r="AP218" s="11">
        <f t="shared" si="264"/>
        <v>5.0990987464317643E-3</v>
      </c>
      <c r="AQ218" s="11">
        <f t="shared" si="265"/>
        <v>4.6255259381569984E-3</v>
      </c>
      <c r="AR218" s="1">
        <f t="shared" si="266"/>
        <v>316510.07751720736</v>
      </c>
      <c r="AS218" s="1">
        <f t="shared" si="267"/>
        <v>131034.29623531809</v>
      </c>
      <c r="AT218" s="1">
        <f t="shared" si="268"/>
        <v>46425.113324192062</v>
      </c>
      <c r="AU218" s="1">
        <f t="shared" si="226"/>
        <v>63302.015503441478</v>
      </c>
      <c r="AV218" s="1">
        <f t="shared" si="227"/>
        <v>26206.859247063621</v>
      </c>
      <c r="AW218" s="1">
        <f t="shared" si="228"/>
        <v>9285.0226648384123</v>
      </c>
      <c r="AX218" s="1">
        <f t="shared" si="282"/>
        <v>217274.46956192589</v>
      </c>
      <c r="AY218" s="1">
        <f t="shared" si="273"/>
        <v>35366.185486611161</v>
      </c>
      <c r="AZ218" s="1">
        <f t="shared" si="274"/>
        <v>8499.614577551627</v>
      </c>
      <c r="BA218" s="1">
        <f t="shared" si="283"/>
        <v>14321.299601045859</v>
      </c>
      <c r="BB218" s="1">
        <f t="shared" si="284"/>
        <v>31044.098887307613</v>
      </c>
      <c r="BC218" s="1">
        <f t="shared" si="285"/>
        <v>39535.348510875163</v>
      </c>
      <c r="BD218" s="1">
        <f t="shared" si="275"/>
        <v>819.34580159868415</v>
      </c>
      <c r="BE218" s="2">
        <f t="shared" si="290"/>
        <v>0</v>
      </c>
      <c r="BF218" s="2">
        <f t="shared" si="291"/>
        <v>0</v>
      </c>
      <c r="BG218" s="2">
        <f t="shared" si="292"/>
        <v>0</v>
      </c>
      <c r="BH218" s="2">
        <f t="shared" si="276"/>
        <v>0</v>
      </c>
      <c r="BI218" s="2">
        <f t="shared" si="286"/>
        <v>0</v>
      </c>
      <c r="BJ218" s="2">
        <f t="shared" si="277"/>
        <v>0</v>
      </c>
      <c r="BK218" s="2">
        <f t="shared" si="278"/>
        <v>0</v>
      </c>
      <c r="BL218" s="2">
        <f t="shared" si="279"/>
        <v>0</v>
      </c>
      <c r="BM218" s="2">
        <f t="shared" si="280"/>
        <v>0</v>
      </c>
      <c r="BN218" s="2">
        <f t="shared" si="281"/>
        <v>0</v>
      </c>
      <c r="BO218" s="2">
        <f t="shared" si="287"/>
        <v>0</v>
      </c>
      <c r="BP218" s="2">
        <f t="shared" si="288"/>
        <v>0</v>
      </c>
      <c r="BQ218" s="2">
        <f t="shared" si="289"/>
        <v>0</v>
      </c>
      <c r="BR218" s="17">
        <f t="shared" si="272"/>
        <v>9.6506312436347389E-3</v>
      </c>
      <c r="BS218" s="12"/>
      <c r="BT218" s="12"/>
      <c r="BU218" s="12"/>
      <c r="BV218" s="12"/>
      <c r="BW218" s="12"/>
      <c r="BX218" s="12"/>
      <c r="BY218" s="19"/>
      <c r="BZ218" s="19"/>
      <c r="CA218" s="19"/>
      <c r="CB218" s="12"/>
      <c r="CC218" s="12"/>
      <c r="CD218" s="12"/>
      <c r="CE218" s="12"/>
      <c r="CF218" s="12"/>
      <c r="CG218" s="12"/>
      <c r="CH218" s="12"/>
      <c r="CI218" s="12"/>
      <c r="CJ218" s="12"/>
      <c r="CK218" s="17"/>
      <c r="CL218" s="17"/>
      <c r="CM218" s="17"/>
    </row>
    <row r="219" spans="1:91">
      <c r="A219" s="2">
        <f t="shared" si="229"/>
        <v>2173</v>
      </c>
      <c r="B219" s="5">
        <f t="shared" si="230"/>
        <v>1165.3845284927718</v>
      </c>
      <c r="C219" s="5">
        <f t="shared" si="231"/>
        <v>2964.0639481276621</v>
      </c>
      <c r="D219" s="5">
        <f t="shared" si="232"/>
        <v>4369.6374485004844</v>
      </c>
      <c r="E219" s="15">
        <f t="shared" si="233"/>
        <v>9.6067310896572221E-7</v>
      </c>
      <c r="F219" s="15">
        <f t="shared" si="234"/>
        <v>1.8925904430595475E-6</v>
      </c>
      <c r="G219" s="15">
        <f t="shared" si="235"/>
        <v>3.8636560660170436E-6</v>
      </c>
      <c r="H219" s="5">
        <f t="shared" si="236"/>
        <v>318139.18485697883</v>
      </c>
      <c r="I219" s="5">
        <f t="shared" si="237"/>
        <v>131883.80022308364</v>
      </c>
      <c r="J219" s="5">
        <f t="shared" si="238"/>
        <v>46698.297972790366</v>
      </c>
      <c r="K219" s="5">
        <f t="shared" si="239"/>
        <v>272990.74003362493</v>
      </c>
      <c r="L219" s="5">
        <f t="shared" si="240"/>
        <v>44494.249291211112</v>
      </c>
      <c r="M219" s="5">
        <f t="shared" si="241"/>
        <v>10686.996008974538</v>
      </c>
      <c r="N219" s="15">
        <f t="shared" si="242"/>
        <v>5.1461290745682398E-3</v>
      </c>
      <c r="O219" s="15">
        <f t="shared" si="243"/>
        <v>6.4811611205428665E-3</v>
      </c>
      <c r="P219" s="15">
        <f t="shared" si="244"/>
        <v>5.880528954808284E-3</v>
      </c>
      <c r="Q219" s="5">
        <f t="shared" si="245"/>
        <v>7705.4626627784519</v>
      </c>
      <c r="R219" s="5">
        <f t="shared" si="246"/>
        <v>10723.684605641804</v>
      </c>
      <c r="S219" s="5">
        <f t="shared" si="247"/>
        <v>6221.9856071706527</v>
      </c>
      <c r="T219" s="5">
        <f t="shared" si="248"/>
        <v>24.220413672847261</v>
      </c>
      <c r="U219" s="5">
        <f t="shared" si="249"/>
        <v>81.311613613669849</v>
      </c>
      <c r="V219" s="5">
        <f t="shared" si="250"/>
        <v>133.23795250088148</v>
      </c>
      <c r="W219" s="15">
        <f t="shared" si="251"/>
        <v>-1.0734613539272964E-2</v>
      </c>
      <c r="X219" s="15">
        <f t="shared" si="252"/>
        <v>-1.217998157191269E-2</v>
      </c>
      <c r="Y219" s="15">
        <f t="shared" si="253"/>
        <v>-9.7425357312937999E-3</v>
      </c>
      <c r="Z219" s="5">
        <f t="shared" si="269"/>
        <v>9256.9765798503049</v>
      </c>
      <c r="AA219" s="5">
        <f t="shared" si="270"/>
        <v>32551.220419181216</v>
      </c>
      <c r="AB219" s="5">
        <f t="shared" si="271"/>
        <v>71809.418614463328</v>
      </c>
      <c r="AC219" s="16">
        <f t="shared" si="254"/>
        <v>1.1945735103046227</v>
      </c>
      <c r="AD219" s="16">
        <f t="shared" si="255"/>
        <v>3.0179187184026799</v>
      </c>
      <c r="AE219" s="16">
        <f t="shared" si="256"/>
        <v>11.496049167632686</v>
      </c>
      <c r="AF219" s="15">
        <f t="shared" si="257"/>
        <v>-4.0504037456468023E-3</v>
      </c>
      <c r="AG219" s="15">
        <f t="shared" si="258"/>
        <v>2.9673830763510267E-4</v>
      </c>
      <c r="AH219" s="15">
        <f t="shared" si="259"/>
        <v>9.7937136394747881E-3</v>
      </c>
      <c r="AI219" s="1">
        <f t="shared" si="223"/>
        <v>602371.88968377595</v>
      </c>
      <c r="AJ219" s="1">
        <f t="shared" si="224"/>
        <v>246326.63180716953</v>
      </c>
      <c r="AK219" s="1">
        <f t="shared" si="225"/>
        <v>87751.975783982067</v>
      </c>
      <c r="AL219" s="14">
        <f t="shared" si="260"/>
        <v>78.247203675119536</v>
      </c>
      <c r="AM219" s="14">
        <f t="shared" si="261"/>
        <v>18.381422769110337</v>
      </c>
      <c r="AN219" s="14">
        <f t="shared" si="262"/>
        <v>5.8653420963526237</v>
      </c>
      <c r="AO219" s="11">
        <f t="shared" si="263"/>
        <v>4.0072735424379041E-3</v>
      </c>
      <c r="AP219" s="11">
        <f t="shared" si="264"/>
        <v>5.0481077589674466E-3</v>
      </c>
      <c r="AQ219" s="11">
        <f t="shared" si="265"/>
        <v>4.5792706787754281E-3</v>
      </c>
      <c r="AR219" s="1">
        <f t="shared" si="266"/>
        <v>318139.18485697883</v>
      </c>
      <c r="AS219" s="1">
        <f t="shared" si="267"/>
        <v>131883.80022308364</v>
      </c>
      <c r="AT219" s="1">
        <f t="shared" si="268"/>
        <v>46698.297972790366</v>
      </c>
      <c r="AU219" s="1">
        <f t="shared" si="226"/>
        <v>63627.836971395765</v>
      </c>
      <c r="AV219" s="1">
        <f t="shared" si="227"/>
        <v>26376.760044616731</v>
      </c>
      <c r="AW219" s="1">
        <f t="shared" si="228"/>
        <v>9339.6595945580739</v>
      </c>
      <c r="AX219" s="1">
        <f t="shared" si="282"/>
        <v>218392.59202689995</v>
      </c>
      <c r="AY219" s="1">
        <f t="shared" si="273"/>
        <v>35595.399432968887</v>
      </c>
      <c r="AZ219" s="1">
        <f t="shared" si="274"/>
        <v>8549.5968071796324</v>
      </c>
      <c r="BA219" s="1">
        <f t="shared" si="283"/>
        <v>14327.295199843595</v>
      </c>
      <c r="BB219" s="1">
        <f t="shared" si="284"/>
        <v>31063.306231354894</v>
      </c>
      <c r="BC219" s="1">
        <f t="shared" si="285"/>
        <v>39561.121783906179</v>
      </c>
      <c r="BD219" s="1">
        <f t="shared" si="275"/>
        <v>795.9589847187375</v>
      </c>
      <c r="BE219" s="2">
        <f t="shared" si="290"/>
        <v>0</v>
      </c>
      <c r="BF219" s="2">
        <f t="shared" si="291"/>
        <v>0</v>
      </c>
      <c r="BG219" s="2">
        <f t="shared" si="292"/>
        <v>0</v>
      </c>
      <c r="BH219" s="2">
        <f t="shared" si="276"/>
        <v>0</v>
      </c>
      <c r="BI219" s="2">
        <f t="shared" si="286"/>
        <v>0</v>
      </c>
      <c r="BJ219" s="2">
        <f t="shared" si="277"/>
        <v>0</v>
      </c>
      <c r="BK219" s="2">
        <f t="shared" si="278"/>
        <v>0</v>
      </c>
      <c r="BL219" s="2">
        <f t="shared" si="279"/>
        <v>0</v>
      </c>
      <c r="BM219" s="2">
        <f t="shared" si="280"/>
        <v>0</v>
      </c>
      <c r="BN219" s="2">
        <f t="shared" si="281"/>
        <v>0</v>
      </c>
      <c r="BO219" s="2">
        <f t="shared" si="287"/>
        <v>0</v>
      </c>
      <c r="BP219" s="2">
        <f t="shared" si="288"/>
        <v>0</v>
      </c>
      <c r="BQ219" s="2">
        <f t="shared" si="289"/>
        <v>0</v>
      </c>
      <c r="BR219" s="17">
        <f t="shared" si="272"/>
        <v>9.3695448967327562E-3</v>
      </c>
      <c r="BS219" s="12"/>
      <c r="BT219" s="12"/>
      <c r="BU219" s="12"/>
      <c r="BV219" s="12"/>
      <c r="BW219" s="12"/>
      <c r="BX219" s="12"/>
      <c r="BY219" s="19"/>
      <c r="BZ219" s="19"/>
      <c r="CA219" s="19"/>
      <c r="CB219" s="12"/>
      <c r="CC219" s="12"/>
      <c r="CD219" s="12"/>
      <c r="CE219" s="12"/>
      <c r="CF219" s="12"/>
      <c r="CG219" s="12"/>
      <c r="CH219" s="12"/>
      <c r="CI219" s="12"/>
      <c r="CJ219" s="12"/>
      <c r="CK219" s="17"/>
      <c r="CL219" s="17"/>
      <c r="CM219" s="17"/>
    </row>
    <row r="220" spans="1:91">
      <c r="A220" s="2">
        <f t="shared" si="229"/>
        <v>2174</v>
      </c>
      <c r="B220" s="5">
        <f t="shared" si="230"/>
        <v>1165.385592068671</v>
      </c>
      <c r="C220" s="5">
        <f t="shared" si="231"/>
        <v>2964.0692773988076</v>
      </c>
      <c r="D220" s="5">
        <f t="shared" si="232"/>
        <v>4369.6534871379063</v>
      </c>
      <c r="E220" s="15">
        <f t="shared" si="233"/>
        <v>9.1263945351743604E-7</v>
      </c>
      <c r="F220" s="15">
        <f t="shared" si="234"/>
        <v>1.7979609209065701E-6</v>
      </c>
      <c r="G220" s="15">
        <f t="shared" si="235"/>
        <v>3.6704732627161914E-6</v>
      </c>
      <c r="H220" s="5">
        <f t="shared" si="236"/>
        <v>319760.3045161828</v>
      </c>
      <c r="I220" s="5">
        <f t="shared" si="237"/>
        <v>132730.25978898685</v>
      </c>
      <c r="J220" s="5">
        <f t="shared" si="238"/>
        <v>46970.336363574228</v>
      </c>
      <c r="K220" s="5">
        <f t="shared" si="239"/>
        <v>274381.54949949024</v>
      </c>
      <c r="L220" s="5">
        <f t="shared" si="240"/>
        <v>44779.742768181037</v>
      </c>
      <c r="M220" s="5">
        <f t="shared" si="241"/>
        <v>10749.213067313372</v>
      </c>
      <c r="N220" s="15">
        <f t="shared" si="242"/>
        <v>5.0947129770555488E-3</v>
      </c>
      <c r="O220" s="15">
        <f t="shared" si="243"/>
        <v>6.4164129413981641E-3</v>
      </c>
      <c r="P220" s="15">
        <f t="shared" si="244"/>
        <v>5.8217536795734937E-3</v>
      </c>
      <c r="Q220" s="5">
        <f t="shared" si="245"/>
        <v>7661.5902018190718</v>
      </c>
      <c r="R220" s="5">
        <f t="shared" si="246"/>
        <v>10661.05900641603</v>
      </c>
      <c r="S220" s="5">
        <f t="shared" si="247"/>
        <v>6197.2604018891989</v>
      </c>
      <c r="T220" s="5">
        <f t="shared" si="248"/>
        <v>23.960416892307922</v>
      </c>
      <c r="U220" s="5">
        <f t="shared" si="249"/>
        <v>80.321239658272859</v>
      </c>
      <c r="V220" s="5">
        <f t="shared" si="250"/>
        <v>131.9398769878772</v>
      </c>
      <c r="W220" s="15">
        <f t="shared" si="251"/>
        <v>-1.0734613539272964E-2</v>
      </c>
      <c r="X220" s="15">
        <f t="shared" si="252"/>
        <v>-1.217998157191269E-2</v>
      </c>
      <c r="Y220" s="15">
        <f t="shared" si="253"/>
        <v>-9.7425357312937999E-3</v>
      </c>
      <c r="Z220" s="5">
        <f t="shared" si="269"/>
        <v>9167.4586618166504</v>
      </c>
      <c r="AA220" s="5">
        <f t="shared" si="270"/>
        <v>32372.81190533347</v>
      </c>
      <c r="AB220" s="5">
        <f t="shared" si="271"/>
        <v>72228.779682065331</v>
      </c>
      <c r="AC220" s="16">
        <f t="shared" si="254"/>
        <v>1.1897350052840343</v>
      </c>
      <c r="AD220" s="16">
        <f t="shared" si="255"/>
        <v>3.0188142504957591</v>
      </c>
      <c r="AE220" s="16">
        <f t="shared" si="256"/>
        <v>11.608638181165803</v>
      </c>
      <c r="AF220" s="15">
        <f t="shared" si="257"/>
        <v>-4.0504037456468023E-3</v>
      </c>
      <c r="AG220" s="15">
        <f t="shared" si="258"/>
        <v>2.9673830763510267E-4</v>
      </c>
      <c r="AH220" s="15">
        <f t="shared" si="259"/>
        <v>9.7937136394747881E-3</v>
      </c>
      <c r="AI220" s="1">
        <f t="shared" si="223"/>
        <v>605762.53768679418</v>
      </c>
      <c r="AJ220" s="1">
        <f t="shared" si="224"/>
        <v>248070.72867106932</v>
      </c>
      <c r="AK220" s="1">
        <f t="shared" si="225"/>
        <v>88316.437800141939</v>
      </c>
      <c r="AL220" s="14">
        <f t="shared" si="260"/>
        <v>78.557626044686018</v>
      </c>
      <c r="AM220" s="14">
        <f t="shared" si="261"/>
        <v>18.473286257982927</v>
      </c>
      <c r="AN220" s="14">
        <f t="shared" si="262"/>
        <v>5.8919324955446104</v>
      </c>
      <c r="AO220" s="11">
        <f t="shared" si="263"/>
        <v>3.9672008070135252E-3</v>
      </c>
      <c r="AP220" s="11">
        <f t="shared" si="264"/>
        <v>4.9976266813777717E-3</v>
      </c>
      <c r="AQ220" s="11">
        <f t="shared" si="265"/>
        <v>4.5334779719876737E-3</v>
      </c>
      <c r="AR220" s="1">
        <f t="shared" si="266"/>
        <v>319760.3045161828</v>
      </c>
      <c r="AS220" s="1">
        <f t="shared" si="267"/>
        <v>132730.25978898685</v>
      </c>
      <c r="AT220" s="1">
        <f t="shared" si="268"/>
        <v>46970.336363574228</v>
      </c>
      <c r="AU220" s="1">
        <f t="shared" si="226"/>
        <v>63952.060903236561</v>
      </c>
      <c r="AV220" s="1">
        <f t="shared" si="227"/>
        <v>26546.051957797372</v>
      </c>
      <c r="AW220" s="1">
        <f t="shared" si="228"/>
        <v>9394.0672727148467</v>
      </c>
      <c r="AX220" s="1">
        <f t="shared" si="282"/>
        <v>219505.2395995922</v>
      </c>
      <c r="AY220" s="1">
        <f t="shared" si="273"/>
        <v>35823.794214544825</v>
      </c>
      <c r="AZ220" s="1">
        <f t="shared" si="274"/>
        <v>8599.3704538506972</v>
      </c>
      <c r="BA220" s="1">
        <f t="shared" si="283"/>
        <v>14333.230507339245</v>
      </c>
      <c r="BB220" s="1">
        <f t="shared" si="284"/>
        <v>31082.320018296523</v>
      </c>
      <c r="BC220" s="1">
        <f t="shared" si="285"/>
        <v>39586.632274433759</v>
      </c>
      <c r="BD220" s="1">
        <f t="shared" si="275"/>
        <v>773.23472627721992</v>
      </c>
      <c r="BE220" s="2">
        <f t="shared" si="290"/>
        <v>0</v>
      </c>
      <c r="BF220" s="2">
        <f t="shared" si="291"/>
        <v>0</v>
      </c>
      <c r="BG220" s="2">
        <f t="shared" si="292"/>
        <v>0</v>
      </c>
      <c r="BH220" s="2">
        <f t="shared" si="276"/>
        <v>0</v>
      </c>
      <c r="BI220" s="2">
        <f t="shared" si="286"/>
        <v>0</v>
      </c>
      <c r="BJ220" s="2">
        <f t="shared" si="277"/>
        <v>0</v>
      </c>
      <c r="BK220" s="2">
        <f t="shared" si="278"/>
        <v>0</v>
      </c>
      <c r="BL220" s="2">
        <f t="shared" si="279"/>
        <v>0</v>
      </c>
      <c r="BM220" s="2">
        <f t="shared" si="280"/>
        <v>0</v>
      </c>
      <c r="BN220" s="2">
        <f t="shared" si="281"/>
        <v>0</v>
      </c>
      <c r="BO220" s="2">
        <f t="shared" si="287"/>
        <v>0</v>
      </c>
      <c r="BP220" s="2">
        <f t="shared" si="288"/>
        <v>0</v>
      </c>
      <c r="BQ220" s="2">
        <f t="shared" si="289"/>
        <v>0</v>
      </c>
      <c r="BR220" s="17">
        <f t="shared" si="272"/>
        <v>9.0966455308085017E-3</v>
      </c>
      <c r="BS220" s="12"/>
      <c r="BT220" s="12"/>
      <c r="BU220" s="12"/>
      <c r="BV220" s="12"/>
      <c r="BW220" s="12"/>
      <c r="BX220" s="12"/>
      <c r="BY220" s="19"/>
      <c r="BZ220" s="19"/>
      <c r="CA220" s="19"/>
      <c r="CB220" s="12"/>
      <c r="CC220" s="12"/>
      <c r="CD220" s="12"/>
      <c r="CE220" s="12"/>
      <c r="CF220" s="12"/>
      <c r="CG220" s="12"/>
      <c r="CH220" s="12"/>
      <c r="CI220" s="12"/>
      <c r="CJ220" s="12"/>
      <c r="CK220" s="17"/>
      <c r="CL220" s="17"/>
      <c r="CM220" s="17"/>
    </row>
    <row r="221" spans="1:91">
      <c r="A221" s="2">
        <f t="shared" si="229"/>
        <v>2175</v>
      </c>
      <c r="B221" s="5">
        <f t="shared" si="230"/>
        <v>1165.3866024666975</v>
      </c>
      <c r="C221" s="5">
        <f t="shared" si="231"/>
        <v>2964.074340215499</v>
      </c>
      <c r="D221" s="5">
        <f t="shared" si="232"/>
        <v>4369.6687238993836</v>
      </c>
      <c r="E221" s="15">
        <f t="shared" si="233"/>
        <v>8.6700748084156423E-7</v>
      </c>
      <c r="F221" s="15">
        <f t="shared" si="234"/>
        <v>1.7080628748612415E-6</v>
      </c>
      <c r="G221" s="15">
        <f t="shared" si="235"/>
        <v>3.4869495995803815E-6</v>
      </c>
      <c r="H221" s="5">
        <f t="shared" si="236"/>
        <v>321373.39354973636</v>
      </c>
      <c r="I221" s="5">
        <f t="shared" si="237"/>
        <v>133573.63193093197</v>
      </c>
      <c r="J221" s="5">
        <f t="shared" si="238"/>
        <v>47241.217765061112</v>
      </c>
      <c r="K221" s="5">
        <f t="shared" si="239"/>
        <v>275765.47805638605</v>
      </c>
      <c r="L221" s="5">
        <f t="shared" si="240"/>
        <v>45064.197654779695</v>
      </c>
      <c r="M221" s="5">
        <f t="shared" si="241"/>
        <v>10811.16687557592</v>
      </c>
      <c r="N221" s="15">
        <f t="shared" si="242"/>
        <v>5.04381056022285E-3</v>
      </c>
      <c r="O221" s="15">
        <f t="shared" si="243"/>
        <v>6.3523117600572387E-3</v>
      </c>
      <c r="P221" s="15">
        <f t="shared" si="244"/>
        <v>5.763566865274905E-3</v>
      </c>
      <c r="Q221" s="5">
        <f t="shared" si="245"/>
        <v>7617.5813817541402</v>
      </c>
      <c r="R221" s="5">
        <f t="shared" si="246"/>
        <v>10598.123119686947</v>
      </c>
      <c r="S221" s="5">
        <f t="shared" si="247"/>
        <v>6172.2752309783391</v>
      </c>
      <c r="T221" s="5">
        <f t="shared" si="248"/>
        <v>23.703211076729129</v>
      </c>
      <c r="U221" s="5">
        <f t="shared" si="249"/>
        <v>79.342928439401916</v>
      </c>
      <c r="V221" s="5">
        <f t="shared" si="250"/>
        <v>130.65444802194028</v>
      </c>
      <c r="W221" s="15">
        <f t="shared" si="251"/>
        <v>-1.0734613539272964E-2</v>
      </c>
      <c r="X221" s="15">
        <f t="shared" si="252"/>
        <v>-1.217998157191269E-2</v>
      </c>
      <c r="Y221" s="15">
        <f t="shared" si="253"/>
        <v>-9.7425357312937999E-3</v>
      </c>
      <c r="Z221" s="5">
        <f t="shared" si="269"/>
        <v>9078.3415676580007</v>
      </c>
      <c r="AA221" s="5">
        <f t="shared" si="270"/>
        <v>32193.307007487048</v>
      </c>
      <c r="AB221" s="5">
        <f t="shared" si="271"/>
        <v>72646.330654653153</v>
      </c>
      <c r="AC221" s="16">
        <f t="shared" si="254"/>
        <v>1.1849160981623048</v>
      </c>
      <c r="AD221" s="16">
        <f t="shared" si="255"/>
        <v>3.0197100483275161</v>
      </c>
      <c r="AE221" s="16">
        <f t="shared" si="256"/>
        <v>11.722329859256414</v>
      </c>
      <c r="AF221" s="15">
        <f t="shared" si="257"/>
        <v>-4.0504037456468023E-3</v>
      </c>
      <c r="AG221" s="15">
        <f t="shared" si="258"/>
        <v>2.9673830763510267E-4</v>
      </c>
      <c r="AH221" s="15">
        <f t="shared" si="259"/>
        <v>9.7937136394747881E-3</v>
      </c>
      <c r="AI221" s="1">
        <f t="shared" si="223"/>
        <v>609138.34482135135</v>
      </c>
      <c r="AJ221" s="1">
        <f t="shared" si="224"/>
        <v>249809.70776175975</v>
      </c>
      <c r="AK221" s="1">
        <f t="shared" si="225"/>
        <v>88878.861292842601</v>
      </c>
      <c r="AL221" s="14">
        <f t="shared" si="260"/>
        <v>78.86616338335314</v>
      </c>
      <c r="AM221" s="14">
        <f t="shared" si="261"/>
        <v>18.564685620395597</v>
      </c>
      <c r="AN221" s="14">
        <f t="shared" si="262"/>
        <v>5.918376332263791</v>
      </c>
      <c r="AO221" s="11">
        <f t="shared" si="263"/>
        <v>3.9275287989433902E-3</v>
      </c>
      <c r="AP221" s="11">
        <f t="shared" si="264"/>
        <v>4.9476504145639939E-3</v>
      </c>
      <c r="AQ221" s="11">
        <f t="shared" si="265"/>
        <v>4.4881431922677972E-3</v>
      </c>
      <c r="AR221" s="1">
        <f t="shared" si="266"/>
        <v>321373.39354973636</v>
      </c>
      <c r="AS221" s="1">
        <f t="shared" si="267"/>
        <v>133573.63193093197</v>
      </c>
      <c r="AT221" s="1">
        <f t="shared" si="268"/>
        <v>47241.217765061112</v>
      </c>
      <c r="AU221" s="1">
        <f t="shared" si="226"/>
        <v>64274.678709947271</v>
      </c>
      <c r="AV221" s="1">
        <f t="shared" si="227"/>
        <v>26714.726386186394</v>
      </c>
      <c r="AW221" s="1">
        <f t="shared" si="228"/>
        <v>9448.243553012222</v>
      </c>
      <c r="AX221" s="1">
        <f t="shared" si="282"/>
        <v>220612.38244510884</v>
      </c>
      <c r="AY221" s="1">
        <f t="shared" si="273"/>
        <v>36051.35812382376</v>
      </c>
      <c r="AZ221" s="1">
        <f t="shared" si="274"/>
        <v>8648.9335004607346</v>
      </c>
      <c r="BA221" s="1">
        <f t="shared" si="283"/>
        <v>14339.106149535051</v>
      </c>
      <c r="BB221" s="1">
        <f t="shared" si="284"/>
        <v>31101.142282236648</v>
      </c>
      <c r="BC221" s="1">
        <f t="shared" si="285"/>
        <v>39611.882889200548</v>
      </c>
      <c r="BD221" s="1">
        <f t="shared" si="275"/>
        <v>751.15445656957297</v>
      </c>
      <c r="BE221" s="2">
        <f t="shared" si="290"/>
        <v>0</v>
      </c>
      <c r="BF221" s="2">
        <f t="shared" si="291"/>
        <v>0</v>
      </c>
      <c r="BG221" s="2">
        <f t="shared" si="292"/>
        <v>0</v>
      </c>
      <c r="BH221" s="2">
        <f t="shared" si="276"/>
        <v>0</v>
      </c>
      <c r="BI221" s="2">
        <f t="shared" si="286"/>
        <v>0</v>
      </c>
      <c r="BJ221" s="2">
        <f t="shared" si="277"/>
        <v>0</v>
      </c>
      <c r="BK221" s="2">
        <f t="shared" si="278"/>
        <v>0</v>
      </c>
      <c r="BL221" s="2">
        <f t="shared" si="279"/>
        <v>0</v>
      </c>
      <c r="BM221" s="2">
        <f t="shared" si="280"/>
        <v>0</v>
      </c>
      <c r="BN221" s="2">
        <f t="shared" si="281"/>
        <v>0</v>
      </c>
      <c r="BO221" s="2">
        <f t="shared" si="287"/>
        <v>0</v>
      </c>
      <c r="BP221" s="2">
        <f t="shared" si="288"/>
        <v>0</v>
      </c>
      <c r="BQ221" s="2">
        <f t="shared" si="289"/>
        <v>0</v>
      </c>
      <c r="BR221" s="17">
        <f t="shared" si="272"/>
        <v>8.831694690105342E-3</v>
      </c>
      <c r="BS221" s="12"/>
      <c r="BT221" s="12"/>
      <c r="BU221" s="12"/>
      <c r="BV221" s="12"/>
      <c r="BW221" s="12"/>
      <c r="BX221" s="12"/>
      <c r="BY221" s="19"/>
      <c r="BZ221" s="19"/>
      <c r="CA221" s="19"/>
      <c r="CB221" s="12"/>
      <c r="CC221" s="12"/>
      <c r="CD221" s="12"/>
      <c r="CE221" s="12"/>
      <c r="CF221" s="12"/>
      <c r="CG221" s="12"/>
      <c r="CH221" s="12"/>
      <c r="CI221" s="12"/>
      <c r="CJ221" s="12"/>
      <c r="CK221" s="17"/>
      <c r="CL221" s="17"/>
      <c r="CM221" s="17"/>
    </row>
    <row r="222" spans="1:91">
      <c r="A222" s="2">
        <f t="shared" si="229"/>
        <v>2176</v>
      </c>
      <c r="B222" s="5">
        <f t="shared" si="230"/>
        <v>1165.3875623456547</v>
      </c>
      <c r="C222" s="5">
        <f t="shared" si="231"/>
        <v>2964.0791498995704</v>
      </c>
      <c r="D222" s="5">
        <f t="shared" si="232"/>
        <v>4369.6831988732602</v>
      </c>
      <c r="E222" s="15">
        <f t="shared" si="233"/>
        <v>8.2365710679948601E-7</v>
      </c>
      <c r="F222" s="15">
        <f t="shared" si="234"/>
        <v>1.6226597311181794E-6</v>
      </c>
      <c r="G222" s="15">
        <f t="shared" si="235"/>
        <v>3.3126021196013625E-6</v>
      </c>
      <c r="H222" s="5">
        <f t="shared" si="236"/>
        <v>322978.41083671054</v>
      </c>
      <c r="I222" s="5">
        <f t="shared" si="237"/>
        <v>134413.87471858773</v>
      </c>
      <c r="J222" s="5">
        <f t="shared" si="238"/>
        <v>47510.931768987954</v>
      </c>
      <c r="K222" s="5">
        <f t="shared" si="239"/>
        <v>277142.48999416979</v>
      </c>
      <c r="L222" s="5">
        <f t="shared" si="240"/>
        <v>45347.599683072549</v>
      </c>
      <c r="M222" s="5">
        <f t="shared" si="241"/>
        <v>10872.854988947216</v>
      </c>
      <c r="N222" s="15">
        <f t="shared" si="242"/>
        <v>4.9934166795968515E-3</v>
      </c>
      <c r="O222" s="15">
        <f t="shared" si="243"/>
        <v>6.2888510844882894E-3</v>
      </c>
      <c r="P222" s="15">
        <f t="shared" si="244"/>
        <v>5.7059625553148585E-3</v>
      </c>
      <c r="Q222" s="5">
        <f t="shared" si="245"/>
        <v>7573.4452647324861</v>
      </c>
      <c r="R222" s="5">
        <f t="shared" si="246"/>
        <v>10534.893491994866</v>
      </c>
      <c r="S222" s="5">
        <f t="shared" si="247"/>
        <v>6147.0376328303691</v>
      </c>
      <c r="T222" s="5">
        <f t="shared" si="248"/>
        <v>23.448766266180627</v>
      </c>
      <c r="U222" s="5">
        <f t="shared" si="249"/>
        <v>78.376533033148419</v>
      </c>
      <c r="V222" s="5">
        <f t="shared" si="250"/>
        <v>129.38154239363405</v>
      </c>
      <c r="W222" s="15">
        <f t="shared" si="251"/>
        <v>-1.0734613539272964E-2</v>
      </c>
      <c r="X222" s="15">
        <f t="shared" si="252"/>
        <v>-1.217998157191269E-2</v>
      </c>
      <c r="Y222" s="15">
        <f t="shared" si="253"/>
        <v>-9.7425357312937999E-3</v>
      </c>
      <c r="Z222" s="5">
        <f t="shared" si="269"/>
        <v>8989.6350750414513</v>
      </c>
      <c r="AA222" s="5">
        <f t="shared" si="270"/>
        <v>32012.755470809079</v>
      </c>
      <c r="AB222" s="5">
        <f t="shared" si="271"/>
        <v>73062.055172946391</v>
      </c>
      <c r="AC222" s="16">
        <f t="shared" si="254"/>
        <v>1.1801167095600311</v>
      </c>
      <c r="AD222" s="16">
        <f t="shared" si="255"/>
        <v>3.0206061119768055</v>
      </c>
      <c r="AE222" s="16">
        <f t="shared" si="256"/>
        <v>11.837135001085436</v>
      </c>
      <c r="AF222" s="15">
        <f t="shared" si="257"/>
        <v>-4.0504037456468023E-3</v>
      </c>
      <c r="AG222" s="15">
        <f t="shared" si="258"/>
        <v>2.9673830763510267E-4</v>
      </c>
      <c r="AH222" s="15">
        <f t="shared" si="259"/>
        <v>9.7937136394747881E-3</v>
      </c>
      <c r="AI222" s="1">
        <f t="shared" si="223"/>
        <v>612499.18904916348</v>
      </c>
      <c r="AJ222" s="1">
        <f t="shared" si="224"/>
        <v>251543.46337177019</v>
      </c>
      <c r="AK222" s="1">
        <f t="shared" si="225"/>
        <v>89439.218716570555</v>
      </c>
      <c r="AL222" s="14">
        <f t="shared" si="260"/>
        <v>79.172815020023933</v>
      </c>
      <c r="AM222" s="14">
        <f t="shared" si="261"/>
        <v>18.655618679156536</v>
      </c>
      <c r="AN222" s="14">
        <f t="shared" si="262"/>
        <v>5.9446732275042704</v>
      </c>
      <c r="AO222" s="11">
        <f t="shared" si="263"/>
        <v>3.8882535109539562E-3</v>
      </c>
      <c r="AP222" s="11">
        <f t="shared" si="264"/>
        <v>4.898173910418354E-3</v>
      </c>
      <c r="AQ222" s="11">
        <f t="shared" si="265"/>
        <v>4.4432617603451189E-3</v>
      </c>
      <c r="AR222" s="1">
        <f t="shared" si="266"/>
        <v>322978.41083671054</v>
      </c>
      <c r="AS222" s="1">
        <f t="shared" si="267"/>
        <v>134413.87471858773</v>
      </c>
      <c r="AT222" s="1">
        <f t="shared" si="268"/>
        <v>47510.931768987954</v>
      </c>
      <c r="AU222" s="1">
        <f t="shared" si="226"/>
        <v>64595.682167342107</v>
      </c>
      <c r="AV222" s="1">
        <f t="shared" si="227"/>
        <v>26882.774943717548</v>
      </c>
      <c r="AW222" s="1">
        <f t="shared" si="228"/>
        <v>9502.1863537975914</v>
      </c>
      <c r="AX222" s="1">
        <f t="shared" si="282"/>
        <v>221713.99199533585</v>
      </c>
      <c r="AY222" s="1">
        <f t="shared" si="273"/>
        <v>36278.079746458039</v>
      </c>
      <c r="AZ222" s="1">
        <f t="shared" si="274"/>
        <v>8698.2839911577721</v>
      </c>
      <c r="BA222" s="1">
        <f t="shared" si="283"/>
        <v>14344.922744910413</v>
      </c>
      <c r="BB222" s="1">
        <f t="shared" si="284"/>
        <v>31119.775031631176</v>
      </c>
      <c r="BC222" s="1">
        <f t="shared" si="285"/>
        <v>39636.876491666932</v>
      </c>
      <c r="BD222" s="1">
        <f t="shared" si="275"/>
        <v>729.70011804285696</v>
      </c>
      <c r="BE222" s="2">
        <f t="shared" si="290"/>
        <v>0</v>
      </c>
      <c r="BF222" s="2">
        <f t="shared" si="291"/>
        <v>0</v>
      </c>
      <c r="BG222" s="2">
        <f t="shared" si="292"/>
        <v>0</v>
      </c>
      <c r="BH222" s="2">
        <f t="shared" si="276"/>
        <v>0</v>
      </c>
      <c r="BI222" s="2">
        <f t="shared" si="286"/>
        <v>0</v>
      </c>
      <c r="BJ222" s="2">
        <f t="shared" si="277"/>
        <v>0</v>
      </c>
      <c r="BK222" s="2">
        <f t="shared" si="278"/>
        <v>0</v>
      </c>
      <c r="BL222" s="2">
        <f t="shared" si="279"/>
        <v>0</v>
      </c>
      <c r="BM222" s="2">
        <f t="shared" si="280"/>
        <v>0</v>
      </c>
      <c r="BN222" s="2">
        <f t="shared" si="281"/>
        <v>0</v>
      </c>
      <c r="BO222" s="2">
        <f t="shared" si="287"/>
        <v>0</v>
      </c>
      <c r="BP222" s="2">
        <f t="shared" si="288"/>
        <v>0</v>
      </c>
      <c r="BQ222" s="2">
        <f t="shared" si="289"/>
        <v>0</v>
      </c>
      <c r="BR222" s="17">
        <f t="shared" si="272"/>
        <v>8.5744608641799436E-3</v>
      </c>
      <c r="BS222" s="12"/>
      <c r="BT222" s="12"/>
      <c r="BU222" s="12"/>
      <c r="BV222" s="12"/>
      <c r="BW222" s="12"/>
      <c r="BX222" s="12"/>
      <c r="BY222" s="19"/>
      <c r="BZ222" s="19"/>
      <c r="CA222" s="19"/>
      <c r="CB222" s="12"/>
      <c r="CC222" s="12"/>
      <c r="CD222" s="12"/>
      <c r="CE222" s="12"/>
      <c r="CF222" s="12"/>
      <c r="CG222" s="12"/>
      <c r="CH222" s="12"/>
      <c r="CI222" s="12"/>
      <c r="CJ222" s="12"/>
      <c r="CK222" s="17"/>
      <c r="CL222" s="17"/>
      <c r="CM222" s="17"/>
    </row>
    <row r="223" spans="1:91">
      <c r="A223" s="2">
        <f t="shared" si="229"/>
        <v>2177</v>
      </c>
      <c r="B223" s="5">
        <f t="shared" si="230"/>
        <v>1165.3884742314151</v>
      </c>
      <c r="C223" s="5">
        <f t="shared" si="231"/>
        <v>2964.0837191068526</v>
      </c>
      <c r="D223" s="5">
        <f t="shared" si="232"/>
        <v>4369.6969501439953</v>
      </c>
      <c r="E223" s="15">
        <f t="shared" si="233"/>
        <v>7.8247425145951167E-7</v>
      </c>
      <c r="F223" s="15">
        <f t="shared" si="234"/>
        <v>1.5415267445622704E-6</v>
      </c>
      <c r="G223" s="15">
        <f t="shared" si="235"/>
        <v>3.1469720136212941E-6</v>
      </c>
      <c r="H223" s="5">
        <f t="shared" si="236"/>
        <v>324575.31705824781</v>
      </c>
      <c r="I223" s="5">
        <f t="shared" si="237"/>
        <v>135250.94728692734</v>
      </c>
      <c r="J223" s="5">
        <f t="shared" si="238"/>
        <v>47779.468287708696</v>
      </c>
      <c r="K223" s="5">
        <f t="shared" si="239"/>
        <v>278512.55116651842</v>
      </c>
      <c r="L223" s="5">
        <f t="shared" si="240"/>
        <v>45629.934949233349</v>
      </c>
      <c r="M223" s="5">
        <f t="shared" si="241"/>
        <v>10934.275038486185</v>
      </c>
      <c r="N223" s="15">
        <f t="shared" si="242"/>
        <v>4.9435262430435056E-3</v>
      </c>
      <c r="O223" s="15">
        <f t="shared" si="243"/>
        <v>6.2260244893665995E-3</v>
      </c>
      <c r="P223" s="15">
        <f t="shared" si="244"/>
        <v>5.6489348567054787E-3</v>
      </c>
      <c r="Q223" s="5">
        <f t="shared" si="245"/>
        <v>7529.1907746280704</v>
      </c>
      <c r="R223" s="5">
        <f t="shared" si="246"/>
        <v>10471.386439031037</v>
      </c>
      <c r="S223" s="5">
        <f t="shared" si="247"/>
        <v>6121.555076595534</v>
      </c>
      <c r="T223" s="5">
        <f t="shared" si="248"/>
        <v>23.197052822340439</v>
      </c>
      <c r="U223" s="5">
        <f t="shared" si="249"/>
        <v>77.421908305134266</v>
      </c>
      <c r="V223" s="5">
        <f t="shared" si="250"/>
        <v>128.12103809389416</v>
      </c>
      <c r="W223" s="15">
        <f t="shared" si="251"/>
        <v>-1.0734613539272964E-2</v>
      </c>
      <c r="X223" s="15">
        <f t="shared" si="252"/>
        <v>-1.217998157191269E-2</v>
      </c>
      <c r="Y223" s="15">
        <f t="shared" si="253"/>
        <v>-9.7425357312937999E-3</v>
      </c>
      <c r="Z223" s="5">
        <f t="shared" si="269"/>
        <v>8901.3486226637851</v>
      </c>
      <c r="AA223" s="5">
        <f t="shared" si="270"/>
        <v>31831.206407242043</v>
      </c>
      <c r="AB223" s="5">
        <f t="shared" si="271"/>
        <v>73475.937380441275</v>
      </c>
      <c r="AC223" s="16">
        <f t="shared" si="254"/>
        <v>1.1753367604193288</v>
      </c>
      <c r="AD223" s="16">
        <f t="shared" si="255"/>
        <v>3.0215024415225056</v>
      </c>
      <c r="AE223" s="16">
        <f t="shared" si="256"/>
        <v>11.953064511597871</v>
      </c>
      <c r="AF223" s="15">
        <f t="shared" si="257"/>
        <v>-4.0504037456468023E-3</v>
      </c>
      <c r="AG223" s="15">
        <f t="shared" si="258"/>
        <v>2.9673830763510267E-4</v>
      </c>
      <c r="AH223" s="15">
        <f t="shared" si="259"/>
        <v>9.7937136394747881E-3</v>
      </c>
      <c r="AI223" s="1">
        <f t="shared" si="223"/>
        <v>615844.95231158915</v>
      </c>
      <c r="AJ223" s="1">
        <f t="shared" si="224"/>
        <v>253271.89197831074</v>
      </c>
      <c r="AK223" s="1">
        <f t="shared" si="225"/>
        <v>89997.483198711096</v>
      </c>
      <c r="AL223" s="14">
        <f t="shared" si="260"/>
        <v>79.477580556237911</v>
      </c>
      <c r="AM223" s="14">
        <f t="shared" si="261"/>
        <v>18.746083359206523</v>
      </c>
      <c r="AN223" s="14">
        <f t="shared" si="262"/>
        <v>5.9708228293414924</v>
      </c>
      <c r="AO223" s="11">
        <f t="shared" si="263"/>
        <v>3.8493709758444165E-3</v>
      </c>
      <c r="AP223" s="11">
        <f t="shared" si="264"/>
        <v>4.8491921713141707E-3</v>
      </c>
      <c r="AQ223" s="11">
        <f t="shared" si="265"/>
        <v>4.3988291427416674E-3</v>
      </c>
      <c r="AR223" s="1">
        <f t="shared" si="266"/>
        <v>324575.31705824781</v>
      </c>
      <c r="AS223" s="1">
        <f t="shared" si="267"/>
        <v>135250.94728692734</v>
      </c>
      <c r="AT223" s="1">
        <f t="shared" si="268"/>
        <v>47779.468287708696</v>
      </c>
      <c r="AU223" s="1">
        <f t="shared" si="226"/>
        <v>64915.063411649564</v>
      </c>
      <c r="AV223" s="1">
        <f t="shared" si="227"/>
        <v>27050.18945738547</v>
      </c>
      <c r="AW223" s="1">
        <f t="shared" si="228"/>
        <v>9555.8936575417392</v>
      </c>
      <c r="AX223" s="1">
        <f t="shared" si="282"/>
        <v>222810.04093321474</v>
      </c>
      <c r="AY223" s="1">
        <f t="shared" si="273"/>
        <v>36503.947959386678</v>
      </c>
      <c r="AZ223" s="1">
        <f t="shared" si="274"/>
        <v>8747.4200307889478</v>
      </c>
      <c r="BA223" s="1">
        <f t="shared" si="283"/>
        <v>14350.680904561525</v>
      </c>
      <c r="BB223" s="1">
        <f t="shared" si="284"/>
        <v>31138.220249811638</v>
      </c>
      <c r="BC223" s="1">
        <f t="shared" si="285"/>
        <v>39661.615903145372</v>
      </c>
      <c r="BD223" s="1">
        <f t="shared" si="275"/>
        <v>708.85415152852374</v>
      </c>
      <c r="BE223" s="2">
        <f t="shared" si="290"/>
        <v>0</v>
      </c>
      <c r="BF223" s="2">
        <f t="shared" si="291"/>
        <v>0</v>
      </c>
      <c r="BG223" s="2">
        <f t="shared" si="292"/>
        <v>0</v>
      </c>
      <c r="BH223" s="2">
        <f t="shared" si="276"/>
        <v>0</v>
      </c>
      <c r="BI223" s="2">
        <f t="shared" si="286"/>
        <v>0</v>
      </c>
      <c r="BJ223" s="2">
        <f t="shared" si="277"/>
        <v>0</v>
      </c>
      <c r="BK223" s="2">
        <f t="shared" si="278"/>
        <v>0</v>
      </c>
      <c r="BL223" s="2">
        <f t="shared" si="279"/>
        <v>0</v>
      </c>
      <c r="BM223" s="2">
        <f t="shared" si="280"/>
        <v>0</v>
      </c>
      <c r="BN223" s="2">
        <f t="shared" si="281"/>
        <v>0</v>
      </c>
      <c r="BO223" s="2">
        <f t="shared" si="287"/>
        <v>0</v>
      </c>
      <c r="BP223" s="2">
        <f t="shared" si="288"/>
        <v>0</v>
      </c>
      <c r="BQ223" s="2">
        <f t="shared" si="289"/>
        <v>0</v>
      </c>
      <c r="BR223" s="17">
        <f t="shared" si="272"/>
        <v>8.3247192856115964E-3</v>
      </c>
      <c r="BS223" s="12"/>
      <c r="BT223" s="12"/>
      <c r="BU223" s="12"/>
      <c r="BV223" s="12"/>
      <c r="BW223" s="12"/>
      <c r="BX223" s="12"/>
      <c r="BY223" s="19"/>
      <c r="BZ223" s="19"/>
      <c r="CA223" s="19"/>
      <c r="CB223" s="12"/>
      <c r="CC223" s="12"/>
      <c r="CD223" s="12"/>
      <c r="CE223" s="12"/>
      <c r="CF223" s="12"/>
      <c r="CG223" s="12"/>
      <c r="CH223" s="12"/>
      <c r="CI223" s="12"/>
      <c r="CJ223" s="12"/>
      <c r="CK223" s="17"/>
      <c r="CL223" s="17"/>
      <c r="CM223" s="17"/>
    </row>
    <row r="224" spans="1:91">
      <c r="A224" s="2">
        <f t="shared" si="229"/>
        <v>2178</v>
      </c>
      <c r="B224" s="5">
        <f t="shared" si="230"/>
        <v>1165.3893405235654</v>
      </c>
      <c r="C224" s="5">
        <f t="shared" si="231"/>
        <v>2964.0880598604626</v>
      </c>
      <c r="D224" s="5">
        <f t="shared" si="232"/>
        <v>4369.7100138923042</v>
      </c>
      <c r="E224" s="15">
        <f t="shared" si="233"/>
        <v>7.4335053888653601E-7</v>
      </c>
      <c r="F224" s="15">
        <f t="shared" si="234"/>
        <v>1.4644504073341569E-6</v>
      </c>
      <c r="G224" s="15">
        <f t="shared" si="235"/>
        <v>2.9896234129402294E-6</v>
      </c>
      <c r="H224" s="5">
        <f t="shared" si="236"/>
        <v>326164.07467530557</v>
      </c>
      <c r="I224" s="5">
        <f t="shared" si="237"/>
        <v>136084.80982947294</v>
      </c>
      <c r="J224" s="5">
        <f t="shared" si="238"/>
        <v>48046.817551516811</v>
      </c>
      <c r="K224" s="5">
        <f t="shared" si="239"/>
        <v>279875.6289711491</v>
      </c>
      <c r="L224" s="5">
        <f t="shared" si="240"/>
        <v>45911.189911098409</v>
      </c>
      <c r="M224" s="5">
        <f t="shared" si="241"/>
        <v>10995.424730420333</v>
      </c>
      <c r="N224" s="15">
        <f t="shared" si="242"/>
        <v>4.894134210187584E-3</v>
      </c>
      <c r="O224" s="15">
        <f t="shared" si="243"/>
        <v>6.163825615310925E-3</v>
      </c>
      <c r="P224" s="15">
        <f t="shared" si="244"/>
        <v>5.5924779392246826E-3</v>
      </c>
      <c r="Q224" s="5">
        <f t="shared" si="245"/>
        <v>7484.826697009571</v>
      </c>
      <c r="R224" s="5">
        <f t="shared" si="246"/>
        <v>10407.618044256045</v>
      </c>
      <c r="S224" s="5">
        <f t="shared" si="247"/>
        <v>6095.8349610317118</v>
      </c>
      <c r="T224" s="5">
        <f t="shared" si="248"/>
        <v>22.948041425042511</v>
      </c>
      <c r="U224" s="5">
        <f t="shared" si="249"/>
        <v>76.478910888715419</v>
      </c>
      <c r="V224" s="5">
        <f t="shared" si="250"/>
        <v>126.87281430233394</v>
      </c>
      <c r="W224" s="15">
        <f t="shared" si="251"/>
        <v>-1.0734613539272964E-2</v>
      </c>
      <c r="X224" s="15">
        <f t="shared" si="252"/>
        <v>-1.217998157191269E-2</v>
      </c>
      <c r="Y224" s="15">
        <f t="shared" si="253"/>
        <v>-9.7425357312937999E-3</v>
      </c>
      <c r="Z224" s="5">
        <f t="shared" si="269"/>
        <v>8813.4913152408899</v>
      </c>
      <c r="AA224" s="5">
        <f t="shared" si="270"/>
        <v>31648.708289837959</v>
      </c>
      <c r="AB224" s="5">
        <f t="shared" si="271"/>
        <v>73887.961919275374</v>
      </c>
      <c r="AC224" s="16">
        <f t="shared" si="254"/>
        <v>1.1705761720025301</v>
      </c>
      <c r="AD224" s="16">
        <f t="shared" si="255"/>
        <v>3.0223990370435181</v>
      </c>
      <c r="AE224" s="16">
        <f t="shared" si="256"/>
        <v>12.07012940253863</v>
      </c>
      <c r="AF224" s="15">
        <f t="shared" si="257"/>
        <v>-4.0504037456468023E-3</v>
      </c>
      <c r="AG224" s="15">
        <f t="shared" si="258"/>
        <v>2.9673830763510267E-4</v>
      </c>
      <c r="AH224" s="15">
        <f t="shared" si="259"/>
        <v>9.7937136394747881E-3</v>
      </c>
      <c r="AI224" s="1">
        <f t="shared" si="223"/>
        <v>619175.52049207978</v>
      </c>
      <c r="AJ224" s="1">
        <f t="shared" si="224"/>
        <v>254994.89223786516</v>
      </c>
      <c r="AK224" s="1">
        <f t="shared" si="225"/>
        <v>90553.62853638173</v>
      </c>
      <c r="AL224" s="14">
        <f t="shared" si="260"/>
        <v>79.780459861143186</v>
      </c>
      <c r="AM224" s="14">
        <f t="shared" si="261"/>
        <v>18.836077686268109</v>
      </c>
      <c r="AN224" s="14">
        <f t="shared" si="262"/>
        <v>5.996824812514669</v>
      </c>
      <c r="AO224" s="11">
        <f t="shared" si="263"/>
        <v>3.8108772660859721E-3</v>
      </c>
      <c r="AP224" s="11">
        <f t="shared" si="264"/>
        <v>4.8007002496010288E-3</v>
      </c>
      <c r="AQ224" s="11">
        <f t="shared" si="265"/>
        <v>4.3548408513142504E-3</v>
      </c>
      <c r="AR224" s="1">
        <f t="shared" si="266"/>
        <v>326164.07467530557</v>
      </c>
      <c r="AS224" s="1">
        <f t="shared" si="267"/>
        <v>136084.80982947294</v>
      </c>
      <c r="AT224" s="1">
        <f t="shared" si="268"/>
        <v>48046.817551516811</v>
      </c>
      <c r="AU224" s="1">
        <f t="shared" si="226"/>
        <v>65232.81493506112</v>
      </c>
      <c r="AV224" s="1">
        <f t="shared" si="227"/>
        <v>27216.961965894589</v>
      </c>
      <c r="AW224" s="1">
        <f t="shared" si="228"/>
        <v>9609.363510303363</v>
      </c>
      <c r="AX224" s="1">
        <f t="shared" si="282"/>
        <v>223900.50317691933</v>
      </c>
      <c r="AY224" s="1">
        <f t="shared" si="273"/>
        <v>36728.951928878727</v>
      </c>
      <c r="AZ224" s="1">
        <f t="shared" si="274"/>
        <v>8796.3397843362654</v>
      </c>
      <c r="BA224" s="1">
        <f t="shared" si="283"/>
        <v>14356.381232336384</v>
      </c>
      <c r="BB224" s="1">
        <f t="shared" si="284"/>
        <v>31156.479895490651</v>
      </c>
      <c r="BC224" s="1">
        <f t="shared" si="285"/>
        <v>39686.103903889161</v>
      </c>
      <c r="BD224" s="1">
        <f t="shared" si="275"/>
        <v>688.59948282881135</v>
      </c>
      <c r="BE224" s="2">
        <f t="shared" si="290"/>
        <v>0</v>
      </c>
      <c r="BF224" s="2">
        <f t="shared" si="291"/>
        <v>0</v>
      </c>
      <c r="BG224" s="2">
        <f t="shared" si="292"/>
        <v>0</v>
      </c>
      <c r="BH224" s="2">
        <f t="shared" si="276"/>
        <v>0</v>
      </c>
      <c r="BI224" s="2">
        <f t="shared" si="286"/>
        <v>0</v>
      </c>
      <c r="BJ224" s="2">
        <f t="shared" si="277"/>
        <v>0</v>
      </c>
      <c r="BK224" s="2">
        <f t="shared" si="278"/>
        <v>0</v>
      </c>
      <c r="BL224" s="2">
        <f t="shared" si="279"/>
        <v>0</v>
      </c>
      <c r="BM224" s="2">
        <f t="shared" si="280"/>
        <v>0</v>
      </c>
      <c r="BN224" s="2">
        <f t="shared" si="281"/>
        <v>0</v>
      </c>
      <c r="BO224" s="2">
        <f t="shared" si="287"/>
        <v>0</v>
      </c>
      <c r="BP224" s="2">
        <f t="shared" si="288"/>
        <v>0</v>
      </c>
      <c r="BQ224" s="2">
        <f t="shared" si="289"/>
        <v>0</v>
      </c>
      <c r="BR224" s="17">
        <f t="shared" si="272"/>
        <v>8.0822517336034908E-3</v>
      </c>
      <c r="BS224" s="12"/>
      <c r="BT224" s="12"/>
      <c r="BU224" s="12"/>
      <c r="BV224" s="12"/>
      <c r="BW224" s="12"/>
      <c r="BX224" s="12"/>
      <c r="BY224" s="19"/>
      <c r="BZ224" s="19"/>
      <c r="CA224" s="19"/>
      <c r="CB224" s="12"/>
      <c r="CC224" s="12"/>
      <c r="CD224" s="12"/>
      <c r="CE224" s="12"/>
      <c r="CF224" s="12"/>
      <c r="CG224" s="12"/>
      <c r="CH224" s="12"/>
      <c r="CI224" s="12"/>
      <c r="CJ224" s="12"/>
      <c r="CK224" s="17"/>
      <c r="CL224" s="17"/>
      <c r="CM224" s="17"/>
    </row>
    <row r="225" spans="1:91">
      <c r="A225" s="2">
        <f t="shared" si="229"/>
        <v>2179</v>
      </c>
      <c r="B225" s="5">
        <f t="shared" si="230"/>
        <v>1165.3901635017198</v>
      </c>
      <c r="C225" s="5">
        <f t="shared" si="231"/>
        <v>2964.0921835824306</v>
      </c>
      <c r="D225" s="5">
        <f t="shared" si="232"/>
        <v>4369.7224244903009</v>
      </c>
      <c r="E225" s="15">
        <f t="shared" si="233"/>
        <v>7.0618301194220917E-7</v>
      </c>
      <c r="F225" s="15">
        <f t="shared" si="234"/>
        <v>1.3912278869674491E-6</v>
      </c>
      <c r="G225" s="15">
        <f t="shared" si="235"/>
        <v>2.8401422422932177E-6</v>
      </c>
      <c r="H225" s="5">
        <f t="shared" si="236"/>
        <v>327744.64790624502</v>
      </c>
      <c r="I225" s="5">
        <f t="shared" si="237"/>
        <v>136915.42359125687</v>
      </c>
      <c r="J225" s="5">
        <f t="shared" si="238"/>
        <v>48312.970105897548</v>
      </c>
      <c r="K225" s="5">
        <f t="shared" si="239"/>
        <v>281231.69232993218</v>
      </c>
      <c r="L225" s="5">
        <f t="shared" si="240"/>
        <v>46191.351385630514</v>
      </c>
      <c r="M225" s="5">
        <f t="shared" si="241"/>
        <v>11056.301845427386</v>
      </c>
      <c r="N225" s="15">
        <f t="shared" si="242"/>
        <v>4.8452355918524592E-3</v>
      </c>
      <c r="O225" s="15">
        <f t="shared" si="243"/>
        <v>6.1022481681394236E-3</v>
      </c>
      <c r="P225" s="15">
        <f t="shared" si="244"/>
        <v>5.5365860346101581E-3</v>
      </c>
      <c r="Q225" s="5">
        <f t="shared" si="245"/>
        <v>7440.3616791761178</v>
      </c>
      <c r="R225" s="5">
        <f t="shared" si="246"/>
        <v>10343.604157681648</v>
      </c>
      <c r="S225" s="5">
        <f t="shared" si="247"/>
        <v>6069.8846134145206</v>
      </c>
      <c r="T225" s="5">
        <f t="shared" si="248"/>
        <v>22.701703068861452</v>
      </c>
      <c r="U225" s="5">
        <f t="shared" si="249"/>
        <v>75.547399163450919</v>
      </c>
      <c r="V225" s="5">
        <f t="shared" si="250"/>
        <v>125.63675137566365</v>
      </c>
      <c r="W225" s="15">
        <f t="shared" si="251"/>
        <v>-1.0734613539272964E-2</v>
      </c>
      <c r="X225" s="15">
        <f t="shared" si="252"/>
        <v>-1.217998157191269E-2</v>
      </c>
      <c r="Y225" s="15">
        <f t="shared" si="253"/>
        <v>-9.7425357312937999E-3</v>
      </c>
      <c r="Z225" s="5">
        <f t="shared" si="269"/>
        <v>8726.0719285246778</v>
      </c>
      <c r="AA225" s="5">
        <f t="shared" si="270"/>
        <v>31465.308947589991</v>
      </c>
      <c r="AB225" s="5">
        <f t="shared" si="271"/>
        <v>74298.11392597713</v>
      </c>
      <c r="AC225" s="16">
        <f t="shared" si="254"/>
        <v>1.1658348658908861</v>
      </c>
      <c r="AD225" s="16">
        <f t="shared" si="255"/>
        <v>3.0232958986187684</v>
      </c>
      <c r="AE225" s="16">
        <f t="shared" si="256"/>
        <v>12.188340793498497</v>
      </c>
      <c r="AF225" s="15">
        <f t="shared" si="257"/>
        <v>-4.0504037456468023E-3</v>
      </c>
      <c r="AG225" s="15">
        <f t="shared" si="258"/>
        <v>2.9673830763510267E-4</v>
      </c>
      <c r="AH225" s="15">
        <f t="shared" si="259"/>
        <v>9.7937136394747881E-3</v>
      </c>
      <c r="AI225" s="1">
        <f t="shared" si="223"/>
        <v>622490.78337793297</v>
      </c>
      <c r="AJ225" s="1">
        <f t="shared" si="224"/>
        <v>256712.36497997324</v>
      </c>
      <c r="AK225" s="1">
        <f t="shared" si="225"/>
        <v>91107.629193046916</v>
      </c>
      <c r="AL225" s="14">
        <f t="shared" si="260"/>
        <v>80.08145306649827</v>
      </c>
      <c r="AM225" s="14">
        <f t="shared" si="261"/>
        <v>18.925599785489577</v>
      </c>
      <c r="AN225" s="14">
        <f t="shared" si="262"/>
        <v>6.0226788780096649</v>
      </c>
      <c r="AO225" s="11">
        <f t="shared" si="263"/>
        <v>3.7727684934251125E-3</v>
      </c>
      <c r="AP225" s="11">
        <f t="shared" si="264"/>
        <v>4.7526932471050184E-3</v>
      </c>
      <c r="AQ225" s="11">
        <f t="shared" si="265"/>
        <v>4.3112924428011078E-3</v>
      </c>
      <c r="AR225" s="1">
        <f t="shared" si="266"/>
        <v>327744.64790624502</v>
      </c>
      <c r="AS225" s="1">
        <f t="shared" si="267"/>
        <v>136915.42359125687</v>
      </c>
      <c r="AT225" s="1">
        <f t="shared" si="268"/>
        <v>48312.970105897548</v>
      </c>
      <c r="AU225" s="1">
        <f t="shared" si="226"/>
        <v>65548.929581249002</v>
      </c>
      <c r="AV225" s="1">
        <f t="shared" si="227"/>
        <v>27383.084718251375</v>
      </c>
      <c r="AW225" s="1">
        <f t="shared" si="228"/>
        <v>9662.5940211795096</v>
      </c>
      <c r="AX225" s="1">
        <f t="shared" si="282"/>
        <v>224985.35386394573</v>
      </c>
      <c r="AY225" s="1">
        <f t="shared" si="273"/>
        <v>36953.081108504404</v>
      </c>
      <c r="AZ225" s="1">
        <f t="shared" si="274"/>
        <v>8845.0414763419103</v>
      </c>
      <c r="BA225" s="1">
        <f t="shared" si="283"/>
        <v>14362.024324965414</v>
      </c>
      <c r="BB225" s="1">
        <f t="shared" si="284"/>
        <v>31174.555903249911</v>
      </c>
      <c r="BC225" s="1">
        <f t="shared" si="285"/>
        <v>39710.343234138047</v>
      </c>
      <c r="BD225" s="1">
        <f t="shared" si="275"/>
        <v>668.91950964851424</v>
      </c>
      <c r="BE225" s="2">
        <f t="shared" si="290"/>
        <v>0</v>
      </c>
      <c r="BF225" s="2">
        <f t="shared" si="291"/>
        <v>0</v>
      </c>
      <c r="BG225" s="2">
        <f t="shared" si="292"/>
        <v>0</v>
      </c>
      <c r="BH225" s="2">
        <f t="shared" si="276"/>
        <v>0</v>
      </c>
      <c r="BI225" s="2">
        <f t="shared" si="286"/>
        <v>0</v>
      </c>
      <c r="BJ225" s="2">
        <f t="shared" si="277"/>
        <v>0</v>
      </c>
      <c r="BK225" s="2">
        <f t="shared" si="278"/>
        <v>0</v>
      </c>
      <c r="BL225" s="2">
        <f t="shared" si="279"/>
        <v>0</v>
      </c>
      <c r="BM225" s="2">
        <f t="shared" si="280"/>
        <v>0</v>
      </c>
      <c r="BN225" s="2">
        <f t="shared" si="281"/>
        <v>0</v>
      </c>
      <c r="BO225" s="2">
        <f t="shared" si="287"/>
        <v>0</v>
      </c>
      <c r="BP225" s="2">
        <f t="shared" si="288"/>
        <v>0</v>
      </c>
      <c r="BQ225" s="2">
        <f t="shared" si="289"/>
        <v>0</v>
      </c>
      <c r="BR225" s="17">
        <f t="shared" si="272"/>
        <v>7.84684634330436E-3</v>
      </c>
      <c r="BS225" s="12"/>
      <c r="BT225" s="12"/>
      <c r="BU225" s="12"/>
      <c r="BV225" s="12"/>
      <c r="BW225" s="12"/>
      <c r="BX225" s="12"/>
      <c r="BY225" s="19"/>
      <c r="BZ225" s="19"/>
      <c r="CA225" s="19"/>
      <c r="CB225" s="12"/>
      <c r="CC225" s="12"/>
      <c r="CD225" s="12"/>
      <c r="CE225" s="12"/>
      <c r="CF225" s="12"/>
      <c r="CG225" s="12"/>
      <c r="CH225" s="12"/>
      <c r="CI225" s="12"/>
      <c r="CJ225" s="12"/>
      <c r="CK225" s="17"/>
      <c r="CL225" s="17"/>
      <c r="CM225" s="17"/>
    </row>
    <row r="226" spans="1:91">
      <c r="A226" s="2">
        <f t="shared" si="229"/>
        <v>2180</v>
      </c>
      <c r="B226" s="5">
        <f t="shared" si="230"/>
        <v>1165.3909453315189</v>
      </c>
      <c r="C226" s="5">
        <f t="shared" si="231"/>
        <v>2964.0961011237509</v>
      </c>
      <c r="D226" s="5">
        <f t="shared" si="232"/>
        <v>4369.7342145918838</v>
      </c>
      <c r="E226" s="15">
        <f t="shared" si="233"/>
        <v>6.7087386134509864E-7</v>
      </c>
      <c r="F226" s="15">
        <f t="shared" si="234"/>
        <v>1.3216664926190767E-6</v>
      </c>
      <c r="G226" s="15">
        <f t="shared" si="235"/>
        <v>2.6981351301785565E-6</v>
      </c>
      <c r="H226" s="5">
        <f t="shared" si="236"/>
        <v>329317.00270428049</v>
      </c>
      <c r="I226" s="5">
        <f t="shared" si="237"/>
        <v>137742.75086151049</v>
      </c>
      <c r="J226" s="5">
        <f t="shared" si="238"/>
        <v>48577.91680871242</v>
      </c>
      <c r="K226" s="5">
        <f t="shared" si="239"/>
        <v>282580.71166890662</v>
      </c>
      <c r="L226" s="5">
        <f t="shared" si="240"/>
        <v>46470.406546295621</v>
      </c>
      <c r="M226" s="5">
        <f t="shared" si="241"/>
        <v>11116.904237904413</v>
      </c>
      <c r="N226" s="15">
        <f t="shared" si="242"/>
        <v>4.7968254495009965E-3</v>
      </c>
      <c r="O226" s="15">
        <f t="shared" si="243"/>
        <v>6.0412859181235845E-3</v>
      </c>
      <c r="P226" s="15">
        <f t="shared" si="244"/>
        <v>5.4812534357580045E-3</v>
      </c>
      <c r="Q226" s="5">
        <f t="shared" si="245"/>
        <v>7395.804230257143</v>
      </c>
      <c r="R226" s="5">
        <f t="shared" si="246"/>
        <v>10279.360394811854</v>
      </c>
      <c r="S226" s="5">
        <f t="shared" si="247"/>
        <v>6043.71128850675</v>
      </c>
      <c r="T226" s="5">
        <f t="shared" si="248"/>
        <v>22.458009059733897</v>
      </c>
      <c r="U226" s="5">
        <f t="shared" si="249"/>
        <v>74.627233233834161</v>
      </c>
      <c r="V226" s="5">
        <f t="shared" si="250"/>
        <v>124.41273083622256</v>
      </c>
      <c r="W226" s="15">
        <f t="shared" si="251"/>
        <v>-1.0734613539272964E-2</v>
      </c>
      <c r="X226" s="15">
        <f t="shared" si="252"/>
        <v>-1.217998157191269E-2</v>
      </c>
      <c r="Y226" s="15">
        <f t="shared" si="253"/>
        <v>-9.7425357312937999E-3</v>
      </c>
      <c r="Z226" s="5">
        <f t="shared" si="269"/>
        <v>8639.0989143434308</v>
      </c>
      <c r="AA226" s="5">
        <f t="shared" si="270"/>
        <v>31281.055560749919</v>
      </c>
      <c r="AB226" s="5">
        <f t="shared" si="271"/>
        <v>74706.379027108094</v>
      </c>
      <c r="AC226" s="16">
        <f t="shared" si="254"/>
        <v>1.1611127639832761</v>
      </c>
      <c r="AD226" s="16">
        <f t="shared" si="255"/>
        <v>3.0241930263272048</v>
      </c>
      <c r="AE226" s="16">
        <f t="shared" si="256"/>
        <v>12.307709912970351</v>
      </c>
      <c r="AF226" s="15">
        <f t="shared" si="257"/>
        <v>-4.0504037456468023E-3</v>
      </c>
      <c r="AG226" s="15">
        <f t="shared" si="258"/>
        <v>2.9673830763510267E-4</v>
      </c>
      <c r="AH226" s="15">
        <f t="shared" si="259"/>
        <v>9.7937136394747881E-3</v>
      </c>
      <c r="AI226" s="1">
        <f t="shared" si="223"/>
        <v>625790.63462138874</v>
      </c>
      <c r="AJ226" s="1">
        <f t="shared" si="224"/>
        <v>258424.2132002273</v>
      </c>
      <c r="AK226" s="1">
        <f t="shared" si="225"/>
        <v>91659.460294921737</v>
      </c>
      <c r="AL226" s="14">
        <f t="shared" si="260"/>
        <v>80.380560561704883</v>
      </c>
      <c r="AM226" s="14">
        <f t="shared" si="261"/>
        <v>19.014647880084507</v>
      </c>
      <c r="AN226" s="14">
        <f t="shared" si="262"/>
        <v>6.0483847526425238</v>
      </c>
      <c r="AO226" s="11">
        <f t="shared" si="263"/>
        <v>3.7350408084908613E-3</v>
      </c>
      <c r="AP226" s="11">
        <f t="shared" si="264"/>
        <v>4.7051663146339684E-3</v>
      </c>
      <c r="AQ226" s="11">
        <f t="shared" si="265"/>
        <v>4.2681795183730966E-3</v>
      </c>
      <c r="AR226" s="1">
        <f t="shared" si="266"/>
        <v>329317.00270428049</v>
      </c>
      <c r="AS226" s="1">
        <f t="shared" si="267"/>
        <v>137742.75086151049</v>
      </c>
      <c r="AT226" s="1">
        <f t="shared" si="268"/>
        <v>48577.91680871242</v>
      </c>
      <c r="AU226" s="1">
        <f t="shared" si="226"/>
        <v>65863.400540856106</v>
      </c>
      <c r="AV226" s="1">
        <f t="shared" si="227"/>
        <v>27548.550172302101</v>
      </c>
      <c r="AW226" s="1">
        <f t="shared" si="228"/>
        <v>9715.5833617424851</v>
      </c>
      <c r="AX226" s="1">
        <f t="shared" si="282"/>
        <v>226064.5693351253</v>
      </c>
      <c r="AY226" s="1">
        <f t="shared" si="273"/>
        <v>37176.325237036501</v>
      </c>
      <c r="AZ226" s="1">
        <f t="shared" si="274"/>
        <v>8893.5233903235276</v>
      </c>
      <c r="BA226" s="1">
        <f t="shared" si="283"/>
        <v>14367.610772187925</v>
      </c>
      <c r="BB226" s="1">
        <f t="shared" si="284"/>
        <v>31192.450184011468</v>
      </c>
      <c r="BC226" s="1">
        <f t="shared" si="285"/>
        <v>39734.336595122499</v>
      </c>
      <c r="BD226" s="1">
        <f t="shared" si="275"/>
        <v>649.79808886401793</v>
      </c>
      <c r="BE226" s="2">
        <f t="shared" si="290"/>
        <v>0</v>
      </c>
      <c r="BF226" s="2">
        <f t="shared" si="291"/>
        <v>0</v>
      </c>
      <c r="BG226" s="2">
        <f t="shared" si="292"/>
        <v>0</v>
      </c>
      <c r="BH226" s="2">
        <f t="shared" si="276"/>
        <v>0</v>
      </c>
      <c r="BI226" s="2">
        <f t="shared" si="286"/>
        <v>0</v>
      </c>
      <c r="BJ226" s="2">
        <f t="shared" si="277"/>
        <v>0</v>
      </c>
      <c r="BK226" s="2">
        <f t="shared" si="278"/>
        <v>0</v>
      </c>
      <c r="BL226" s="2">
        <f t="shared" si="279"/>
        <v>0</v>
      </c>
      <c r="BM226" s="2">
        <f t="shared" si="280"/>
        <v>0</v>
      </c>
      <c r="BN226" s="2">
        <f t="shared" si="281"/>
        <v>0</v>
      </c>
      <c r="BO226" s="2">
        <f t="shared" si="287"/>
        <v>0</v>
      </c>
      <c r="BP226" s="2">
        <f t="shared" si="288"/>
        <v>0</v>
      </c>
      <c r="BQ226" s="2">
        <f t="shared" si="289"/>
        <v>0</v>
      </c>
      <c r="BR226" s="17">
        <f t="shared" si="272"/>
        <v>7.6182974206838441E-3</v>
      </c>
      <c r="BS226" s="12"/>
      <c r="BT226" s="12"/>
      <c r="BU226" s="12"/>
      <c r="BV226" s="12"/>
      <c r="BW226" s="12"/>
      <c r="BX226" s="12"/>
      <c r="BY226" s="19"/>
      <c r="BZ226" s="19"/>
      <c r="CA226" s="19"/>
      <c r="CB226" s="12"/>
      <c r="CC226" s="12"/>
      <c r="CD226" s="12"/>
      <c r="CE226" s="12"/>
      <c r="CF226" s="12"/>
      <c r="CG226" s="12"/>
      <c r="CH226" s="12"/>
      <c r="CI226" s="12"/>
      <c r="CJ226" s="12"/>
      <c r="CK226" s="17"/>
      <c r="CL226" s="17"/>
      <c r="CM226" s="17"/>
    </row>
    <row r="227" spans="1:91">
      <c r="A227" s="2">
        <f t="shared" si="229"/>
        <v>2181</v>
      </c>
      <c r="B227" s="5">
        <f t="shared" si="230"/>
        <v>1165.3916880703262</v>
      </c>
      <c r="C227" s="5">
        <f t="shared" si="231"/>
        <v>2964.0998227929235</v>
      </c>
      <c r="D227" s="5">
        <f t="shared" si="232"/>
        <v>4369.7454152186083</v>
      </c>
      <c r="E227" s="15">
        <f t="shared" si="233"/>
        <v>6.3733016827784372E-7</v>
      </c>
      <c r="F227" s="15">
        <f t="shared" si="234"/>
        <v>1.2555831679881227E-6</v>
      </c>
      <c r="G227" s="15">
        <f t="shared" si="235"/>
        <v>2.5632283736696284E-6</v>
      </c>
      <c r="H227" s="5">
        <f t="shared" si="236"/>
        <v>330881.10673480132</v>
      </c>
      <c r="I227" s="5">
        <f t="shared" si="237"/>
        <v>138566.75496609256</v>
      </c>
      <c r="J227" s="5">
        <f t="shared" si="238"/>
        <v>48841.648827319179</v>
      </c>
      <c r="K227" s="5">
        <f t="shared" si="239"/>
        <v>283922.65889821085</v>
      </c>
      <c r="L227" s="5">
        <f t="shared" si="240"/>
        <v>46748.342920356845</v>
      </c>
      <c r="M227" s="5">
        <f t="shared" si="241"/>
        <v>11177.229835225022</v>
      </c>
      <c r="N227" s="15">
        <f t="shared" si="242"/>
        <v>4.7488988946866595E-3</v>
      </c>
      <c r="O227" s="15">
        <f t="shared" si="243"/>
        <v>5.9809326992723566E-3</v>
      </c>
      <c r="P227" s="15">
        <f t="shared" si="244"/>
        <v>5.4264744959231503E-3</v>
      </c>
      <c r="Q227" s="5">
        <f t="shared" si="245"/>
        <v>7351.162721374284</v>
      </c>
      <c r="R227" s="5">
        <f t="shared" si="246"/>
        <v>10214.902135739132</v>
      </c>
      <c r="S227" s="5">
        <f t="shared" si="247"/>
        <v>6017.3221675861414</v>
      </c>
      <c r="T227" s="5">
        <f t="shared" si="248"/>
        <v>22.216931011616161</v>
      </c>
      <c r="U227" s="5">
        <f t="shared" si="249"/>
        <v>73.718274908283234</v>
      </c>
      <c r="V227" s="5">
        <f t="shared" si="250"/>
        <v>123.20063536062283</v>
      </c>
      <c r="W227" s="15">
        <f t="shared" si="251"/>
        <v>-1.0734613539272964E-2</v>
      </c>
      <c r="X227" s="15">
        <f t="shared" si="252"/>
        <v>-1.217998157191269E-2</v>
      </c>
      <c r="Y227" s="15">
        <f t="shared" si="253"/>
        <v>-9.7425357312937999E-3</v>
      </c>
      <c r="Z227" s="5">
        <f t="shared" si="269"/>
        <v>8552.5804056614979</v>
      </c>
      <c r="AA227" s="5">
        <f t="shared" si="270"/>
        <v>31095.994656619972</v>
      </c>
      <c r="AB227" s="5">
        <f t="shared" si="271"/>
        <v>75112.743334801271</v>
      </c>
      <c r="AC227" s="16">
        <f t="shared" si="254"/>
        <v>1.15640978849492</v>
      </c>
      <c r="AD227" s="16">
        <f t="shared" si="255"/>
        <v>3.0250904202477988</v>
      </c>
      <c r="AE227" s="16">
        <f t="shared" si="256"/>
        <v>12.428248099415708</v>
      </c>
      <c r="AF227" s="15">
        <f t="shared" si="257"/>
        <v>-4.0504037456468023E-3</v>
      </c>
      <c r="AG227" s="15">
        <f t="shared" si="258"/>
        <v>2.9673830763510267E-4</v>
      </c>
      <c r="AH227" s="15">
        <f t="shared" si="259"/>
        <v>9.7937136394747881E-3</v>
      </c>
      <c r="AI227" s="1">
        <f t="shared" si="223"/>
        <v>629074.97170010593</v>
      </c>
      <c r="AJ227" s="1">
        <f t="shared" si="224"/>
        <v>260130.34205250669</v>
      </c>
      <c r="AK227" s="1">
        <f t="shared" si="225"/>
        <v>92209.097627172043</v>
      </c>
      <c r="AL227" s="14">
        <f t="shared" si="260"/>
        <v>80.677782988873147</v>
      </c>
      <c r="AM227" s="14">
        <f t="shared" si="261"/>
        <v>19.103220289967609</v>
      </c>
      <c r="AN227" s="14">
        <f t="shared" si="262"/>
        <v>6.0739421886437892</v>
      </c>
      <c r="AO227" s="11">
        <f t="shared" si="263"/>
        <v>3.6976904004059528E-3</v>
      </c>
      <c r="AP227" s="11">
        <f t="shared" si="264"/>
        <v>4.6581146514876283E-3</v>
      </c>
      <c r="AQ227" s="11">
        <f t="shared" si="265"/>
        <v>4.225497723189366E-3</v>
      </c>
      <c r="AR227" s="1">
        <f t="shared" si="266"/>
        <v>330881.10673480132</v>
      </c>
      <c r="AS227" s="1">
        <f t="shared" si="267"/>
        <v>138566.75496609256</v>
      </c>
      <c r="AT227" s="1">
        <f t="shared" si="268"/>
        <v>48841.648827319179</v>
      </c>
      <c r="AU227" s="1">
        <f t="shared" si="226"/>
        <v>66176.221346960272</v>
      </c>
      <c r="AV227" s="1">
        <f t="shared" si="227"/>
        <v>27713.350993218512</v>
      </c>
      <c r="AW227" s="1">
        <f t="shared" si="228"/>
        <v>9768.3297654638354</v>
      </c>
      <c r="AX227" s="1">
        <f t="shared" si="282"/>
        <v>227138.12711856863</v>
      </c>
      <c r="AY227" s="1">
        <f t="shared" si="273"/>
        <v>37398.674336285483</v>
      </c>
      <c r="AZ227" s="1">
        <f t="shared" si="274"/>
        <v>8941.7838681800185</v>
      </c>
      <c r="BA227" s="1">
        <f t="shared" si="283"/>
        <v>14373.141156874513</v>
      </c>
      <c r="BB227" s="1">
        <f t="shared" si="284"/>
        <v>31210.164625492918</v>
      </c>
      <c r="BC227" s="1">
        <f t="shared" si="285"/>
        <v>39758.086650028577</v>
      </c>
      <c r="BD227" s="1">
        <f t="shared" si="275"/>
        <v>631.21952412164103</v>
      </c>
      <c r="BE227" s="2">
        <f t="shared" si="290"/>
        <v>0</v>
      </c>
      <c r="BF227" s="2">
        <f t="shared" si="291"/>
        <v>0</v>
      </c>
      <c r="BG227" s="2">
        <f t="shared" si="292"/>
        <v>0</v>
      </c>
      <c r="BH227" s="2">
        <f t="shared" si="276"/>
        <v>0</v>
      </c>
      <c r="BI227" s="2">
        <f t="shared" si="286"/>
        <v>0</v>
      </c>
      <c r="BJ227" s="2">
        <f t="shared" si="277"/>
        <v>0</v>
      </c>
      <c r="BK227" s="2">
        <f t="shared" si="278"/>
        <v>0</v>
      </c>
      <c r="BL227" s="2">
        <f t="shared" si="279"/>
        <v>0</v>
      </c>
      <c r="BM227" s="2">
        <f t="shared" si="280"/>
        <v>0</v>
      </c>
      <c r="BN227" s="2">
        <f t="shared" si="281"/>
        <v>0</v>
      </c>
      <c r="BO227" s="2">
        <f t="shared" si="287"/>
        <v>0</v>
      </c>
      <c r="BP227" s="2">
        <f t="shared" si="288"/>
        <v>0</v>
      </c>
      <c r="BQ227" s="2">
        <f t="shared" si="289"/>
        <v>0</v>
      </c>
      <c r="BR227" s="17">
        <f t="shared" si="272"/>
        <v>7.3964052627998487E-3</v>
      </c>
      <c r="BS227" s="12"/>
      <c r="BT227" s="12"/>
      <c r="BU227" s="12"/>
      <c r="BV227" s="12"/>
      <c r="BW227" s="12"/>
      <c r="BX227" s="12"/>
      <c r="BY227" s="19"/>
      <c r="BZ227" s="19"/>
      <c r="CA227" s="19"/>
      <c r="CB227" s="12"/>
      <c r="CC227" s="12"/>
      <c r="CD227" s="12"/>
      <c r="CE227" s="12"/>
      <c r="CF227" s="12"/>
      <c r="CG227" s="12"/>
      <c r="CH227" s="12"/>
      <c r="CI227" s="12"/>
      <c r="CJ227" s="12"/>
      <c r="CK227" s="17"/>
      <c r="CL227" s="17"/>
      <c r="CM227" s="17"/>
    </row>
    <row r="228" spans="1:91">
      <c r="A228" s="2">
        <f t="shared" si="229"/>
        <v>2182</v>
      </c>
      <c r="B228" s="5">
        <f t="shared" si="230"/>
        <v>1165.3923936726428</v>
      </c>
      <c r="C228" s="5">
        <f t="shared" si="231"/>
        <v>2964.1033583830767</v>
      </c>
      <c r="D228" s="5">
        <f t="shared" si="232"/>
        <v>4369.7560558412706</v>
      </c>
      <c r="E228" s="15">
        <f t="shared" si="233"/>
        <v>6.0546365986395154E-7</v>
      </c>
      <c r="F228" s="15">
        <f t="shared" si="234"/>
        <v>1.1928040095887166E-6</v>
      </c>
      <c r="G228" s="15">
        <f t="shared" si="235"/>
        <v>2.4350669549861471E-6</v>
      </c>
      <c r="H228" s="5">
        <f t="shared" si="236"/>
        <v>332436.92935258371</v>
      </c>
      <c r="I228" s="5">
        <f t="shared" si="237"/>
        <v>139387.40025966751</v>
      </c>
      <c r="J228" s="5">
        <f t="shared" si="238"/>
        <v>49104.1576356324</v>
      </c>
      <c r="K228" s="5">
        <f t="shared" si="239"/>
        <v>285257.50739193929</v>
      </c>
      <c r="L228" s="5">
        <f t="shared" si="240"/>
        <v>47025.148386088527</v>
      </c>
      <c r="M228" s="5">
        <f t="shared" si="241"/>
        <v>11237.276636985816</v>
      </c>
      <c r="N228" s="15">
        <f t="shared" si="242"/>
        <v>4.7014510885057259E-3</v>
      </c>
      <c r="O228" s="15">
        <f t="shared" si="243"/>
        <v>5.9211824086100595E-3</v>
      </c>
      <c r="P228" s="15">
        <f t="shared" si="244"/>
        <v>5.3722436279834973E-3</v>
      </c>
      <c r="Q228" s="5">
        <f t="shared" si="245"/>
        <v>7306.4453858634297</v>
      </c>
      <c r="R228" s="5">
        <f t="shared" si="246"/>
        <v>10150.24452439151</v>
      </c>
      <c r="S228" s="5">
        <f t="shared" si="247"/>
        <v>5990.7243575307448</v>
      </c>
      <c r="T228" s="5">
        <f t="shared" si="248"/>
        <v>21.978440843177772</v>
      </c>
      <c r="U228" s="5">
        <f t="shared" si="249"/>
        <v>72.820387678387149</v>
      </c>
      <c r="V228" s="5">
        <f t="shared" si="250"/>
        <v>122.00034876850386</v>
      </c>
      <c r="W228" s="15">
        <f t="shared" si="251"/>
        <v>-1.0734613539272964E-2</v>
      </c>
      <c r="X228" s="15">
        <f t="shared" si="252"/>
        <v>-1.217998157191269E-2</v>
      </c>
      <c r="Y228" s="15">
        <f t="shared" si="253"/>
        <v>-9.7425357312937999E-3</v>
      </c>
      <c r="Z228" s="5">
        <f t="shared" si="269"/>
        <v>8466.5242216543284</v>
      </c>
      <c r="AA228" s="5">
        <f t="shared" si="270"/>
        <v>30910.172105807378</v>
      </c>
      <c r="AB228" s="5">
        <f t="shared" si="271"/>
        <v>75517.193442201067</v>
      </c>
      <c r="AC228" s="16">
        <f t="shared" si="254"/>
        <v>1.1517258619560975</v>
      </c>
      <c r="AD228" s="16">
        <f t="shared" si="255"/>
        <v>3.0259880804595465</v>
      </c>
      <c r="AE228" s="16">
        <f t="shared" si="256"/>
        <v>12.549966802341732</v>
      </c>
      <c r="AF228" s="15">
        <f t="shared" si="257"/>
        <v>-4.0504037456468023E-3</v>
      </c>
      <c r="AG228" s="15">
        <f t="shared" si="258"/>
        <v>2.9673830763510267E-4</v>
      </c>
      <c r="AH228" s="15">
        <f t="shared" si="259"/>
        <v>9.7937136394747881E-3</v>
      </c>
      <c r="AI228" s="1">
        <f t="shared" si="223"/>
        <v>632343.69587705564</v>
      </c>
      <c r="AJ228" s="1">
        <f t="shared" si="224"/>
        <v>261830.65884047453</v>
      </c>
      <c r="AK228" s="1">
        <f t="shared" si="225"/>
        <v>92756.517629918671</v>
      </c>
      <c r="AL228" s="14">
        <f t="shared" si="260"/>
        <v>80.97312123792031</v>
      </c>
      <c r="AM228" s="14">
        <f t="shared" si="261"/>
        <v>19.191315430387672</v>
      </c>
      <c r="AN228" s="14">
        <f t="shared" si="262"/>
        <v>6.0993509632437979</v>
      </c>
      <c r="AO228" s="11">
        <f t="shared" si="263"/>
        <v>3.660713496401893E-3</v>
      </c>
      <c r="AP228" s="11">
        <f t="shared" si="264"/>
        <v>4.6115335049727521E-3</v>
      </c>
      <c r="AQ228" s="11">
        <f t="shared" si="265"/>
        <v>4.1832427459574722E-3</v>
      </c>
      <c r="AR228" s="1">
        <f t="shared" si="266"/>
        <v>332436.92935258371</v>
      </c>
      <c r="AS228" s="1">
        <f t="shared" si="267"/>
        <v>139387.40025966751</v>
      </c>
      <c r="AT228" s="1">
        <f t="shared" si="268"/>
        <v>49104.1576356324</v>
      </c>
      <c r="AU228" s="1">
        <f t="shared" si="226"/>
        <v>66487.385870516751</v>
      </c>
      <c r="AV228" s="1">
        <f t="shared" si="227"/>
        <v>27877.480051933504</v>
      </c>
      <c r="AW228" s="1">
        <f t="shared" si="228"/>
        <v>9820.8315271264801</v>
      </c>
      <c r="AX228" s="1">
        <f t="shared" si="282"/>
        <v>228206.0059135514</v>
      </c>
      <c r="AY228" s="1">
        <f t="shared" si="273"/>
        <v>37620.118708870817</v>
      </c>
      <c r="AZ228" s="1">
        <f t="shared" si="274"/>
        <v>8989.8213095886531</v>
      </c>
      <c r="BA228" s="1">
        <f t="shared" si="283"/>
        <v>14378.616055145674</v>
      </c>
      <c r="BB228" s="1">
        <f t="shared" si="284"/>
        <v>31227.701092647429</v>
      </c>
      <c r="BC228" s="1">
        <f t="shared" si="285"/>
        <v>39781.596024925224</v>
      </c>
      <c r="BD228" s="1">
        <f t="shared" si="275"/>
        <v>613.16855375746638</v>
      </c>
      <c r="BE228" s="2">
        <f t="shared" si="290"/>
        <v>0</v>
      </c>
      <c r="BF228" s="2">
        <f t="shared" si="291"/>
        <v>0</v>
      </c>
      <c r="BG228" s="2">
        <f t="shared" si="292"/>
        <v>0</v>
      </c>
      <c r="BH228" s="2">
        <f t="shared" si="276"/>
        <v>0</v>
      </c>
      <c r="BI228" s="2">
        <f t="shared" si="286"/>
        <v>0</v>
      </c>
      <c r="BJ228" s="2">
        <f t="shared" si="277"/>
        <v>0</v>
      </c>
      <c r="BK228" s="2">
        <f t="shared" si="278"/>
        <v>0</v>
      </c>
      <c r="BL228" s="2">
        <f t="shared" si="279"/>
        <v>0</v>
      </c>
      <c r="BM228" s="2">
        <f t="shared" si="280"/>
        <v>0</v>
      </c>
      <c r="BN228" s="2">
        <f t="shared" si="281"/>
        <v>0</v>
      </c>
      <c r="BO228" s="2">
        <f t="shared" si="287"/>
        <v>0</v>
      </c>
      <c r="BP228" s="2">
        <f t="shared" si="288"/>
        <v>0</v>
      </c>
      <c r="BQ228" s="2">
        <f t="shared" si="289"/>
        <v>0</v>
      </c>
      <c r="BR228" s="17">
        <f t="shared" si="272"/>
        <v>7.1809759833008236E-3</v>
      </c>
      <c r="BS228" s="12"/>
      <c r="BT228" s="12"/>
      <c r="BU228" s="12"/>
      <c r="BV228" s="12"/>
      <c r="BW228" s="12"/>
      <c r="BX228" s="12"/>
      <c r="BY228" s="19"/>
      <c r="BZ228" s="19"/>
      <c r="CA228" s="19"/>
      <c r="CB228" s="12"/>
      <c r="CC228" s="12"/>
      <c r="CD228" s="12"/>
      <c r="CE228" s="12"/>
      <c r="CF228" s="12"/>
      <c r="CG228" s="12"/>
      <c r="CH228" s="12"/>
      <c r="CI228" s="12"/>
      <c r="CJ228" s="12"/>
      <c r="CK228" s="17"/>
      <c r="CL228" s="17"/>
      <c r="CM228" s="17"/>
    </row>
    <row r="229" spans="1:91">
      <c r="A229" s="2">
        <f t="shared" si="229"/>
        <v>2183</v>
      </c>
      <c r="B229" s="5">
        <f t="shared" si="230"/>
        <v>1165.3930639952493</v>
      </c>
      <c r="C229" s="5">
        <f t="shared" si="231"/>
        <v>2964.1067171977288</v>
      </c>
      <c r="D229" s="5">
        <f t="shared" si="232"/>
        <v>4369.7661644574155</v>
      </c>
      <c r="E229" s="15">
        <f t="shared" si="233"/>
        <v>5.7519047687075398E-7</v>
      </c>
      <c r="F229" s="15">
        <f t="shared" si="234"/>
        <v>1.1331638091092807E-6</v>
      </c>
      <c r="G229" s="15">
        <f t="shared" si="235"/>
        <v>2.3133136072368396E-6</v>
      </c>
      <c r="H229" s="5">
        <f t="shared" si="236"/>
        <v>333984.44157890882</v>
      </c>
      <c r="I229" s="5">
        <f t="shared" si="237"/>
        <v>140204.652117644</v>
      </c>
      <c r="J229" s="5">
        <f t="shared" si="238"/>
        <v>49365.435011125279</v>
      </c>
      <c r="K229" s="5">
        <f t="shared" si="239"/>
        <v>286585.23196794168</v>
      </c>
      <c r="L229" s="5">
        <f t="shared" si="240"/>
        <v>47300.811169914181</v>
      </c>
      <c r="M229" s="5">
        <f t="shared" si="241"/>
        <v>11297.042714242098</v>
      </c>
      <c r="N229" s="15">
        <f t="shared" si="242"/>
        <v>4.6544772410779256E-3</v>
      </c>
      <c r="O229" s="15">
        <f t="shared" si="243"/>
        <v>5.8620290054671731E-3</v>
      </c>
      <c r="P229" s="15">
        <f t="shared" si="244"/>
        <v>5.3185553036552147E-3</v>
      </c>
      <c r="Q229" s="5">
        <f t="shared" si="245"/>
        <v>7261.6603195549733</v>
      </c>
      <c r="R229" s="5">
        <f t="shared" si="246"/>
        <v>10085.40246792642</v>
      </c>
      <c r="S229" s="5">
        <f t="shared" si="247"/>
        <v>5963.9248899605127</v>
      </c>
      <c r="T229" s="5">
        <f t="shared" si="248"/>
        <v>21.742510774530487</v>
      </c>
      <c r="U229" s="5">
        <f t="shared" si="249"/>
        <v>71.933436698404861</v>
      </c>
      <c r="V229" s="5">
        <f t="shared" si="250"/>
        <v>120.8117560113964</v>
      </c>
      <c r="W229" s="15">
        <f t="shared" si="251"/>
        <v>-1.0734613539272964E-2</v>
      </c>
      <c r="X229" s="15">
        <f t="shared" si="252"/>
        <v>-1.217998157191269E-2</v>
      </c>
      <c r="Y229" s="15">
        <f t="shared" si="253"/>
        <v>-9.7425357312937999E-3</v>
      </c>
      <c r="Z229" s="5">
        <f t="shared" si="269"/>
        <v>8380.9378727951971</v>
      </c>
      <c r="AA229" s="5">
        <f t="shared" si="270"/>
        <v>30723.63311892992</v>
      </c>
      <c r="AB229" s="5">
        <f t="shared" si="271"/>
        <v>75919.716418812546</v>
      </c>
      <c r="AC229" s="16">
        <f t="shared" si="254"/>
        <v>1.1470609072108722</v>
      </c>
      <c r="AD229" s="16">
        <f t="shared" si="255"/>
        <v>3.0268860070414658</v>
      </c>
      <c r="AE229" s="16">
        <f t="shared" si="256"/>
        <v>12.672877583388782</v>
      </c>
      <c r="AF229" s="15">
        <f t="shared" si="257"/>
        <v>-4.0504037456468023E-3</v>
      </c>
      <c r="AG229" s="15">
        <f t="shared" si="258"/>
        <v>2.9673830763510267E-4</v>
      </c>
      <c r="AH229" s="15">
        <f t="shared" si="259"/>
        <v>9.7937136394747881E-3</v>
      </c>
      <c r="AI229" s="1">
        <f t="shared" si="223"/>
        <v>635596.71215986682</v>
      </c>
      <c r="AJ229" s="1">
        <f t="shared" si="224"/>
        <v>263525.07300836057</v>
      </c>
      <c r="AK229" s="1">
        <f t="shared" si="225"/>
        <v>93301.697394053277</v>
      </c>
      <c r="AL229" s="14">
        <f t="shared" si="260"/>
        <v>81.266576441704146</v>
      </c>
      <c r="AM229" s="14">
        <f t="shared" si="261"/>
        <v>19.278931810558287</v>
      </c>
      <c r="AN229" s="14">
        <f t="shared" si="262"/>
        <v>6.1246108782591149</v>
      </c>
      <c r="AO229" s="11">
        <f t="shared" si="263"/>
        <v>3.6241063614378742E-3</v>
      </c>
      <c r="AP229" s="11">
        <f t="shared" si="264"/>
        <v>4.5654181699230243E-3</v>
      </c>
      <c r="AQ229" s="11">
        <f t="shared" si="265"/>
        <v>4.1414103184978972E-3</v>
      </c>
      <c r="AR229" s="1">
        <f t="shared" si="266"/>
        <v>333984.44157890882</v>
      </c>
      <c r="AS229" s="1">
        <f t="shared" si="267"/>
        <v>140204.652117644</v>
      </c>
      <c r="AT229" s="1">
        <f t="shared" si="268"/>
        <v>49365.435011125279</v>
      </c>
      <c r="AU229" s="1">
        <f t="shared" si="226"/>
        <v>66796.888315781762</v>
      </c>
      <c r="AV229" s="1">
        <f t="shared" si="227"/>
        <v>28040.9304235288</v>
      </c>
      <c r="AW229" s="1">
        <f t="shared" si="228"/>
        <v>9873.0870022250565</v>
      </c>
      <c r="AX229" s="1">
        <f t="shared" si="282"/>
        <v>229268.18557435332</v>
      </c>
      <c r="AY229" s="1">
        <f t="shared" si="273"/>
        <v>37840.648935931349</v>
      </c>
      <c r="AZ229" s="1">
        <f t="shared" si="274"/>
        <v>9037.6341713936781</v>
      </c>
      <c r="BA229" s="1">
        <f t="shared" si="283"/>
        <v>14384.036036486712</v>
      </c>
      <c r="BB229" s="1">
        <f t="shared" si="284"/>
        <v>31245.061428089</v>
      </c>
      <c r="BC229" s="1">
        <f t="shared" si="285"/>
        <v>39804.86730965563</v>
      </c>
      <c r="BD229" s="1">
        <f t="shared" si="275"/>
        <v>595.63033903099404</v>
      </c>
      <c r="BE229" s="2">
        <f t="shared" si="290"/>
        <v>0</v>
      </c>
      <c r="BF229" s="2">
        <f t="shared" si="291"/>
        <v>0</v>
      </c>
      <c r="BG229" s="2">
        <f t="shared" si="292"/>
        <v>0</v>
      </c>
      <c r="BH229" s="2">
        <f t="shared" si="276"/>
        <v>0</v>
      </c>
      <c r="BI229" s="2">
        <f t="shared" si="286"/>
        <v>0</v>
      </c>
      <c r="BJ229" s="2">
        <f t="shared" si="277"/>
        <v>0</v>
      </c>
      <c r="BK229" s="2">
        <f t="shared" si="278"/>
        <v>0</v>
      </c>
      <c r="BL229" s="2">
        <f t="shared" si="279"/>
        <v>0</v>
      </c>
      <c r="BM229" s="2">
        <f t="shared" si="280"/>
        <v>0</v>
      </c>
      <c r="BN229" s="2">
        <f t="shared" si="281"/>
        <v>0</v>
      </c>
      <c r="BO229" s="2">
        <f t="shared" si="287"/>
        <v>0</v>
      </c>
      <c r="BP229" s="2">
        <f t="shared" si="288"/>
        <v>0</v>
      </c>
      <c r="BQ229" s="2">
        <f t="shared" si="289"/>
        <v>0</v>
      </c>
      <c r="BR229" s="17">
        <f t="shared" si="272"/>
        <v>6.9718213430105085E-3</v>
      </c>
      <c r="BS229" s="12"/>
      <c r="BT229" s="12"/>
      <c r="BU229" s="12"/>
      <c r="BV229" s="12"/>
      <c r="BW229" s="12"/>
      <c r="BX229" s="12"/>
      <c r="BY229" s="19"/>
      <c r="BZ229" s="19"/>
      <c r="CA229" s="19"/>
      <c r="CB229" s="12"/>
      <c r="CC229" s="12"/>
      <c r="CD229" s="12"/>
      <c r="CE229" s="12"/>
      <c r="CF229" s="12"/>
      <c r="CG229" s="12"/>
      <c r="CH229" s="12"/>
      <c r="CI229" s="12"/>
      <c r="CJ229" s="12"/>
      <c r="CK229" s="17"/>
      <c r="CL229" s="17"/>
      <c r="CM229" s="17"/>
    </row>
    <row r="230" spans="1:91">
      <c r="A230" s="2">
        <f t="shared" si="229"/>
        <v>2184</v>
      </c>
      <c r="B230" s="5">
        <f t="shared" si="230"/>
        <v>1165.3937008020919</v>
      </c>
      <c r="C230" s="5">
        <f t="shared" si="231"/>
        <v>2964.1099080752642</v>
      </c>
      <c r="D230" s="5">
        <f t="shared" si="232"/>
        <v>4369.775767664968</v>
      </c>
      <c r="E230" s="15">
        <f t="shared" si="233"/>
        <v>5.4643095302721625E-7</v>
      </c>
      <c r="F230" s="15">
        <f t="shared" si="234"/>
        <v>1.0765056186538167E-6</v>
      </c>
      <c r="G230" s="15">
        <f t="shared" si="235"/>
        <v>2.1976479268749977E-6</v>
      </c>
      <c r="H230" s="5">
        <f t="shared" si="236"/>
        <v>335523.61607859255</v>
      </c>
      <c r="I230" s="5">
        <f t="shared" si="237"/>
        <v>141018.47692788736</v>
      </c>
      <c r="J230" s="5">
        <f t="shared" si="238"/>
        <v>49625.473031778158</v>
      </c>
      <c r="K230" s="5">
        <f t="shared" si="239"/>
        <v>287905.80886756605</v>
      </c>
      <c r="L230" s="5">
        <f t="shared" si="240"/>
        <v>47575.319843472767</v>
      </c>
      <c r="M230" s="5">
        <f t="shared" si="241"/>
        <v>11356.526208734049</v>
      </c>
      <c r="N230" s="15">
        <f t="shared" si="242"/>
        <v>4.6079726109966579E-3</v>
      </c>
      <c r="O230" s="15">
        <f t="shared" si="243"/>
        <v>5.8034665108066541E-3</v>
      </c>
      <c r="P230" s="15">
        <f t="shared" si="244"/>
        <v>5.2654040527757573E-3</v>
      </c>
      <c r="Q230" s="5">
        <f t="shared" si="245"/>
        <v>7216.8154811101731</v>
      </c>
      <c r="R230" s="5">
        <f t="shared" si="246"/>
        <v>10020.390636267348</v>
      </c>
      <c r="S230" s="5">
        <f t="shared" si="247"/>
        <v>5936.9307204344022</v>
      </c>
      <c r="T230" s="5">
        <f t="shared" si="248"/>
        <v>21.509113323992423</v>
      </c>
      <c r="U230" s="5">
        <f t="shared" si="249"/>
        <v>71.057288765013936</v>
      </c>
      <c r="V230" s="5">
        <f t="shared" si="250"/>
        <v>119.63474316169501</v>
      </c>
      <c r="W230" s="15">
        <f t="shared" si="251"/>
        <v>-1.0734613539272964E-2</v>
      </c>
      <c r="X230" s="15">
        <f t="shared" si="252"/>
        <v>-1.217998157191269E-2</v>
      </c>
      <c r="Y230" s="15">
        <f t="shared" si="253"/>
        <v>-9.7425357312937999E-3</v>
      </c>
      <c r="Z230" s="5">
        <f t="shared" si="269"/>
        <v>8295.8285659499106</v>
      </c>
      <c r="AA230" s="5">
        <f t="shared" si="270"/>
        <v>30536.422243760822</v>
      </c>
      <c r="AB230" s="5">
        <f t="shared" si="271"/>
        <v>76320.29980576098</v>
      </c>
      <c r="AC230" s="16">
        <f t="shared" si="254"/>
        <v>1.1424148474158202</v>
      </c>
      <c r="AD230" s="16">
        <f t="shared" si="255"/>
        <v>3.0277842000725999</v>
      </c>
      <c r="AE230" s="16">
        <f t="shared" si="256"/>
        <v>12.796992117428612</v>
      </c>
      <c r="AF230" s="15">
        <f t="shared" si="257"/>
        <v>-4.0504037456468023E-3</v>
      </c>
      <c r="AG230" s="15">
        <f t="shared" si="258"/>
        <v>2.9673830763510267E-4</v>
      </c>
      <c r="AH230" s="15">
        <f t="shared" si="259"/>
        <v>9.7937136394747881E-3</v>
      </c>
      <c r="AI230" s="1">
        <f t="shared" si="223"/>
        <v>638833.92925966182</v>
      </c>
      <c r="AJ230" s="1">
        <f t="shared" si="224"/>
        <v>265213.49613105331</v>
      </c>
      <c r="AK230" s="1">
        <f t="shared" si="225"/>
        <v>93844.614656873018</v>
      </c>
      <c r="AL230" s="14">
        <f t="shared" si="260"/>
        <v>81.55814997119225</v>
      </c>
      <c r="AM230" s="14">
        <f t="shared" si="261"/>
        <v>19.366068032287071</v>
      </c>
      <c r="AN230" s="14">
        <f t="shared" si="262"/>
        <v>6.1497217596802418</v>
      </c>
      <c r="AO230" s="11">
        <f t="shared" si="263"/>
        <v>3.5878652978234954E-3</v>
      </c>
      <c r="AP230" s="11">
        <f t="shared" si="264"/>
        <v>4.519763988223794E-3</v>
      </c>
      <c r="AQ230" s="11">
        <f t="shared" si="265"/>
        <v>4.0999962153129184E-3</v>
      </c>
      <c r="AR230" s="1">
        <f t="shared" si="266"/>
        <v>335523.61607859255</v>
      </c>
      <c r="AS230" s="1">
        <f t="shared" si="267"/>
        <v>141018.47692788736</v>
      </c>
      <c r="AT230" s="1">
        <f t="shared" si="268"/>
        <v>49625.473031778158</v>
      </c>
      <c r="AU230" s="1">
        <f t="shared" si="226"/>
        <v>67104.723215718506</v>
      </c>
      <c r="AV230" s="1">
        <f t="shared" si="227"/>
        <v>28203.695385577474</v>
      </c>
      <c r="AW230" s="1">
        <f t="shared" si="228"/>
        <v>9925.094606355633</v>
      </c>
      <c r="AX230" s="1">
        <f t="shared" si="282"/>
        <v>230324.64709405284</v>
      </c>
      <c r="AY230" s="1">
        <f t="shared" si="273"/>
        <v>38060.255874778217</v>
      </c>
      <c r="AZ230" s="1">
        <f t="shared" si="274"/>
        <v>9085.2209669872391</v>
      </c>
      <c r="BA230" s="1">
        <f t="shared" si="283"/>
        <v>14389.401663859157</v>
      </c>
      <c r="BB230" s="1">
        <f t="shared" si="284"/>
        <v>31262.247452503852</v>
      </c>
      <c r="BC230" s="1">
        <f t="shared" si="285"/>
        <v>39827.903058694421</v>
      </c>
      <c r="BD230" s="1">
        <f t="shared" si="275"/>
        <v>578.59045266509293</v>
      </c>
      <c r="BE230" s="2">
        <f t="shared" si="290"/>
        <v>0</v>
      </c>
      <c r="BF230" s="2">
        <f t="shared" si="291"/>
        <v>0</v>
      </c>
      <c r="BG230" s="2">
        <f t="shared" si="292"/>
        <v>0</v>
      </c>
      <c r="BH230" s="2">
        <f t="shared" si="276"/>
        <v>0</v>
      </c>
      <c r="BI230" s="2">
        <f t="shared" si="286"/>
        <v>0</v>
      </c>
      <c r="BJ230" s="2">
        <f t="shared" si="277"/>
        <v>0</v>
      </c>
      <c r="BK230" s="2">
        <f t="shared" si="278"/>
        <v>0</v>
      </c>
      <c r="BL230" s="2">
        <f t="shared" si="279"/>
        <v>0</v>
      </c>
      <c r="BM230" s="2">
        <f t="shared" si="280"/>
        <v>0</v>
      </c>
      <c r="BN230" s="2">
        <f t="shared" si="281"/>
        <v>0</v>
      </c>
      <c r="BO230" s="2">
        <f t="shared" si="287"/>
        <v>0</v>
      </c>
      <c r="BP230" s="2">
        <f t="shared" si="288"/>
        <v>0</v>
      </c>
      <c r="BQ230" s="2">
        <f t="shared" si="289"/>
        <v>0</v>
      </c>
      <c r="BR230" s="17">
        <f t="shared" si="272"/>
        <v>6.768758585447095E-3</v>
      </c>
      <c r="BS230" s="12"/>
      <c r="BT230" s="12"/>
      <c r="BU230" s="12"/>
      <c r="BV230" s="12"/>
      <c r="BW230" s="12"/>
      <c r="BX230" s="12"/>
      <c r="BY230" s="19"/>
      <c r="BZ230" s="19"/>
      <c r="CA230" s="19"/>
      <c r="CB230" s="12"/>
      <c r="CC230" s="12"/>
      <c r="CD230" s="12"/>
      <c r="CE230" s="12"/>
      <c r="CF230" s="12"/>
      <c r="CG230" s="12"/>
      <c r="CH230" s="12"/>
      <c r="CI230" s="12"/>
      <c r="CJ230" s="12"/>
      <c r="CK230" s="17"/>
      <c r="CL230" s="17"/>
      <c r="CM230" s="17"/>
    </row>
    <row r="231" spans="1:91">
      <c r="A231" s="2">
        <f t="shared" si="229"/>
        <v>2185</v>
      </c>
      <c r="B231" s="5">
        <f t="shared" si="230"/>
        <v>1165.394305768923</v>
      </c>
      <c r="C231" s="5">
        <f t="shared" si="231"/>
        <v>2964.1129394121863</v>
      </c>
      <c r="D231" s="5">
        <f t="shared" si="232"/>
        <v>4369.7848907321913</v>
      </c>
      <c r="E231" s="15">
        <f t="shared" si="233"/>
        <v>5.1910940537585537E-7</v>
      </c>
      <c r="F231" s="15">
        <f t="shared" si="234"/>
        <v>1.0226803377211258E-6</v>
      </c>
      <c r="G231" s="15">
        <f t="shared" si="235"/>
        <v>2.0877655305312479E-6</v>
      </c>
      <c r="H231" s="5">
        <f t="shared" si="236"/>
        <v>337054.42713695206</v>
      </c>
      <c r="I231" s="5">
        <f t="shared" si="237"/>
        <v>141828.84208221204</v>
      </c>
      <c r="J231" s="5">
        <f t="shared" si="238"/>
        <v>49884.264072975682</v>
      </c>
      <c r="K231" s="5">
        <f t="shared" si="239"/>
        <v>289219.21573536843</v>
      </c>
      <c r="L231" s="5">
        <f t="shared" si="240"/>
        <v>47848.663320614949</v>
      </c>
      <c r="M231" s="5">
        <f t="shared" si="241"/>
        <v>11415.725332103748</v>
      </c>
      <c r="N231" s="15">
        <f t="shared" si="242"/>
        <v>4.5619325048302795E-3</v>
      </c>
      <c r="O231" s="15">
        <f t="shared" si="243"/>
        <v>5.7454890065165021E-3</v>
      </c>
      <c r="P231" s="15">
        <f t="shared" si="244"/>
        <v>5.2127844625735609E-3</v>
      </c>
      <c r="Q231" s="5">
        <f t="shared" si="245"/>
        <v>7171.9186924119558</v>
      </c>
      <c r="R231" s="5">
        <f t="shared" si="246"/>
        <v>9955.2234617788799</v>
      </c>
      <c r="S231" s="5">
        <f t="shared" si="247"/>
        <v>5909.7487277017854</v>
      </c>
      <c r="T231" s="5">
        <f t="shared" si="248"/>
        <v>21.278221304886937</v>
      </c>
      <c r="U231" s="5">
        <f t="shared" si="249"/>
        <v>70.191812297305987</v>
      </c>
      <c r="V231" s="5">
        <f t="shared" si="250"/>
        <v>118.46919740173804</v>
      </c>
      <c r="W231" s="15">
        <f t="shared" si="251"/>
        <v>-1.0734613539272964E-2</v>
      </c>
      <c r="X231" s="15">
        <f t="shared" si="252"/>
        <v>-1.217998157191269E-2</v>
      </c>
      <c r="Y231" s="15">
        <f t="shared" si="253"/>
        <v>-9.7425357312937999E-3</v>
      </c>
      <c r="Z231" s="5">
        <f t="shared" si="269"/>
        <v>8211.2032094758397</v>
      </c>
      <c r="AA231" s="5">
        <f t="shared" si="270"/>
        <v>30348.583362801917</v>
      </c>
      <c r="AB231" s="5">
        <f t="shared" si="271"/>
        <v>76718.931610970438</v>
      </c>
      <c r="AC231" s="16">
        <f t="shared" si="254"/>
        <v>1.1377876060387646</v>
      </c>
      <c r="AD231" s="16">
        <f t="shared" si="255"/>
        <v>3.0286826596320138</v>
      </c>
      <c r="AE231" s="16">
        <f t="shared" si="256"/>
        <v>12.922322193673324</v>
      </c>
      <c r="AF231" s="15">
        <f t="shared" si="257"/>
        <v>-4.0504037456468023E-3</v>
      </c>
      <c r="AG231" s="15">
        <f t="shared" si="258"/>
        <v>2.9673830763510267E-4</v>
      </c>
      <c r="AH231" s="15">
        <f t="shared" si="259"/>
        <v>9.7937136394747881E-3</v>
      </c>
      <c r="AI231" s="1">
        <f t="shared" si="223"/>
        <v>642055.25954941416</v>
      </c>
      <c r="AJ231" s="1">
        <f t="shared" si="224"/>
        <v>266895.84190352546</v>
      </c>
      <c r="AK231" s="1">
        <f t="shared" si="225"/>
        <v>94385.247797541349</v>
      </c>
      <c r="AL231" s="14">
        <f t="shared" si="260"/>
        <v>81.847843430668206</v>
      </c>
      <c r="AM231" s="14">
        <f t="shared" si="261"/>
        <v>19.452722788604039</v>
      </c>
      <c r="AN231" s="14">
        <f t="shared" si="262"/>
        <v>6.1746834572607598</v>
      </c>
      <c r="AO231" s="11">
        <f t="shared" si="263"/>
        <v>3.5519866448452606E-3</v>
      </c>
      <c r="AP231" s="11">
        <f t="shared" si="264"/>
        <v>4.4745663483415563E-3</v>
      </c>
      <c r="AQ231" s="11">
        <f t="shared" si="265"/>
        <v>4.0589962531597888E-3</v>
      </c>
      <c r="AR231" s="1">
        <f t="shared" si="266"/>
        <v>337054.42713695206</v>
      </c>
      <c r="AS231" s="1">
        <f t="shared" si="267"/>
        <v>141828.84208221204</v>
      </c>
      <c r="AT231" s="1">
        <f t="shared" si="268"/>
        <v>49884.264072975682</v>
      </c>
      <c r="AU231" s="1">
        <f t="shared" si="226"/>
        <v>67410.885427390414</v>
      </c>
      <c r="AV231" s="1">
        <f t="shared" si="227"/>
        <v>28365.76841644241</v>
      </c>
      <c r="AW231" s="1">
        <f t="shared" si="228"/>
        <v>9976.8528145951368</v>
      </c>
      <c r="AX231" s="1">
        <f t="shared" si="282"/>
        <v>231375.37258829473</v>
      </c>
      <c r="AY231" s="1">
        <f t="shared" si="273"/>
        <v>38278.930656491961</v>
      </c>
      <c r="AZ231" s="1">
        <f t="shared" si="274"/>
        <v>9132.5802656829983</v>
      </c>
      <c r="BA231" s="1">
        <f t="shared" si="283"/>
        <v>14394.713493808815</v>
      </c>
      <c r="BB231" s="1">
        <f t="shared" si="284"/>
        <v>31279.260965048386</v>
      </c>
      <c r="BC231" s="1">
        <f t="shared" si="285"/>
        <v>39850.705791972046</v>
      </c>
      <c r="BD231" s="1">
        <f t="shared" si="275"/>
        <v>562.03486768487187</v>
      </c>
      <c r="BE231" s="2">
        <f t="shared" si="290"/>
        <v>0</v>
      </c>
      <c r="BF231" s="2">
        <f t="shared" si="291"/>
        <v>0</v>
      </c>
      <c r="BG231" s="2">
        <f t="shared" si="292"/>
        <v>0</v>
      </c>
      <c r="BH231" s="2">
        <f t="shared" si="276"/>
        <v>0</v>
      </c>
      <c r="BI231" s="2">
        <f t="shared" si="286"/>
        <v>0</v>
      </c>
      <c r="BJ231" s="2">
        <f t="shared" si="277"/>
        <v>0</v>
      </c>
      <c r="BK231" s="2">
        <f t="shared" si="278"/>
        <v>0</v>
      </c>
      <c r="BL231" s="2">
        <f t="shared" si="279"/>
        <v>0</v>
      </c>
      <c r="BM231" s="2">
        <f t="shared" si="280"/>
        <v>0</v>
      </c>
      <c r="BN231" s="2">
        <f t="shared" si="281"/>
        <v>0</v>
      </c>
      <c r="BO231" s="2">
        <f t="shared" si="287"/>
        <v>0</v>
      </c>
      <c r="BP231" s="2">
        <f t="shared" si="288"/>
        <v>0</v>
      </c>
      <c r="BQ231" s="2">
        <f t="shared" si="289"/>
        <v>0</v>
      </c>
      <c r="BR231" s="17">
        <f t="shared" si="272"/>
        <v>6.5716102771331015E-3</v>
      </c>
      <c r="BS231" s="12"/>
      <c r="BT231" s="12"/>
      <c r="BU231" s="12"/>
      <c r="BV231" s="12"/>
      <c r="BW231" s="12"/>
      <c r="BX231" s="12"/>
      <c r="BY231" s="19"/>
      <c r="BZ231" s="19"/>
      <c r="CA231" s="19"/>
      <c r="CB231" s="12"/>
      <c r="CC231" s="12"/>
      <c r="CD231" s="12"/>
      <c r="CE231" s="12"/>
      <c r="CF231" s="12"/>
      <c r="CG231" s="12"/>
      <c r="CH231" s="12"/>
      <c r="CI231" s="12"/>
      <c r="CJ231" s="12"/>
      <c r="CK231" s="17"/>
      <c r="CL231" s="17"/>
      <c r="CM231" s="17"/>
    </row>
    <row r="232" spans="1:91">
      <c r="A232" s="2">
        <f t="shared" si="229"/>
        <v>2186</v>
      </c>
      <c r="B232" s="5">
        <f t="shared" si="230"/>
        <v>1165.3948804877107</v>
      </c>
      <c r="C232" s="5">
        <f t="shared" si="231"/>
        <v>2964.1158191852069</v>
      </c>
      <c r="D232" s="5">
        <f t="shared" si="232"/>
        <v>4369.7935576641485</v>
      </c>
      <c r="E232" s="15">
        <f t="shared" si="233"/>
        <v>4.9315393510706261E-7</v>
      </c>
      <c r="F232" s="15">
        <f t="shared" si="234"/>
        <v>9.7154632083506949E-7</v>
      </c>
      <c r="G232" s="15">
        <f t="shared" si="235"/>
        <v>1.9833772540046856E-6</v>
      </c>
      <c r="H232" s="5">
        <f t="shared" si="236"/>
        <v>338576.85063671251</v>
      </c>
      <c r="I232" s="5">
        <f t="shared" si="237"/>
        <v>142635.71596766796</v>
      </c>
      <c r="J232" s="5">
        <f t="shared" si="238"/>
        <v>50141.800804356244</v>
      </c>
      <c r="K232" s="5">
        <f t="shared" si="239"/>
        <v>290525.43159879011</v>
      </c>
      <c r="L232" s="5">
        <f t="shared" si="240"/>
        <v>48120.830854334323</v>
      </c>
      <c r="M232" s="5">
        <f t="shared" si="241"/>
        <v>11474.63836510375</v>
      </c>
      <c r="N232" s="15">
        <f t="shared" si="242"/>
        <v>4.5163522765958586E-3</v>
      </c>
      <c r="O232" s="15">
        <f t="shared" si="243"/>
        <v>5.6880906347516191E-3</v>
      </c>
      <c r="P232" s="15">
        <f t="shared" si="244"/>
        <v>5.160691176961496E-3</v>
      </c>
      <c r="Q232" s="5">
        <f t="shared" si="245"/>
        <v>7126.9776390080506</v>
      </c>
      <c r="R232" s="5">
        <f t="shared" si="246"/>
        <v>9889.9151390763072</v>
      </c>
      <c r="S232" s="5">
        <f t="shared" si="247"/>
        <v>5882.3857130071965</v>
      </c>
      <c r="T232" s="5">
        <f t="shared" si="248"/>
        <v>21.04980782237585</v>
      </c>
      <c r="U232" s="5">
        <f t="shared" si="249"/>
        <v>69.336877317025639</v>
      </c>
      <c r="V232" s="5">
        <f t="shared" si="250"/>
        <v>117.31500701299392</v>
      </c>
      <c r="W232" s="15">
        <f t="shared" si="251"/>
        <v>-1.0734613539272964E-2</v>
      </c>
      <c r="X232" s="15">
        <f t="shared" si="252"/>
        <v>-1.217998157191269E-2</v>
      </c>
      <c r="Y232" s="15">
        <f t="shared" si="253"/>
        <v>-9.7425357312937999E-3</v>
      </c>
      <c r="Z232" s="5">
        <f t="shared" si="269"/>
        <v>8127.0684183220956</v>
      </c>
      <c r="AA232" s="5">
        <f t="shared" si="270"/>
        <v>30160.159691272755</v>
      </c>
      <c r="AB232" s="5">
        <f t="shared" si="271"/>
        <v>77115.600304264008</v>
      </c>
      <c r="AC232" s="16">
        <f t="shared" si="254"/>
        <v>1.1331791068575148</v>
      </c>
      <c r="AD232" s="16">
        <f t="shared" si="255"/>
        <v>3.0295813857987968</v>
      </c>
      <c r="AE232" s="16">
        <f t="shared" si="256"/>
        <v>13.04887971679519</v>
      </c>
      <c r="AF232" s="15">
        <f t="shared" si="257"/>
        <v>-4.0504037456468023E-3</v>
      </c>
      <c r="AG232" s="15">
        <f t="shared" si="258"/>
        <v>2.9673830763510267E-4</v>
      </c>
      <c r="AH232" s="15">
        <f t="shared" si="259"/>
        <v>9.7937136394747881E-3</v>
      </c>
      <c r="AI232" s="1">
        <f t="shared" si="223"/>
        <v>645260.61902186321</v>
      </c>
      <c r="AJ232" s="1">
        <f t="shared" si="224"/>
        <v>268572.02612961532</v>
      </c>
      <c r="AK232" s="1">
        <f t="shared" si="225"/>
        <v>94923.575832382354</v>
      </c>
      <c r="AL232" s="14">
        <f t="shared" si="260"/>
        <v>82.135658652975579</v>
      </c>
      <c r="AM232" s="14">
        <f t="shared" si="261"/>
        <v>19.538894862389807</v>
      </c>
      <c r="AN232" s="14">
        <f t="shared" si="262"/>
        <v>6.1994958441080534</v>
      </c>
      <c r="AO232" s="11">
        <f t="shared" si="263"/>
        <v>3.5164667783968077E-3</v>
      </c>
      <c r="AP232" s="11">
        <f t="shared" si="264"/>
        <v>4.4298206848581408E-3</v>
      </c>
      <c r="AQ232" s="11">
        <f t="shared" si="265"/>
        <v>4.0184062906281912E-3</v>
      </c>
      <c r="AR232" s="1">
        <f t="shared" si="266"/>
        <v>338576.85063671251</v>
      </c>
      <c r="AS232" s="1">
        <f t="shared" si="267"/>
        <v>142635.71596766796</v>
      </c>
      <c r="AT232" s="1">
        <f t="shared" si="268"/>
        <v>50141.800804356244</v>
      </c>
      <c r="AU232" s="1">
        <f t="shared" si="226"/>
        <v>67715.37012734251</v>
      </c>
      <c r="AV232" s="1">
        <f t="shared" si="227"/>
        <v>28527.143193533593</v>
      </c>
      <c r="AW232" s="1">
        <f t="shared" si="228"/>
        <v>10028.360160871249</v>
      </c>
      <c r="AX232" s="1">
        <f t="shared" si="282"/>
        <v>232420.34527903204</v>
      </c>
      <c r="AY232" s="1">
        <f t="shared" si="273"/>
        <v>38496.664683467461</v>
      </c>
      <c r="AZ232" s="1">
        <f t="shared" si="274"/>
        <v>9179.710692083001</v>
      </c>
      <c r="BA232" s="1">
        <f t="shared" si="283"/>
        <v>14399.972076570592</v>
      </c>
      <c r="BB232" s="1">
        <f t="shared" si="284"/>
        <v>31296.103743734344</v>
      </c>
      <c r="BC232" s="1">
        <f t="shared" si="285"/>
        <v>39873.277995668126</v>
      </c>
      <c r="BD232" s="1">
        <f t="shared" si="275"/>
        <v>545.94994654823995</v>
      </c>
      <c r="BE232" s="2">
        <f t="shared" si="290"/>
        <v>0</v>
      </c>
      <c r="BF232" s="2">
        <f t="shared" si="291"/>
        <v>0</v>
      </c>
      <c r="BG232" s="2">
        <f t="shared" si="292"/>
        <v>0</v>
      </c>
      <c r="BH232" s="2">
        <f t="shared" si="276"/>
        <v>0</v>
      </c>
      <c r="BI232" s="2">
        <f t="shared" si="286"/>
        <v>0</v>
      </c>
      <c r="BJ232" s="2">
        <f t="shared" si="277"/>
        <v>0</v>
      </c>
      <c r="BK232" s="2">
        <f t="shared" si="278"/>
        <v>0</v>
      </c>
      <c r="BL232" s="2">
        <f t="shared" si="279"/>
        <v>0</v>
      </c>
      <c r="BM232" s="2">
        <f t="shared" si="280"/>
        <v>0</v>
      </c>
      <c r="BN232" s="2">
        <f t="shared" si="281"/>
        <v>0</v>
      </c>
      <c r="BO232" s="2">
        <f t="shared" si="287"/>
        <v>0</v>
      </c>
      <c r="BP232" s="2">
        <f t="shared" si="288"/>
        <v>0</v>
      </c>
      <c r="BQ232" s="2">
        <f t="shared" si="289"/>
        <v>0</v>
      </c>
      <c r="BR232" s="17">
        <f t="shared" si="272"/>
        <v>6.3802041525564089E-3</v>
      </c>
      <c r="BS232" s="12"/>
      <c r="BT232" s="12"/>
      <c r="BU232" s="12"/>
      <c r="BV232" s="12"/>
      <c r="BW232" s="12"/>
      <c r="BX232" s="12"/>
      <c r="BY232" s="19"/>
      <c r="BZ232" s="19"/>
      <c r="CA232" s="19"/>
      <c r="CB232" s="12"/>
      <c r="CC232" s="12"/>
      <c r="CD232" s="12"/>
      <c r="CE232" s="12"/>
      <c r="CF232" s="12"/>
      <c r="CG232" s="12"/>
      <c r="CH232" s="12"/>
      <c r="CI232" s="12"/>
      <c r="CJ232" s="12"/>
      <c r="CK232" s="17"/>
      <c r="CL232" s="17"/>
      <c r="CM232" s="17"/>
    </row>
    <row r="233" spans="1:91">
      <c r="A233" s="2">
        <f t="shared" si="229"/>
        <v>2187</v>
      </c>
      <c r="B233" s="5">
        <f t="shared" si="230"/>
        <v>1165.3954264708282</v>
      </c>
      <c r="C233" s="5">
        <f t="shared" si="231"/>
        <v>2964.1185549722345</v>
      </c>
      <c r="D233" s="5">
        <f t="shared" si="232"/>
        <v>4369.8017912658379</v>
      </c>
      <c r="E233" s="15">
        <f t="shared" si="233"/>
        <v>4.6849623835170947E-7</v>
      </c>
      <c r="F233" s="15">
        <f t="shared" si="234"/>
        <v>9.2296900479331592E-7</v>
      </c>
      <c r="G233" s="15">
        <f t="shared" si="235"/>
        <v>1.8842083913044511E-6</v>
      </c>
      <c r="H233" s="5">
        <f t="shared" si="236"/>
        <v>340090.8640348714</v>
      </c>
      <c r="I233" s="5">
        <f t="shared" si="237"/>
        <v>143439.06795762974</v>
      </c>
      <c r="J233" s="5">
        <f t="shared" si="238"/>
        <v>50398.076186616418</v>
      </c>
      <c r="K233" s="5">
        <f t="shared" si="239"/>
        <v>291824.43684781739</v>
      </c>
      <c r="L233" s="5">
        <f t="shared" si="240"/>
        <v>48391.812033636204</v>
      </c>
      <c r="M233" s="5">
        <f t="shared" si="241"/>
        <v>11533.263656797846</v>
      </c>
      <c r="N233" s="15">
        <f t="shared" si="242"/>
        <v>4.4712273272558001E-3</v>
      </c>
      <c r="O233" s="15">
        <f t="shared" si="243"/>
        <v>5.6312655972663439E-3</v>
      </c>
      <c r="P233" s="15">
        <f t="shared" si="244"/>
        <v>5.1091188958412026E-3</v>
      </c>
      <c r="Q233" s="5">
        <f t="shared" si="245"/>
        <v>7081.9998706047345</v>
      </c>
      <c r="R233" s="5">
        <f t="shared" si="246"/>
        <v>9824.4796249656756</v>
      </c>
      <c r="S233" s="5">
        <f t="shared" si="247"/>
        <v>5854.8483994473299</v>
      </c>
      <c r="T233" s="5">
        <f t="shared" si="248"/>
        <v>20.82384627032668</v>
      </c>
      <c r="U233" s="5">
        <f t="shared" si="249"/>
        <v>68.492355429050292</v>
      </c>
      <c r="V233" s="5">
        <f t="shared" si="250"/>
        <v>116.17206136535285</v>
      </c>
      <c r="W233" s="15">
        <f t="shared" si="251"/>
        <v>-1.0734613539272964E-2</v>
      </c>
      <c r="X233" s="15">
        <f t="shared" si="252"/>
        <v>-1.217998157191269E-2</v>
      </c>
      <c r="Y233" s="15">
        <f t="shared" si="253"/>
        <v>-9.7425357312937999E-3</v>
      </c>
      <c r="Z233" s="5">
        <f t="shared" si="269"/>
        <v>8043.4305191273461</v>
      </c>
      <c r="AA233" s="5">
        <f t="shared" si="270"/>
        <v>29971.193775504722</v>
      </c>
      <c r="AB233" s="5">
        <f t="shared" si="271"/>
        <v>77510.29481239173</v>
      </c>
      <c r="AC233" s="16">
        <f t="shared" si="254"/>
        <v>1.1285892739586103</v>
      </c>
      <c r="AD233" s="16">
        <f t="shared" si="255"/>
        <v>3.0304803786520615</v>
      </c>
      <c r="AE233" s="16">
        <f t="shared" si="256"/>
        <v>13.176676708057432</v>
      </c>
      <c r="AF233" s="15">
        <f t="shared" si="257"/>
        <v>-4.0504037456468023E-3</v>
      </c>
      <c r="AG233" s="15">
        <f t="shared" si="258"/>
        <v>2.9673830763510267E-4</v>
      </c>
      <c r="AH233" s="15">
        <f t="shared" si="259"/>
        <v>9.7937136394747881E-3</v>
      </c>
      <c r="AI233" s="1">
        <f t="shared" si="223"/>
        <v>648449.92724701948</v>
      </c>
      <c r="AJ233" s="1">
        <f t="shared" si="224"/>
        <v>270241.96671018738</v>
      </c>
      <c r="AK233" s="1">
        <f t="shared" si="225"/>
        <v>95459.578410015369</v>
      </c>
      <c r="AL233" s="14">
        <f t="shared" si="260"/>
        <v>82.421597694800752</v>
      </c>
      <c r="AM233" s="14">
        <f t="shared" si="261"/>
        <v>19.624583125004282</v>
      </c>
      <c r="AN233" s="14">
        <f t="shared" si="262"/>
        <v>6.2241588162757528</v>
      </c>
      <c r="AO233" s="11">
        <f t="shared" si="263"/>
        <v>3.4813021106128396E-3</v>
      </c>
      <c r="AP233" s="11">
        <f t="shared" si="264"/>
        <v>4.3855224780095592E-3</v>
      </c>
      <c r="AQ233" s="11">
        <f t="shared" si="265"/>
        <v>3.978222227721909E-3</v>
      </c>
      <c r="AR233" s="1">
        <f t="shared" si="266"/>
        <v>340090.8640348714</v>
      </c>
      <c r="AS233" s="1">
        <f t="shared" si="267"/>
        <v>143439.06795762974</v>
      </c>
      <c r="AT233" s="1">
        <f t="shared" si="268"/>
        <v>50398.076186616418</v>
      </c>
      <c r="AU233" s="1">
        <f t="shared" si="226"/>
        <v>68018.172806974282</v>
      </c>
      <c r="AV233" s="1">
        <f t="shared" si="227"/>
        <v>28687.813591525948</v>
      </c>
      <c r="AW233" s="1">
        <f t="shared" si="228"/>
        <v>10079.615237323284</v>
      </c>
      <c r="AX233" s="1">
        <f t="shared" si="282"/>
        <v>233459.5494782539</v>
      </c>
      <c r="AY233" s="1">
        <f t="shared" si="273"/>
        <v>38713.449626908965</v>
      </c>
      <c r="AZ233" s="1">
        <f t="shared" si="274"/>
        <v>9226.6109254382773</v>
      </c>
      <c r="BA233" s="1">
        <f t="shared" si="283"/>
        <v>14405.177956170257</v>
      </c>
      <c r="BB233" s="1">
        <f t="shared" si="284"/>
        <v>31312.777545801804</v>
      </c>
      <c r="BC233" s="1">
        <f t="shared" si="285"/>
        <v>39895.622122974848</v>
      </c>
      <c r="BD233" s="1">
        <f t="shared" si="275"/>
        <v>530.32243056106472</v>
      </c>
      <c r="BE233" s="2">
        <f t="shared" si="290"/>
        <v>0</v>
      </c>
      <c r="BF233" s="2">
        <f t="shared" si="291"/>
        <v>0</v>
      </c>
      <c r="BG233" s="2">
        <f t="shared" si="292"/>
        <v>0</v>
      </c>
      <c r="BH233" s="2">
        <f t="shared" si="276"/>
        <v>0</v>
      </c>
      <c r="BI233" s="2">
        <f t="shared" si="286"/>
        <v>0</v>
      </c>
      <c r="BJ233" s="2">
        <f t="shared" si="277"/>
        <v>0</v>
      </c>
      <c r="BK233" s="2">
        <f t="shared" si="278"/>
        <v>0</v>
      </c>
      <c r="BL233" s="2">
        <f t="shared" si="279"/>
        <v>0</v>
      </c>
      <c r="BM233" s="2">
        <f t="shared" si="280"/>
        <v>0</v>
      </c>
      <c r="BN233" s="2">
        <f t="shared" si="281"/>
        <v>0</v>
      </c>
      <c r="BO233" s="2">
        <f t="shared" si="287"/>
        <v>0</v>
      </c>
      <c r="BP233" s="2">
        <f t="shared" si="288"/>
        <v>0</v>
      </c>
      <c r="BQ233" s="2">
        <f t="shared" si="289"/>
        <v>0</v>
      </c>
      <c r="BR233" s="17">
        <f t="shared" si="272"/>
        <v>6.1943729636469991E-3</v>
      </c>
      <c r="BS233" s="12"/>
      <c r="BT233" s="12"/>
      <c r="BU233" s="12"/>
      <c r="BV233" s="12"/>
      <c r="BW233" s="12"/>
      <c r="BX233" s="12"/>
      <c r="BY233" s="19"/>
      <c r="BZ233" s="19"/>
      <c r="CA233" s="19"/>
      <c r="CB233" s="12"/>
      <c r="CC233" s="12"/>
      <c r="CD233" s="12"/>
      <c r="CE233" s="12"/>
      <c r="CF233" s="12"/>
      <c r="CG233" s="12"/>
      <c r="CH233" s="12"/>
      <c r="CI233" s="12"/>
      <c r="CJ233" s="12"/>
      <c r="CK233" s="17"/>
      <c r="CL233" s="17"/>
      <c r="CM233" s="17"/>
    </row>
    <row r="234" spans="1:91">
      <c r="A234" s="2">
        <f t="shared" si="229"/>
        <v>2188</v>
      </c>
      <c r="B234" s="5">
        <f t="shared" si="230"/>
        <v>1165.3959451550329</v>
      </c>
      <c r="C234" s="5">
        <f t="shared" si="231"/>
        <v>2964.1211539723099</v>
      </c>
      <c r="D234" s="5">
        <f t="shared" si="232"/>
        <v>4369.8096132021819</v>
      </c>
      <c r="E234" s="15">
        <f t="shared" si="233"/>
        <v>4.4507142643412396E-7</v>
      </c>
      <c r="F234" s="15">
        <f t="shared" si="234"/>
        <v>8.768205545536501E-7</v>
      </c>
      <c r="G234" s="15">
        <f t="shared" si="235"/>
        <v>1.7899979717392285E-6</v>
      </c>
      <c r="H234" s="5">
        <f t="shared" si="236"/>
        <v>341596.44633953209</v>
      </c>
      <c r="I234" s="5">
        <f t="shared" si="237"/>
        <v>144238.86840269883</v>
      </c>
      <c r="J234" s="5">
        <f t="shared" si="238"/>
        <v>50653.08346827326</v>
      </c>
      <c r="K234" s="5">
        <f t="shared" si="239"/>
        <v>293116.21321463358</v>
      </c>
      <c r="L234" s="5">
        <f t="shared" si="240"/>
        <v>48661.596780347485</v>
      </c>
      <c r="M234" s="5">
        <f t="shared" si="241"/>
        <v>11591.599623754511</v>
      </c>
      <c r="N234" s="15">
        <f t="shared" si="242"/>
        <v>4.4265531042209094E-3</v>
      </c>
      <c r="O234" s="15">
        <f t="shared" si="243"/>
        <v>5.5750081547629726E-3</v>
      </c>
      <c r="P234" s="15">
        <f t="shared" si="244"/>
        <v>5.0580623744156394E-3</v>
      </c>
      <c r="Q234" s="5">
        <f t="shared" si="245"/>
        <v>7036.992801609289</v>
      </c>
      <c r="R234" s="5">
        <f t="shared" si="246"/>
        <v>9758.9306385102245</v>
      </c>
      <c r="S234" s="5">
        <f t="shared" si="247"/>
        <v>5827.1434313791997</v>
      </c>
      <c r="T234" s="5">
        <f t="shared" si="248"/>
        <v>20.600310328213492</v>
      </c>
      <c r="U234" s="5">
        <f t="shared" si="249"/>
        <v>67.658119802107564</v>
      </c>
      <c r="V234" s="5">
        <f t="shared" si="250"/>
        <v>115.04025090652284</v>
      </c>
      <c r="W234" s="15">
        <f t="shared" si="251"/>
        <v>-1.0734613539272964E-2</v>
      </c>
      <c r="X234" s="15">
        <f t="shared" si="252"/>
        <v>-1.217998157191269E-2</v>
      </c>
      <c r="Y234" s="15">
        <f t="shared" si="253"/>
        <v>-9.7425357312937999E-3</v>
      </c>
      <c r="Z234" s="5">
        <f t="shared" si="269"/>
        <v>7960.2955553122465</v>
      </c>
      <c r="AA234" s="5">
        <f t="shared" si="270"/>
        <v>29781.727491728714</v>
      </c>
      <c r="AB234" s="5">
        <f t="shared" si="271"/>
        <v>77903.004513990236</v>
      </c>
      <c r="AC234" s="16">
        <f t="shared" si="254"/>
        <v>1.1240180317360715</v>
      </c>
      <c r="AD234" s="16">
        <f t="shared" si="255"/>
        <v>3.0313796382709444</v>
      </c>
      <c r="AE234" s="16">
        <f t="shared" si="256"/>
        <v>13.305725306456084</v>
      </c>
      <c r="AF234" s="15">
        <f t="shared" si="257"/>
        <v>-4.0504037456468023E-3</v>
      </c>
      <c r="AG234" s="15">
        <f t="shared" si="258"/>
        <v>2.9673830763510267E-4</v>
      </c>
      <c r="AH234" s="15">
        <f t="shared" si="259"/>
        <v>9.7937136394747881E-3</v>
      </c>
      <c r="AI234" s="1">
        <f t="shared" si="223"/>
        <v>651623.10732929187</v>
      </c>
      <c r="AJ234" s="1">
        <f t="shared" si="224"/>
        <v>271905.5836306946</v>
      </c>
      <c r="AK234" s="1">
        <f t="shared" si="225"/>
        <v>95993.235806337121</v>
      </c>
      <c r="AL234" s="14">
        <f t="shared" si="260"/>
        <v>82.705662831995596</v>
      </c>
      <c r="AM234" s="14">
        <f t="shared" si="261"/>
        <v>19.709786534916393</v>
      </c>
      <c r="AN234" s="14">
        <f t="shared" si="262"/>
        <v>6.2486722923580151</v>
      </c>
      <c r="AO234" s="11">
        <f t="shared" si="263"/>
        <v>3.4464890895067111E-3</v>
      </c>
      <c r="AP234" s="11">
        <f t="shared" si="264"/>
        <v>4.3416672532294639E-3</v>
      </c>
      <c r="AQ234" s="11">
        <f t="shared" si="265"/>
        <v>3.9384400054446895E-3</v>
      </c>
      <c r="AR234" s="1">
        <f t="shared" si="266"/>
        <v>341596.44633953209</v>
      </c>
      <c r="AS234" s="1">
        <f t="shared" si="267"/>
        <v>144238.86840269883</v>
      </c>
      <c r="AT234" s="1">
        <f t="shared" si="268"/>
        <v>50653.08346827326</v>
      </c>
      <c r="AU234" s="1">
        <f t="shared" si="226"/>
        <v>68319.289267906424</v>
      </c>
      <c r="AV234" s="1">
        <f t="shared" si="227"/>
        <v>28847.773680539769</v>
      </c>
      <c r="AW234" s="1">
        <f t="shared" si="228"/>
        <v>10130.616693654652</v>
      </c>
      <c r="AX234" s="1">
        <f t="shared" si="282"/>
        <v>234492.97057170692</v>
      </c>
      <c r="AY234" s="1">
        <f t="shared" si="273"/>
        <v>38929.277424277985</v>
      </c>
      <c r="AZ234" s="1">
        <f t="shared" si="274"/>
        <v>9273.2796990036095</v>
      </c>
      <c r="BA234" s="1">
        <f t="shared" si="283"/>
        <v>14410.331670523245</v>
      </c>
      <c r="BB234" s="1">
        <f t="shared" si="284"/>
        <v>31329.284108080374</v>
      </c>
      <c r="BC234" s="1">
        <f t="shared" si="285"/>
        <v>39917.740594832023</v>
      </c>
      <c r="BD234" s="1">
        <f t="shared" si="275"/>
        <v>515.13942956998608</v>
      </c>
      <c r="BE234" s="2">
        <f t="shared" si="290"/>
        <v>0</v>
      </c>
      <c r="BF234" s="2">
        <f t="shared" si="291"/>
        <v>0</v>
      </c>
      <c r="BG234" s="2">
        <f t="shared" si="292"/>
        <v>0</v>
      </c>
      <c r="BH234" s="2">
        <f t="shared" si="276"/>
        <v>0</v>
      </c>
      <c r="BI234" s="2">
        <f t="shared" si="286"/>
        <v>0</v>
      </c>
      <c r="BJ234" s="2">
        <f t="shared" si="277"/>
        <v>0</v>
      </c>
      <c r="BK234" s="2">
        <f t="shared" si="278"/>
        <v>0</v>
      </c>
      <c r="BL234" s="2">
        <f t="shared" si="279"/>
        <v>0</v>
      </c>
      <c r="BM234" s="2">
        <f t="shared" si="280"/>
        <v>0</v>
      </c>
      <c r="BN234" s="2">
        <f t="shared" si="281"/>
        <v>0</v>
      </c>
      <c r="BO234" s="2">
        <f t="shared" si="287"/>
        <v>0</v>
      </c>
      <c r="BP234" s="2">
        <f t="shared" si="288"/>
        <v>0</v>
      </c>
      <c r="BQ234" s="2">
        <f t="shared" si="289"/>
        <v>0</v>
      </c>
      <c r="BR234" s="17">
        <f t="shared" si="272"/>
        <v>6.0139543336378632E-3</v>
      </c>
      <c r="BS234" s="12"/>
      <c r="BT234" s="12"/>
      <c r="BU234" s="12"/>
      <c r="BV234" s="12"/>
      <c r="BW234" s="12"/>
      <c r="BX234" s="12"/>
      <c r="BY234" s="19"/>
      <c r="BZ234" s="19"/>
      <c r="CA234" s="19"/>
      <c r="CB234" s="12"/>
      <c r="CC234" s="12"/>
      <c r="CD234" s="12"/>
      <c r="CE234" s="12"/>
      <c r="CF234" s="12"/>
      <c r="CG234" s="12"/>
      <c r="CH234" s="12"/>
      <c r="CI234" s="12"/>
      <c r="CJ234" s="12"/>
      <c r="CK234" s="17"/>
      <c r="CL234" s="17"/>
      <c r="CM234" s="17"/>
    </row>
    <row r="235" spans="1:91">
      <c r="A235" s="2">
        <f t="shared" si="229"/>
        <v>2189</v>
      </c>
      <c r="B235" s="5">
        <f t="shared" si="230"/>
        <v>1165.3964379052468</v>
      </c>
      <c r="C235" s="5">
        <f t="shared" si="231"/>
        <v>2964.1236230245463</v>
      </c>
      <c r="D235" s="5">
        <f t="shared" si="232"/>
        <v>4369.8170440550093</v>
      </c>
      <c r="E235" s="15">
        <f t="shared" si="233"/>
        <v>4.2281785511241776E-7</v>
      </c>
      <c r="F235" s="15">
        <f t="shared" si="234"/>
        <v>8.3297952682596752E-7</v>
      </c>
      <c r="G235" s="15">
        <f t="shared" si="235"/>
        <v>1.700498073152267E-6</v>
      </c>
      <c r="H235" s="5">
        <f t="shared" si="236"/>
        <v>343093.57808671816</v>
      </c>
      <c r="I235" s="5">
        <f t="shared" si="237"/>
        <v>145035.08862142713</v>
      </c>
      <c r="J235" s="5">
        <f t="shared" si="238"/>
        <v>50906.816182387913</v>
      </c>
      <c r="K235" s="5">
        <f t="shared" si="239"/>
        <v>294400.7437532717</v>
      </c>
      <c r="L235" s="5">
        <f t="shared" si="240"/>
        <v>48930.175345870201</v>
      </c>
      <c r="M235" s="5">
        <f t="shared" si="241"/>
        <v>11649.644749233825</v>
      </c>
      <c r="N235" s="15">
        <f t="shared" si="242"/>
        <v>4.3823251008552333E-3</v>
      </c>
      <c r="O235" s="15">
        <f t="shared" si="243"/>
        <v>5.519312626238948E-3</v>
      </c>
      <c r="P235" s="15">
        <f t="shared" si="244"/>
        <v>5.0075164225273916E-3</v>
      </c>
      <c r="Q235" s="5">
        <f t="shared" si="245"/>
        <v>6991.9637117193924</v>
      </c>
      <c r="R235" s="5">
        <f t="shared" si="246"/>
        <v>9693.2816612192091</v>
      </c>
      <c r="S235" s="5">
        <f t="shared" si="247"/>
        <v>5799.2773738784672</v>
      </c>
      <c r="T235" s="5">
        <f t="shared" si="248"/>
        <v>20.379173958051027</v>
      </c>
      <c r="U235" s="5">
        <f t="shared" si="249"/>
        <v>66.834045149727629</v>
      </c>
      <c r="V235" s="5">
        <f t="shared" si="250"/>
        <v>113.91946715152903</v>
      </c>
      <c r="W235" s="15">
        <f t="shared" si="251"/>
        <v>-1.0734613539272964E-2</v>
      </c>
      <c r="X235" s="15">
        <f t="shared" si="252"/>
        <v>-1.217998157191269E-2</v>
      </c>
      <c r="Y235" s="15">
        <f t="shared" si="253"/>
        <v>-9.7425357312937999E-3</v>
      </c>
      <c r="Z235" s="5">
        <f t="shared" si="269"/>
        <v>7877.6692921633567</v>
      </c>
      <c r="AA235" s="5">
        <f t="shared" si="270"/>
        <v>29591.802045244724</v>
      </c>
      <c r="AB235" s="5">
        <f t="shared" si="271"/>
        <v>78293.719234478442</v>
      </c>
      <c r="AC235" s="16">
        <f t="shared" si="254"/>
        <v>1.1194653048901533</v>
      </c>
      <c r="AD235" s="16">
        <f t="shared" si="255"/>
        <v>3.0322791647346046</v>
      </c>
      <c r="AE235" s="16">
        <f t="shared" si="256"/>
        <v>13.436037769873028</v>
      </c>
      <c r="AF235" s="15">
        <f t="shared" si="257"/>
        <v>-4.0504037456468023E-3</v>
      </c>
      <c r="AG235" s="15">
        <f t="shared" si="258"/>
        <v>2.9673830763510267E-4</v>
      </c>
      <c r="AH235" s="15">
        <f t="shared" si="259"/>
        <v>9.7937136394747881E-3</v>
      </c>
      <c r="AI235" s="1">
        <f t="shared" si="223"/>
        <v>654780.08586426917</v>
      </c>
      <c r="AJ235" s="1">
        <f t="shared" si="224"/>
        <v>273562.79894816491</v>
      </c>
      <c r="AK235" s="1">
        <f t="shared" si="225"/>
        <v>96524.528919358068</v>
      </c>
      <c r="AL235" s="14">
        <f t="shared" si="260"/>
        <v>82.987856554940592</v>
      </c>
      <c r="AM235" s="14">
        <f t="shared" si="261"/>
        <v>19.794504136335515</v>
      </c>
      <c r="AN235" s="14">
        <f t="shared" si="262"/>
        <v>6.2730362130857795</v>
      </c>
      <c r="AO235" s="11">
        <f t="shared" si="263"/>
        <v>3.4120241986116441E-3</v>
      </c>
      <c r="AP235" s="11">
        <f t="shared" si="264"/>
        <v>4.2982505806971692E-3</v>
      </c>
      <c r="AQ235" s="11">
        <f t="shared" si="265"/>
        <v>3.8990556053902425E-3</v>
      </c>
      <c r="AR235" s="1">
        <f t="shared" si="266"/>
        <v>343093.57808671816</v>
      </c>
      <c r="AS235" s="1">
        <f t="shared" si="267"/>
        <v>145035.08862142713</v>
      </c>
      <c r="AT235" s="1">
        <f t="shared" si="268"/>
        <v>50906.816182387913</v>
      </c>
      <c r="AU235" s="1">
        <f t="shared" si="226"/>
        <v>68618.715617343638</v>
      </c>
      <c r="AV235" s="1">
        <f t="shared" si="227"/>
        <v>29007.017724285426</v>
      </c>
      <c r="AW235" s="1">
        <f t="shared" si="228"/>
        <v>10181.363236477584</v>
      </c>
      <c r="AX235" s="1">
        <f t="shared" si="282"/>
        <v>235520.59500261737</v>
      </c>
      <c r="AY235" s="1">
        <f t="shared" si="273"/>
        <v>39144.140276696162</v>
      </c>
      <c r="AZ235" s="1">
        <f t="shared" si="274"/>
        <v>9319.7157993870605</v>
      </c>
      <c r="BA235" s="1">
        <f t="shared" si="283"/>
        <v>14415.433751530642</v>
      </c>
      <c r="BB235" s="1">
        <f t="shared" si="284"/>
        <v>31345.625147339244</v>
      </c>
      <c r="BC235" s="1">
        <f t="shared" si="285"/>
        <v>39939.635800635013</v>
      </c>
      <c r="BD235" s="1">
        <f t="shared" si="275"/>
        <v>500.38841192608055</v>
      </c>
      <c r="BE235" s="2">
        <f t="shared" si="290"/>
        <v>0</v>
      </c>
      <c r="BF235" s="2">
        <f t="shared" si="291"/>
        <v>0</v>
      </c>
      <c r="BG235" s="2">
        <f t="shared" si="292"/>
        <v>0</v>
      </c>
      <c r="BH235" s="2">
        <f t="shared" si="276"/>
        <v>0</v>
      </c>
      <c r="BI235" s="2">
        <f t="shared" si="286"/>
        <v>0</v>
      </c>
      <c r="BJ235" s="2">
        <f t="shared" si="277"/>
        <v>0</v>
      </c>
      <c r="BK235" s="2">
        <f t="shared" si="278"/>
        <v>0</v>
      </c>
      <c r="BL235" s="2">
        <f t="shared" si="279"/>
        <v>0</v>
      </c>
      <c r="BM235" s="2">
        <f t="shared" si="280"/>
        <v>0</v>
      </c>
      <c r="BN235" s="2">
        <f t="shared" si="281"/>
        <v>0</v>
      </c>
      <c r="BO235" s="2">
        <f t="shared" si="287"/>
        <v>0</v>
      </c>
      <c r="BP235" s="2">
        <f t="shared" si="288"/>
        <v>0</v>
      </c>
      <c r="BQ235" s="2">
        <f t="shared" si="289"/>
        <v>0</v>
      </c>
      <c r="BR235" s="17">
        <f t="shared" si="272"/>
        <v>5.8387906151823911E-3</v>
      </c>
      <c r="BS235" s="12"/>
      <c r="BT235" s="12"/>
      <c r="BU235" s="12"/>
      <c r="BV235" s="12"/>
      <c r="BW235" s="12"/>
      <c r="BX235" s="12"/>
      <c r="BY235" s="19"/>
      <c r="BZ235" s="19"/>
      <c r="CA235" s="19"/>
      <c r="CB235" s="12"/>
      <c r="CC235" s="12"/>
      <c r="CD235" s="12"/>
      <c r="CE235" s="12"/>
      <c r="CF235" s="12"/>
      <c r="CG235" s="12"/>
      <c r="CH235" s="12"/>
      <c r="CI235" s="12"/>
      <c r="CJ235" s="12"/>
      <c r="CK235" s="17"/>
      <c r="CL235" s="17"/>
      <c r="CM235" s="17"/>
    </row>
    <row r="236" spans="1:91">
      <c r="A236" s="2">
        <f t="shared" si="229"/>
        <v>2190</v>
      </c>
      <c r="B236" s="5">
        <f t="shared" si="230"/>
        <v>1165.396906018148</v>
      </c>
      <c r="C236" s="5">
        <f t="shared" si="231"/>
        <v>2964.1259686261246</v>
      </c>
      <c r="D236" s="5">
        <f t="shared" si="232"/>
        <v>4369.8241033771992</v>
      </c>
      <c r="E236" s="15">
        <f t="shared" si="233"/>
        <v>4.0167696235679688E-7</v>
      </c>
      <c r="F236" s="15">
        <f t="shared" si="234"/>
        <v>7.9133055048466909E-7</v>
      </c>
      <c r="G236" s="15">
        <f t="shared" si="235"/>
        <v>1.6154731694946537E-6</v>
      </c>
      <c r="H236" s="5">
        <f t="shared" si="236"/>
        <v>344582.241317179</v>
      </c>
      <c r="I236" s="5">
        <f t="shared" si="237"/>
        <v>145827.70089087519</v>
      </c>
      <c r="J236" s="5">
        <f t="shared" si="238"/>
        <v>51159.268143252702</v>
      </c>
      <c r="K236" s="5">
        <f t="shared" si="239"/>
        <v>295678.01281927637</v>
      </c>
      <c r="L236" s="5">
        <f t="shared" si="240"/>
        <v>49197.538307883209</v>
      </c>
      <c r="M236" s="5">
        <f t="shared" si="241"/>
        <v>11707.397582368245</v>
      </c>
      <c r="N236" s="15">
        <f t="shared" si="242"/>
        <v>4.3385388559857851E-3</v>
      </c>
      <c r="O236" s="15">
        <f t="shared" si="243"/>
        <v>5.4641733883664667E-3</v>
      </c>
      <c r="P236" s="15">
        <f t="shared" si="244"/>
        <v>4.9574759039943128E-3</v>
      </c>
      <c r="Q236" s="5">
        <f t="shared" si="245"/>
        <v>6946.9197465576362</v>
      </c>
      <c r="R236" s="5">
        <f t="shared" si="246"/>
        <v>9627.5459373553313</v>
      </c>
      <c r="S236" s="5">
        <f t="shared" si="247"/>
        <v>5771.2567122467754</v>
      </c>
      <c r="T236" s="5">
        <f t="shared" si="248"/>
        <v>20.160411401361735</v>
      </c>
      <c r="U236" s="5">
        <f t="shared" si="249"/>
        <v>66.020007711427567</v>
      </c>
      <c r="V236" s="5">
        <f t="shared" si="250"/>
        <v>112.80960267231531</v>
      </c>
      <c r="W236" s="15">
        <f t="shared" si="251"/>
        <v>-1.0734613539272964E-2</v>
      </c>
      <c r="X236" s="15">
        <f t="shared" si="252"/>
        <v>-1.217998157191269E-2</v>
      </c>
      <c r="Y236" s="15">
        <f t="shared" si="253"/>
        <v>-9.7425357312937999E-3</v>
      </c>
      <c r="Z236" s="5">
        <f t="shared" si="269"/>
        <v>7795.5572219056685</v>
      </c>
      <c r="AA236" s="5">
        <f t="shared" si="270"/>
        <v>29401.45796996215</v>
      </c>
      <c r="AB236" s="5">
        <f t="shared" si="271"/>
        <v>78682.429240894984</v>
      </c>
      <c r="AC236" s="16">
        <f t="shared" si="254"/>
        <v>1.1149310184261045</v>
      </c>
      <c r="AD236" s="16">
        <f t="shared" si="255"/>
        <v>3.033178958122225</v>
      </c>
      <c r="AE236" s="16">
        <f t="shared" si="256"/>
        <v>13.567626476240331</v>
      </c>
      <c r="AF236" s="15">
        <f t="shared" si="257"/>
        <v>-4.0504037456468023E-3</v>
      </c>
      <c r="AG236" s="15">
        <f t="shared" si="258"/>
        <v>2.9673830763510267E-4</v>
      </c>
      <c r="AH236" s="15">
        <f t="shared" si="259"/>
        <v>9.7937136394747881E-3</v>
      </c>
      <c r="AI236" s="1">
        <f t="shared" si="223"/>
        <v>657920.79289518599</v>
      </c>
      <c r="AJ236" s="1">
        <f t="shared" si="224"/>
        <v>275213.53677763382</v>
      </c>
      <c r="AK236" s="1">
        <f t="shared" si="225"/>
        <v>97053.439263899854</v>
      </c>
      <c r="AL236" s="14">
        <f t="shared" si="260"/>
        <v>83.268181563949398</v>
      </c>
      <c r="AM236" s="14">
        <f t="shared" si="261"/>
        <v>19.878735057845144</v>
      </c>
      <c r="AN236" s="14">
        <f t="shared" si="262"/>
        <v>6.2972505409251331</v>
      </c>
      <c r="AO236" s="11">
        <f t="shared" si="263"/>
        <v>3.3779039566255277E-3</v>
      </c>
      <c r="AP236" s="11">
        <f t="shared" si="264"/>
        <v>4.2552680748901978E-3</v>
      </c>
      <c r="AQ236" s="11">
        <f t="shared" si="265"/>
        <v>3.8600650493363399E-3</v>
      </c>
      <c r="AR236" s="1">
        <f t="shared" si="266"/>
        <v>344582.241317179</v>
      </c>
      <c r="AS236" s="1">
        <f t="shared" si="267"/>
        <v>145827.70089087519</v>
      </c>
      <c r="AT236" s="1">
        <f t="shared" si="268"/>
        <v>51159.268143252702</v>
      </c>
      <c r="AU236" s="1">
        <f t="shared" si="226"/>
        <v>68916.448263435799</v>
      </c>
      <c r="AV236" s="1">
        <f t="shared" si="227"/>
        <v>29165.540178175041</v>
      </c>
      <c r="AW236" s="1">
        <f t="shared" si="228"/>
        <v>10231.85362865054</v>
      </c>
      <c r="AX236" s="1">
        <f t="shared" si="282"/>
        <v>236542.41025542113</v>
      </c>
      <c r="AY236" s="1">
        <f t="shared" si="273"/>
        <v>39358.030646306564</v>
      </c>
      <c r="AZ236" s="1">
        <f t="shared" si="274"/>
        <v>9365.9180658945952</v>
      </c>
      <c r="BA236" s="1">
        <f t="shared" si="283"/>
        <v>14420.484725172446</v>
      </c>
      <c r="BB236" s="1">
        <f t="shared" si="284"/>
        <v>31361.802360626516</v>
      </c>
      <c r="BC236" s="1">
        <f t="shared" si="285"/>
        <v>39961.310098916649</v>
      </c>
      <c r="BD236" s="1">
        <f t="shared" si="275"/>
        <v>486.05719471271539</v>
      </c>
      <c r="BE236" s="2">
        <f t="shared" si="290"/>
        <v>0</v>
      </c>
      <c r="BF236" s="2">
        <f t="shared" si="291"/>
        <v>0</v>
      </c>
      <c r="BG236" s="2">
        <f t="shared" si="292"/>
        <v>0</v>
      </c>
      <c r="BH236" s="2">
        <f t="shared" si="276"/>
        <v>0</v>
      </c>
      <c r="BI236" s="2">
        <f t="shared" si="286"/>
        <v>0</v>
      </c>
      <c r="BJ236" s="2">
        <f t="shared" si="277"/>
        <v>0</v>
      </c>
      <c r="BK236" s="2">
        <f t="shared" si="278"/>
        <v>0</v>
      </c>
      <c r="BL236" s="2">
        <f t="shared" si="279"/>
        <v>0</v>
      </c>
      <c r="BM236" s="2">
        <f t="shared" si="280"/>
        <v>0</v>
      </c>
      <c r="BN236" s="2">
        <f t="shared" si="281"/>
        <v>0</v>
      </c>
      <c r="BO236" s="2">
        <f t="shared" si="287"/>
        <v>0</v>
      </c>
      <c r="BP236" s="2">
        <f t="shared" si="288"/>
        <v>0</v>
      </c>
      <c r="BQ236" s="2">
        <f t="shared" si="289"/>
        <v>0</v>
      </c>
      <c r="BR236" s="17">
        <f t="shared" si="272"/>
        <v>5.6687287526042632E-3</v>
      </c>
      <c r="BS236" s="12"/>
      <c r="BT236" s="12"/>
      <c r="BU236" s="12"/>
      <c r="BV236" s="12"/>
      <c r="BW236" s="12"/>
      <c r="BX236" s="12"/>
      <c r="BY236" s="19"/>
      <c r="BZ236" s="19"/>
      <c r="CA236" s="19"/>
      <c r="CB236" s="12"/>
      <c r="CC236" s="12"/>
      <c r="CD236" s="12"/>
      <c r="CE236" s="12"/>
      <c r="CF236" s="12"/>
      <c r="CG236" s="12"/>
      <c r="CH236" s="12"/>
      <c r="CI236" s="12"/>
      <c r="CJ236" s="12"/>
      <c r="CK236" s="17"/>
      <c r="CL236" s="17"/>
      <c r="CM236" s="17"/>
    </row>
    <row r="237" spans="1:91">
      <c r="A237" s="2">
        <f t="shared" si="229"/>
        <v>2191</v>
      </c>
      <c r="B237" s="5">
        <f t="shared" si="230"/>
        <v>1165.3973507255828</v>
      </c>
      <c r="C237" s="5">
        <f t="shared" si="231"/>
        <v>2964.1281969493875</v>
      </c>
      <c r="D237" s="5">
        <f t="shared" si="232"/>
        <v>4369.830809744114</v>
      </c>
      <c r="E237" s="15">
        <f t="shared" si="233"/>
        <v>3.8159311423895703E-7</v>
      </c>
      <c r="F237" s="15">
        <f t="shared" si="234"/>
        <v>7.5176402296043561E-7</v>
      </c>
      <c r="G237" s="15">
        <f t="shared" si="235"/>
        <v>1.5346995110199209E-6</v>
      </c>
      <c r="H237" s="5">
        <f t="shared" si="236"/>
        <v>346062.41955320042</v>
      </c>
      <c r="I237" s="5">
        <f t="shared" si="237"/>
        <v>146616.67843700957</v>
      </c>
      <c r="J237" s="5">
        <f t="shared" si="238"/>
        <v>51410.433443045004</v>
      </c>
      <c r="K237" s="5">
        <f t="shared" si="239"/>
        <v>296948.00604938739</v>
      </c>
      <c r="L237" s="5">
        <f t="shared" si="240"/>
        <v>49463.676566993316</v>
      </c>
      <c r="M237" s="5">
        <f t="shared" si="241"/>
        <v>11764.856737337952</v>
      </c>
      <c r="N237" s="15">
        <f t="shared" si="242"/>
        <v>4.2951899534284799E-3</v>
      </c>
      <c r="O237" s="15">
        <f t="shared" si="243"/>
        <v>5.4095848748485498E-3</v>
      </c>
      <c r="P237" s="15">
        <f t="shared" si="244"/>
        <v>4.9079357359693709E-3</v>
      </c>
      <c r="Q237" s="5">
        <f t="shared" si="245"/>
        <v>6901.8679183494442</v>
      </c>
      <c r="R237" s="5">
        <f t="shared" si="246"/>
        <v>9561.7364743566031</v>
      </c>
      <c r="S237" s="5">
        <f t="shared" si="247"/>
        <v>5743.0878515670838</v>
      </c>
      <c r="T237" s="5">
        <f t="shared" si="248"/>
        <v>19.943997176175365</v>
      </c>
      <c r="U237" s="5">
        <f t="shared" si="249"/>
        <v>65.215885234124841</v>
      </c>
      <c r="V237" s="5">
        <f t="shared" si="250"/>
        <v>111.71055108744721</v>
      </c>
      <c r="W237" s="15">
        <f t="shared" si="251"/>
        <v>-1.0734613539272964E-2</v>
      </c>
      <c r="X237" s="15">
        <f t="shared" si="252"/>
        <v>-1.217998157191269E-2</v>
      </c>
      <c r="Y237" s="15">
        <f t="shared" si="253"/>
        <v>-9.7425357312937999E-3</v>
      </c>
      <c r="Z237" s="5">
        <f t="shared" si="269"/>
        <v>7713.9645687608909</v>
      </c>
      <c r="AA237" s="5">
        <f t="shared" si="270"/>
        <v>29210.735128300006</v>
      </c>
      <c r="AB237" s="5">
        <f t="shared" si="271"/>
        <v>79069.125236680411</v>
      </c>
      <c r="AC237" s="16">
        <f t="shared" si="254"/>
        <v>1.1104150976529337</v>
      </c>
      <c r="AD237" s="16">
        <f t="shared" si="255"/>
        <v>3.0340790185130126</v>
      </c>
      <c r="AE237" s="16">
        <f t="shared" si="256"/>
        <v>13.700503924715985</v>
      </c>
      <c r="AF237" s="15">
        <f t="shared" si="257"/>
        <v>-4.0504037456468023E-3</v>
      </c>
      <c r="AG237" s="15">
        <f t="shared" si="258"/>
        <v>2.9673830763510267E-4</v>
      </c>
      <c r="AH237" s="15">
        <f t="shared" si="259"/>
        <v>9.7937136394747881E-3</v>
      </c>
      <c r="AI237" s="1">
        <f t="shared" si="223"/>
        <v>661045.16186910332</v>
      </c>
      <c r="AJ237" s="1">
        <f t="shared" si="224"/>
        <v>276857.72327804548</v>
      </c>
      <c r="AK237" s="1">
        <f t="shared" si="225"/>
        <v>97579.948966160417</v>
      </c>
      <c r="AL237" s="14">
        <f t="shared" si="260"/>
        <v>83.546640764715619</v>
      </c>
      <c r="AM237" s="14">
        <f t="shared" si="261"/>
        <v>19.962478511039386</v>
      </c>
      <c r="AN237" s="14">
        <f t="shared" si="262"/>
        <v>6.3213152596778732</v>
      </c>
      <c r="AO237" s="11">
        <f t="shared" si="263"/>
        <v>3.3441249170592722E-3</v>
      </c>
      <c r="AP237" s="11">
        <f t="shared" si="264"/>
        <v>4.2127153941412957E-3</v>
      </c>
      <c r="AQ237" s="11">
        <f t="shared" si="265"/>
        <v>3.8214643988429766E-3</v>
      </c>
      <c r="AR237" s="1">
        <f t="shared" si="266"/>
        <v>346062.41955320042</v>
      </c>
      <c r="AS237" s="1">
        <f t="shared" si="267"/>
        <v>146616.67843700957</v>
      </c>
      <c r="AT237" s="1">
        <f t="shared" si="268"/>
        <v>51410.433443045004</v>
      </c>
      <c r="AU237" s="1">
        <f t="shared" si="226"/>
        <v>69212.48391064009</v>
      </c>
      <c r="AV237" s="1">
        <f t="shared" si="227"/>
        <v>29323.335687401915</v>
      </c>
      <c r="AW237" s="1">
        <f t="shared" si="228"/>
        <v>10282.086688609001</v>
      </c>
      <c r="AX237" s="1">
        <f t="shared" si="282"/>
        <v>237558.40483950995</v>
      </c>
      <c r="AY237" s="1">
        <f t="shared" si="273"/>
        <v>39570.941253594654</v>
      </c>
      <c r="AZ237" s="1">
        <f t="shared" si="274"/>
        <v>9411.8853898703637</v>
      </c>
      <c r="BA237" s="1">
        <f t="shared" si="283"/>
        <v>14425.485111598264</v>
      </c>
      <c r="BB237" s="1">
        <f t="shared" si="284"/>
        <v>31377.817425598212</v>
      </c>
      <c r="BC237" s="1">
        <f t="shared" si="285"/>
        <v>39982.765818004518</v>
      </c>
      <c r="BD237" s="1">
        <f t="shared" si="275"/>
        <v>472.13393423107038</v>
      </c>
      <c r="BE237" s="2">
        <f t="shared" si="290"/>
        <v>0</v>
      </c>
      <c r="BF237" s="2">
        <f t="shared" si="291"/>
        <v>0</v>
      </c>
      <c r="BG237" s="2">
        <f t="shared" si="292"/>
        <v>0</v>
      </c>
      <c r="BH237" s="2">
        <f t="shared" si="276"/>
        <v>0</v>
      </c>
      <c r="BI237" s="2">
        <f t="shared" si="286"/>
        <v>0</v>
      </c>
      <c r="BJ237" s="2">
        <f t="shared" si="277"/>
        <v>0</v>
      </c>
      <c r="BK237" s="2">
        <f t="shared" si="278"/>
        <v>0</v>
      </c>
      <c r="BL237" s="2">
        <f t="shared" si="279"/>
        <v>0</v>
      </c>
      <c r="BM237" s="2">
        <f t="shared" si="280"/>
        <v>0</v>
      </c>
      <c r="BN237" s="2">
        <f t="shared" si="281"/>
        <v>0</v>
      </c>
      <c r="BO237" s="2">
        <f t="shared" si="287"/>
        <v>0</v>
      </c>
      <c r="BP237" s="2">
        <f t="shared" si="288"/>
        <v>0</v>
      </c>
      <c r="BQ237" s="2">
        <f t="shared" si="289"/>
        <v>0</v>
      </c>
      <c r="BR237" s="17">
        <f t="shared" si="272"/>
        <v>5.5036201481594785E-3</v>
      </c>
      <c r="BS237" s="12"/>
      <c r="BT237" s="12"/>
      <c r="BU237" s="12"/>
      <c r="BV237" s="12"/>
      <c r="BW237" s="12"/>
      <c r="BX237" s="12"/>
      <c r="BY237" s="19"/>
      <c r="BZ237" s="19"/>
      <c r="CA237" s="19"/>
      <c r="CB237" s="12"/>
      <c r="CC237" s="12"/>
      <c r="CD237" s="12"/>
      <c r="CE237" s="12"/>
      <c r="CF237" s="12"/>
      <c r="CG237" s="12"/>
      <c r="CH237" s="12"/>
      <c r="CI237" s="12"/>
      <c r="CJ237" s="12"/>
      <c r="CK237" s="17"/>
      <c r="CL237" s="17"/>
      <c r="CM237" s="17"/>
    </row>
    <row r="238" spans="1:91">
      <c r="A238" s="2">
        <f t="shared" si="229"/>
        <v>2192</v>
      </c>
      <c r="B238" s="5">
        <f t="shared" si="230"/>
        <v>1165.3977731978071</v>
      </c>
      <c r="C238" s="5">
        <f t="shared" si="231"/>
        <v>2964.1303138580784</v>
      </c>
      <c r="D238" s="5">
        <f t="shared" si="232"/>
        <v>4369.8371808024613</v>
      </c>
      <c r="E238" s="15">
        <f t="shared" si="233"/>
        <v>3.6251345852700916E-7</v>
      </c>
      <c r="F238" s="15">
        <f t="shared" si="234"/>
        <v>7.141758218124138E-7</v>
      </c>
      <c r="G238" s="15">
        <f t="shared" si="235"/>
        <v>1.4579645354689247E-6</v>
      </c>
      <c r="H238" s="5">
        <f t="shared" si="236"/>
        <v>347534.09777542902</v>
      </c>
      <c r="I238" s="5">
        <f t="shared" si="237"/>
        <v>147401.99542495317</v>
      </c>
      <c r="J238" s="5">
        <f t="shared" si="238"/>
        <v>51660.306448449614</v>
      </c>
      <c r="K238" s="5">
        <f t="shared" si="239"/>
        <v>298210.71034125006</v>
      </c>
      <c r="L238" s="5">
        <f t="shared" si="240"/>
        <v>49728.581343340607</v>
      </c>
      <c r="M238" s="5">
        <f t="shared" si="241"/>
        <v>11822.020892541104</v>
      </c>
      <c r="N238" s="15">
        <f t="shared" si="242"/>
        <v>4.2522740215089616E-3</v>
      </c>
      <c r="O238" s="15">
        <f t="shared" si="243"/>
        <v>5.3555415758168579E-3</v>
      </c>
      <c r="P238" s="15">
        <f t="shared" si="244"/>
        <v>4.8588908882953863E-3</v>
      </c>
      <c r="Q238" s="5">
        <f t="shared" si="245"/>
        <v>6856.8151066426672</v>
      </c>
      <c r="R238" s="5">
        <f t="shared" si="246"/>
        <v>9495.8660433690311</v>
      </c>
      <c r="S238" s="5">
        <f t="shared" si="247"/>
        <v>5714.7771163057851</v>
      </c>
      <c r="T238" s="5">
        <f t="shared" si="248"/>
        <v>19.729906074060771</v>
      </c>
      <c r="U238" s="5">
        <f t="shared" si="249"/>
        <v>64.421556953777227</v>
      </c>
      <c r="V238" s="5">
        <f t="shared" si="250"/>
        <v>110.62220705191524</v>
      </c>
      <c r="W238" s="15">
        <f t="shared" si="251"/>
        <v>-1.0734613539272964E-2</v>
      </c>
      <c r="X238" s="15">
        <f t="shared" si="252"/>
        <v>-1.217998157191269E-2</v>
      </c>
      <c r="Y238" s="15">
        <f t="shared" si="253"/>
        <v>-9.7425357312937999E-3</v>
      </c>
      <c r="Z238" s="5">
        <f t="shared" si="269"/>
        <v>7632.8962939888133</v>
      </c>
      <c r="AA238" s="5">
        <f t="shared" si="270"/>
        <v>29019.672711435171</v>
      </c>
      <c r="AB238" s="5">
        <f t="shared" si="271"/>
        <v>79453.798356409578</v>
      </c>
      <c r="AC238" s="16">
        <f t="shared" si="254"/>
        <v>1.1059174681821775</v>
      </c>
      <c r="AD238" s="16">
        <f t="shared" si="255"/>
        <v>3.0349793459861973</v>
      </c>
      <c r="AE238" s="16">
        <f t="shared" si="256"/>
        <v>13.834682736871153</v>
      </c>
      <c r="AF238" s="15">
        <f t="shared" si="257"/>
        <v>-4.0504037456468023E-3</v>
      </c>
      <c r="AG238" s="15">
        <f t="shared" si="258"/>
        <v>2.9673830763510267E-4</v>
      </c>
      <c r="AH238" s="15">
        <f t="shared" si="259"/>
        <v>9.7937136394747881E-3</v>
      </c>
      <c r="AI238" s="1">
        <f t="shared" si="223"/>
        <v>664153.12959283311</v>
      </c>
      <c r="AJ238" s="1">
        <f t="shared" si="224"/>
        <v>278495.28663764289</v>
      </c>
      <c r="AK238" s="1">
        <f t="shared" si="225"/>
        <v>98104.040758153365</v>
      </c>
      <c r="AL238" s="14">
        <f t="shared" si="260"/>
        <v>83.823237263802326</v>
      </c>
      <c r="AM238" s="14">
        <f t="shared" si="261"/>
        <v>20.045733789162771</v>
      </c>
      <c r="AN238" s="14">
        <f t="shared" si="262"/>
        <v>6.3452303740844069</v>
      </c>
      <c r="AO238" s="11">
        <f t="shared" si="263"/>
        <v>3.3106836678886793E-3</v>
      </c>
      <c r="AP238" s="11">
        <f t="shared" si="264"/>
        <v>4.1705882401998828E-3</v>
      </c>
      <c r="AQ238" s="11">
        <f t="shared" si="265"/>
        <v>3.7832497548545467E-3</v>
      </c>
      <c r="AR238" s="1">
        <f t="shared" si="266"/>
        <v>347534.09777542902</v>
      </c>
      <c r="AS238" s="1">
        <f t="shared" si="267"/>
        <v>147401.99542495317</v>
      </c>
      <c r="AT238" s="1">
        <f t="shared" si="268"/>
        <v>51660.306448449614</v>
      </c>
      <c r="AU238" s="1">
        <f t="shared" si="226"/>
        <v>69506.819555085807</v>
      </c>
      <c r="AV238" s="1">
        <f t="shared" si="227"/>
        <v>29480.399084990637</v>
      </c>
      <c r="AW238" s="1">
        <f t="shared" si="228"/>
        <v>10332.061289689924</v>
      </c>
      <c r="AX238" s="1">
        <f t="shared" si="282"/>
        <v>238568.56827300001</v>
      </c>
      <c r="AY238" s="1">
        <f t="shared" si="273"/>
        <v>39782.865074672489</v>
      </c>
      <c r="AZ238" s="1">
        <f t="shared" si="274"/>
        <v>9457.6167140328816</v>
      </c>
      <c r="BA238" s="1">
        <f t="shared" si="283"/>
        <v>14430.435425215499</v>
      </c>
      <c r="BB238" s="1">
        <f t="shared" si="284"/>
        <v>31393.672000837545</v>
      </c>
      <c r="BC238" s="1">
        <f t="shared" si="285"/>
        <v>40004.00525665444</v>
      </c>
      <c r="BD238" s="1">
        <f t="shared" si="275"/>
        <v>458.60711673694271</v>
      </c>
      <c r="BE238" s="2">
        <f t="shared" si="290"/>
        <v>0</v>
      </c>
      <c r="BF238" s="2">
        <f t="shared" si="291"/>
        <v>0</v>
      </c>
      <c r="BG238" s="2">
        <f t="shared" si="292"/>
        <v>0</v>
      </c>
      <c r="BH238" s="2">
        <f t="shared" si="276"/>
        <v>0</v>
      </c>
      <c r="BI238" s="2">
        <f t="shared" si="286"/>
        <v>0</v>
      </c>
      <c r="BJ238" s="2">
        <f t="shared" si="277"/>
        <v>0</v>
      </c>
      <c r="BK238" s="2">
        <f t="shared" si="278"/>
        <v>0</v>
      </c>
      <c r="BL238" s="2">
        <f t="shared" si="279"/>
        <v>0</v>
      </c>
      <c r="BM238" s="2">
        <f t="shared" si="280"/>
        <v>0</v>
      </c>
      <c r="BN238" s="2">
        <f t="shared" si="281"/>
        <v>0</v>
      </c>
      <c r="BO238" s="2">
        <f t="shared" si="287"/>
        <v>0</v>
      </c>
      <c r="BP238" s="2">
        <f t="shared" si="288"/>
        <v>0</v>
      </c>
      <c r="BQ238" s="2">
        <f t="shared" si="289"/>
        <v>0</v>
      </c>
      <c r="BR238" s="17">
        <f t="shared" si="272"/>
        <v>5.343320532193668E-3</v>
      </c>
      <c r="BS238" s="12"/>
      <c r="BT238" s="12"/>
      <c r="BU238" s="12"/>
      <c r="BV238" s="12"/>
      <c r="BW238" s="12"/>
      <c r="BX238" s="12"/>
      <c r="BY238" s="19"/>
      <c r="BZ238" s="19"/>
      <c r="CA238" s="19"/>
      <c r="CB238" s="12"/>
      <c r="CC238" s="12"/>
      <c r="CD238" s="12"/>
      <c r="CE238" s="12"/>
      <c r="CF238" s="12"/>
      <c r="CG238" s="12"/>
      <c r="CH238" s="12"/>
      <c r="CI238" s="12"/>
      <c r="CJ238" s="12"/>
      <c r="CK238" s="17"/>
      <c r="CL238" s="17"/>
      <c r="CM238" s="17"/>
    </row>
    <row r="239" spans="1:91">
      <c r="A239" s="2">
        <f t="shared" si="229"/>
        <v>2193</v>
      </c>
      <c r="B239" s="5">
        <f t="shared" si="230"/>
        <v>1165.3981745465655</v>
      </c>
      <c r="C239" s="5">
        <f t="shared" si="231"/>
        <v>2964.1323249227712</v>
      </c>
      <c r="D239" s="5">
        <f t="shared" si="232"/>
        <v>4369.8432333167148</v>
      </c>
      <c r="E239" s="15">
        <f t="shared" si="233"/>
        <v>3.4438778560065868E-7</v>
      </c>
      <c r="F239" s="15">
        <f t="shared" si="234"/>
        <v>6.7846703072179308E-7</v>
      </c>
      <c r="G239" s="15">
        <f t="shared" si="235"/>
        <v>1.3850663086954785E-6</v>
      </c>
      <c r="H239" s="5">
        <f t="shared" si="236"/>
        <v>348997.26239972189</v>
      </c>
      <c r="I239" s="5">
        <f t="shared" si="237"/>
        <v>148183.62694909438</v>
      </c>
      <c r="J239" s="5">
        <f t="shared" si="238"/>
        <v>51908.881797254115</v>
      </c>
      <c r="K239" s="5">
        <f t="shared" si="239"/>
        <v>299466.11383316276</v>
      </c>
      <c r="L239" s="5">
        <f t="shared" si="240"/>
        <v>49992.244173159583</v>
      </c>
      <c r="M239" s="5">
        <f t="shared" si="241"/>
        <v>11878.888789759909</v>
      </c>
      <c r="N239" s="15">
        <f t="shared" si="242"/>
        <v>4.2097867325963101E-3</v>
      </c>
      <c r="O239" s="15">
        <f t="shared" si="243"/>
        <v>5.3020380372117426E-3</v>
      </c>
      <c r="P239" s="15">
        <f t="shared" si="244"/>
        <v>4.8103363829008483E-3</v>
      </c>
      <c r="Q239" s="5">
        <f t="shared" si="245"/>
        <v>6811.7680590671544</v>
      </c>
      <c r="R239" s="5">
        <f t="shared" si="246"/>
        <v>9429.9471798861541</v>
      </c>
      <c r="S239" s="5">
        <f t="shared" si="247"/>
        <v>5686.3307499607563</v>
      </c>
      <c r="T239" s="5">
        <f t="shared" si="248"/>
        <v>19.518113157189575</v>
      </c>
      <c r="U239" s="5">
        <f t="shared" si="249"/>
        <v>63.636903577246294</v>
      </c>
      <c r="V239" s="5">
        <f t="shared" si="250"/>
        <v>109.54446624703738</v>
      </c>
      <c r="W239" s="15">
        <f t="shared" si="251"/>
        <v>-1.0734613539272964E-2</v>
      </c>
      <c r="X239" s="15">
        <f t="shared" si="252"/>
        <v>-1.217998157191269E-2</v>
      </c>
      <c r="Y239" s="15">
        <f t="shared" si="253"/>
        <v>-9.7425357312937999E-3</v>
      </c>
      <c r="Z239" s="5">
        <f t="shared" si="269"/>
        <v>7552.3571009091638</v>
      </c>
      <c r="AA239" s="5">
        <f t="shared" si="270"/>
        <v>28828.309239888455</v>
      </c>
      <c r="AB239" s="5">
        <f t="shared" si="271"/>
        <v>79836.440160476486</v>
      </c>
      <c r="AC239" s="16">
        <f t="shared" si="254"/>
        <v>1.1014380559266761</v>
      </c>
      <c r="AD239" s="16">
        <f t="shared" si="255"/>
        <v>3.0358799406210326</v>
      </c>
      <c r="AE239" s="16">
        <f t="shared" si="256"/>
        <v>13.970175657889055</v>
      </c>
      <c r="AF239" s="15">
        <f t="shared" si="257"/>
        <v>-4.0504037456468023E-3</v>
      </c>
      <c r="AG239" s="15">
        <f t="shared" si="258"/>
        <v>2.9673830763510267E-4</v>
      </c>
      <c r="AH239" s="15">
        <f t="shared" si="259"/>
        <v>9.7937136394747881E-3</v>
      </c>
      <c r="AI239" s="1">
        <f t="shared" si="223"/>
        <v>667244.63618863572</v>
      </c>
      <c r="AJ239" s="1">
        <f t="shared" si="224"/>
        <v>280126.15705886926</v>
      </c>
      <c r="AK239" s="1">
        <f t="shared" si="225"/>
        <v>98625.697972027963</v>
      </c>
      <c r="AL239" s="14">
        <f t="shared" si="260"/>
        <v>84.097974364175172</v>
      </c>
      <c r="AM239" s="14">
        <f t="shared" si="261"/>
        <v>20.128500265753956</v>
      </c>
      <c r="AN239" s="14">
        <f t="shared" si="262"/>
        <v>6.368995909429084</v>
      </c>
      <c r="AO239" s="11">
        <f t="shared" si="263"/>
        <v>3.2775768312097923E-3</v>
      </c>
      <c r="AP239" s="11">
        <f t="shared" si="264"/>
        <v>4.1288823577978837E-3</v>
      </c>
      <c r="AQ239" s="11">
        <f t="shared" si="265"/>
        <v>3.7454172573060012E-3</v>
      </c>
      <c r="AR239" s="1">
        <f t="shared" si="266"/>
        <v>348997.26239972189</v>
      </c>
      <c r="AS239" s="1">
        <f t="shared" si="267"/>
        <v>148183.62694909438</v>
      </c>
      <c r="AT239" s="1">
        <f t="shared" si="268"/>
        <v>51908.881797254115</v>
      </c>
      <c r="AU239" s="1">
        <f t="shared" si="226"/>
        <v>69799.452479944375</v>
      </c>
      <c r="AV239" s="1">
        <f t="shared" si="227"/>
        <v>29636.725389818879</v>
      </c>
      <c r="AW239" s="1">
        <f t="shared" si="228"/>
        <v>10381.776359450823</v>
      </c>
      <c r="AX239" s="1">
        <f t="shared" si="282"/>
        <v>239572.89106653022</v>
      </c>
      <c r="AY239" s="1">
        <f t="shared" si="273"/>
        <v>39993.795338527671</v>
      </c>
      <c r="AZ239" s="1">
        <f t="shared" si="274"/>
        <v>9503.1110318079282</v>
      </c>
      <c r="BA239" s="1">
        <f t="shared" si="283"/>
        <v>14435.336174775175</v>
      </c>
      <c r="BB239" s="1">
        <f t="shared" si="284"/>
        <v>31409.367726164681</v>
      </c>
      <c r="BC239" s="1">
        <f t="shared" si="285"/>
        <v>40025.030684661586</v>
      </c>
      <c r="BD239" s="1">
        <f t="shared" si="275"/>
        <v>445.46554942258734</v>
      </c>
      <c r="BE239" s="2">
        <f t="shared" si="290"/>
        <v>0</v>
      </c>
      <c r="BF239" s="2">
        <f t="shared" si="291"/>
        <v>0</v>
      </c>
      <c r="BG239" s="2">
        <f t="shared" si="292"/>
        <v>0</v>
      </c>
      <c r="BH239" s="2">
        <f t="shared" si="276"/>
        <v>0</v>
      </c>
      <c r="BI239" s="2">
        <f t="shared" si="286"/>
        <v>0</v>
      </c>
      <c r="BJ239" s="2">
        <f t="shared" si="277"/>
        <v>0</v>
      </c>
      <c r="BK239" s="2">
        <f t="shared" si="278"/>
        <v>0</v>
      </c>
      <c r="BL239" s="2">
        <f t="shared" si="279"/>
        <v>0</v>
      </c>
      <c r="BM239" s="2">
        <f t="shared" si="280"/>
        <v>0</v>
      </c>
      <c r="BN239" s="2">
        <f t="shared" si="281"/>
        <v>0</v>
      </c>
      <c r="BO239" s="2">
        <f t="shared" si="287"/>
        <v>0</v>
      </c>
      <c r="BP239" s="2">
        <f t="shared" si="288"/>
        <v>0</v>
      </c>
      <c r="BQ239" s="2">
        <f t="shared" si="289"/>
        <v>0</v>
      </c>
      <c r="BR239" s="17">
        <f t="shared" si="272"/>
        <v>5.1876898370812313E-3</v>
      </c>
      <c r="BS239" s="12"/>
      <c r="BT239" s="12"/>
      <c r="BU239" s="12"/>
      <c r="BV239" s="12"/>
      <c r="BW239" s="12"/>
      <c r="BX239" s="12"/>
      <c r="BY239" s="19"/>
      <c r="BZ239" s="19"/>
      <c r="CA239" s="19"/>
      <c r="CB239" s="12"/>
      <c r="CC239" s="12"/>
      <c r="CD239" s="12"/>
      <c r="CE239" s="12"/>
      <c r="CF239" s="12"/>
      <c r="CG239" s="12"/>
      <c r="CH239" s="12"/>
      <c r="CI239" s="12"/>
      <c r="CJ239" s="12"/>
      <c r="CK239" s="17"/>
      <c r="CL239" s="17"/>
      <c r="CM239" s="17"/>
    </row>
    <row r="240" spans="1:91">
      <c r="A240" s="2">
        <f t="shared" si="229"/>
        <v>2194</v>
      </c>
      <c r="B240" s="5">
        <f t="shared" si="230"/>
        <v>1165.3985558280174</v>
      </c>
      <c r="C240" s="5">
        <f t="shared" si="231"/>
        <v>2964.1342354355252</v>
      </c>
      <c r="D240" s="5">
        <f t="shared" si="232"/>
        <v>4369.84898321322</v>
      </c>
      <c r="E240" s="15">
        <f t="shared" si="233"/>
        <v>3.2716839632062573E-7</v>
      </c>
      <c r="F240" s="15">
        <f t="shared" si="234"/>
        <v>6.4454367918570338E-7</v>
      </c>
      <c r="G240" s="15">
        <f t="shared" si="235"/>
        <v>1.3158129932607044E-6</v>
      </c>
      <c r="H240" s="5">
        <f t="shared" si="236"/>
        <v>350451.90125402983</v>
      </c>
      <c r="I240" s="5">
        <f t="shared" si="237"/>
        <v>148961.54902306513</v>
      </c>
      <c r="J240" s="5">
        <f t="shared" si="238"/>
        <v>52156.154394917365</v>
      </c>
      <c r="K240" s="5">
        <f t="shared" si="239"/>
        <v>300714.20588386885</v>
      </c>
      <c r="L240" s="5">
        <f t="shared" si="240"/>
        <v>50254.656905299693</v>
      </c>
      <c r="M240" s="5">
        <f t="shared" si="241"/>
        <v>11935.459233322545</v>
      </c>
      <c r="N240" s="15">
        <f t="shared" si="242"/>
        <v>4.1677238026383012E-3</v>
      </c>
      <c r="O240" s="15">
        <f t="shared" si="243"/>
        <v>5.2490688601851687E-3</v>
      </c>
      <c r="P240" s="15">
        <f t="shared" si="244"/>
        <v>4.7622672931664223E-3</v>
      </c>
      <c r="Q240" s="5">
        <f t="shared" si="245"/>
        <v>6766.7333921326026</v>
      </c>
      <c r="R240" s="5">
        <f t="shared" si="246"/>
        <v>9363.992184491688</v>
      </c>
      <c r="S240" s="5">
        <f t="shared" si="247"/>
        <v>5657.7549147539639</v>
      </c>
      <c r="T240" s="5">
        <f t="shared" si="248"/>
        <v>19.308593755431346</v>
      </c>
      <c r="U240" s="5">
        <f t="shared" si="249"/>
        <v>62.861807264381852</v>
      </c>
      <c r="V240" s="5">
        <f t="shared" si="250"/>
        <v>108.4772253704601</v>
      </c>
      <c r="W240" s="15">
        <f t="shared" si="251"/>
        <v>-1.0734613539272964E-2</v>
      </c>
      <c r="X240" s="15">
        <f t="shared" si="252"/>
        <v>-1.217998157191269E-2</v>
      </c>
      <c r="Y240" s="15">
        <f t="shared" si="253"/>
        <v>-9.7425357312937999E-3</v>
      </c>
      <c r="Z240" s="5">
        <f t="shared" si="269"/>
        <v>7472.3514399014812</v>
      </c>
      <c r="AA240" s="5">
        <f t="shared" si="270"/>
        <v>28636.682564437073</v>
      </c>
      <c r="AB240" s="5">
        <f t="shared" si="271"/>
        <v>80217.04262973908</v>
      </c>
      <c r="AC240" s="16">
        <f t="shared" si="254"/>
        <v>1.0969767870993528</v>
      </c>
      <c r="AD240" s="16">
        <f t="shared" si="255"/>
        <v>3.0367808024967959</v>
      </c>
      <c r="AE240" s="16">
        <f t="shared" si="256"/>
        <v>14.106995557775582</v>
      </c>
      <c r="AF240" s="15">
        <f t="shared" si="257"/>
        <v>-4.0504037456468023E-3</v>
      </c>
      <c r="AG240" s="15">
        <f t="shared" si="258"/>
        <v>2.9673830763510267E-4</v>
      </c>
      <c r="AH240" s="15">
        <f t="shared" si="259"/>
        <v>9.7937136394747881E-3</v>
      </c>
      <c r="AI240" s="1">
        <f t="shared" si="223"/>
        <v>670319.62504971644</v>
      </c>
      <c r="AJ240" s="1">
        <f t="shared" si="224"/>
        <v>281750.26674280124</v>
      </c>
      <c r="AK240" s="1">
        <f t="shared" si="225"/>
        <v>99144.904534275993</v>
      </c>
      <c r="AL240" s="14">
        <f t="shared" si="260"/>
        <v>84.370855560779589</v>
      </c>
      <c r="AM240" s="14">
        <f t="shared" si="261"/>
        <v>20.210777393293796</v>
      </c>
      <c r="AN240" s="14">
        <f t="shared" si="262"/>
        <v>6.3926119111480624</v>
      </c>
      <c r="AO240" s="11">
        <f t="shared" si="263"/>
        <v>3.2448010628976943E-3</v>
      </c>
      <c r="AP240" s="11">
        <f t="shared" si="264"/>
        <v>4.0875935342199049E-3</v>
      </c>
      <c r="AQ240" s="11">
        <f t="shared" si="265"/>
        <v>3.707963084732941E-3</v>
      </c>
      <c r="AR240" s="1">
        <f t="shared" si="266"/>
        <v>350451.90125402983</v>
      </c>
      <c r="AS240" s="1">
        <f t="shared" si="267"/>
        <v>148961.54902306513</v>
      </c>
      <c r="AT240" s="1">
        <f t="shared" si="268"/>
        <v>52156.154394917365</v>
      </c>
      <c r="AU240" s="1">
        <f t="shared" si="226"/>
        <v>70090.380250805974</v>
      </c>
      <c r="AV240" s="1">
        <f t="shared" si="227"/>
        <v>29792.309804613029</v>
      </c>
      <c r="AW240" s="1">
        <f t="shared" si="228"/>
        <v>10431.230878983473</v>
      </c>
      <c r="AX240" s="1">
        <f t="shared" si="282"/>
        <v>240571.36470709505</v>
      </c>
      <c r="AY240" s="1">
        <f t="shared" si="273"/>
        <v>40203.725524239751</v>
      </c>
      <c r="AZ240" s="1">
        <f t="shared" si="274"/>
        <v>9548.3673866580357</v>
      </c>
      <c r="BA240" s="1">
        <f t="shared" si="283"/>
        <v>14440.18786345545</v>
      </c>
      <c r="BB240" s="1">
        <f t="shared" si="284"/>
        <v>31424.906222937549</v>
      </c>
      <c r="BC240" s="1">
        <f t="shared" si="285"/>
        <v>40045.844343449826</v>
      </c>
      <c r="BD240" s="1">
        <f t="shared" si="275"/>
        <v>432.69835163748252</v>
      </c>
      <c r="BE240" s="2">
        <f t="shared" si="290"/>
        <v>0</v>
      </c>
      <c r="BF240" s="2">
        <f t="shared" si="291"/>
        <v>0</v>
      </c>
      <c r="BG240" s="2">
        <f t="shared" si="292"/>
        <v>0</v>
      </c>
      <c r="BH240" s="2">
        <f t="shared" si="276"/>
        <v>0</v>
      </c>
      <c r="BI240" s="2">
        <f t="shared" si="286"/>
        <v>0</v>
      </c>
      <c r="BJ240" s="2">
        <f t="shared" si="277"/>
        <v>0</v>
      </c>
      <c r="BK240" s="2">
        <f t="shared" si="278"/>
        <v>0</v>
      </c>
      <c r="BL240" s="2">
        <f t="shared" si="279"/>
        <v>0</v>
      </c>
      <c r="BM240" s="2">
        <f t="shared" si="280"/>
        <v>0</v>
      </c>
      <c r="BN240" s="2">
        <f t="shared" si="281"/>
        <v>0</v>
      </c>
      <c r="BO240" s="2">
        <f t="shared" si="287"/>
        <v>0</v>
      </c>
      <c r="BP240" s="2">
        <f t="shared" si="288"/>
        <v>0</v>
      </c>
      <c r="BQ240" s="2">
        <f t="shared" si="289"/>
        <v>0</v>
      </c>
      <c r="BR240" s="17">
        <f t="shared" si="272"/>
        <v>5.0365920748361472E-3</v>
      </c>
      <c r="BS240" s="12"/>
      <c r="BT240" s="12"/>
      <c r="BU240" s="12"/>
      <c r="BV240" s="12"/>
      <c r="BW240" s="12"/>
      <c r="BX240" s="12"/>
      <c r="BY240" s="19"/>
      <c r="BZ240" s="19"/>
      <c r="CA240" s="19"/>
      <c r="CB240" s="12"/>
      <c r="CC240" s="12"/>
      <c r="CD240" s="12"/>
      <c r="CE240" s="12"/>
      <c r="CF240" s="12"/>
      <c r="CG240" s="12"/>
      <c r="CH240" s="12"/>
      <c r="CI240" s="12"/>
      <c r="CJ240" s="12"/>
      <c r="CK240" s="17"/>
      <c r="CL240" s="17"/>
      <c r="CM240" s="17"/>
    </row>
    <row r="241" spans="1:91">
      <c r="A241" s="2">
        <f t="shared" si="229"/>
        <v>2195</v>
      </c>
      <c r="B241" s="5">
        <f t="shared" si="230"/>
        <v>1165.3989180455151</v>
      </c>
      <c r="C241" s="5">
        <f t="shared" si="231"/>
        <v>2964.1360504238119</v>
      </c>
      <c r="D241" s="5">
        <f t="shared" si="232"/>
        <v>4369.854445622087</v>
      </c>
      <c r="E241" s="15">
        <f t="shared" si="233"/>
        <v>3.1080997650459445E-7</v>
      </c>
      <c r="F241" s="15">
        <f t="shared" si="234"/>
        <v>6.1231649522641822E-7</v>
      </c>
      <c r="G241" s="15">
        <f t="shared" si="235"/>
        <v>1.2500223435976691E-6</v>
      </c>
      <c r="H241" s="5">
        <f t="shared" si="236"/>
        <v>351898.00355532684</v>
      </c>
      <c r="I241" s="5">
        <f t="shared" si="237"/>
        <v>149735.73856959774</v>
      </c>
      <c r="J241" s="5">
        <f t="shared" si="238"/>
        <v>52402.119411115666</v>
      </c>
      <c r="K241" s="5">
        <f t="shared" si="239"/>
        <v>301954.97705240134</v>
      </c>
      <c r="L241" s="5">
        <f t="shared" si="240"/>
        <v>50515.811697708188</v>
      </c>
      <c r="M241" s="5">
        <f t="shared" si="241"/>
        <v>11991.73108926189</v>
      </c>
      <c r="N241" s="15">
        <f t="shared" si="242"/>
        <v>4.1260809907053275E-3</v>
      </c>
      <c r="O241" s="15">
        <f t="shared" si="243"/>
        <v>5.1966287005125178E-3</v>
      </c>
      <c r="P241" s="15">
        <f t="shared" si="244"/>
        <v>4.7146787433398618E-3</v>
      </c>
      <c r="Q241" s="5">
        <f t="shared" si="245"/>
        <v>6721.7175920631234</v>
      </c>
      <c r="R241" s="5">
        <f t="shared" si="246"/>
        <v>9298.0131237016631</v>
      </c>
      <c r="S241" s="5">
        <f t="shared" si="247"/>
        <v>5629.0556913677829</v>
      </c>
      <c r="T241" s="5">
        <f t="shared" si="248"/>
        <v>19.101323463479972</v>
      </c>
      <c r="U241" s="5">
        <f t="shared" si="249"/>
        <v>62.096151610324554</v>
      </c>
      <c r="V241" s="5">
        <f t="shared" si="250"/>
        <v>107.42038212625678</v>
      </c>
      <c r="W241" s="15">
        <f t="shared" si="251"/>
        <v>-1.0734613539272964E-2</v>
      </c>
      <c r="X241" s="15">
        <f t="shared" si="252"/>
        <v>-1.217998157191269E-2</v>
      </c>
      <c r="Y241" s="15">
        <f t="shared" si="253"/>
        <v>-9.7425357312937999E-3</v>
      </c>
      <c r="Z241" s="5">
        <f t="shared" si="269"/>
        <v>7392.8835133805769</v>
      </c>
      <c r="AA241" s="5">
        <f t="shared" si="270"/>
        <v>28444.829867342876</v>
      </c>
      <c r="AB241" s="5">
        <f t="shared" si="271"/>
        <v>80595.598160123685</v>
      </c>
      <c r="AC241" s="16">
        <f t="shared" si="254"/>
        <v>1.092533588211998</v>
      </c>
      <c r="AD241" s="16">
        <f t="shared" si="255"/>
        <v>3.0376819316927874</v>
      </c>
      <c r="AE241" s="16">
        <f t="shared" si="256"/>
        <v>14.245155432581779</v>
      </c>
      <c r="AF241" s="15">
        <f t="shared" si="257"/>
        <v>-4.0504037456468023E-3</v>
      </c>
      <c r="AG241" s="15">
        <f t="shared" si="258"/>
        <v>2.9673830763510267E-4</v>
      </c>
      <c r="AH241" s="15">
        <f t="shared" si="259"/>
        <v>9.7937136394747881E-3</v>
      </c>
      <c r="AI241" s="1">
        <f t="shared" si="223"/>
        <v>673378.04279555078</v>
      </c>
      <c r="AJ241" s="1">
        <f t="shared" si="224"/>
        <v>283367.54987313412</v>
      </c>
      <c r="AK241" s="1">
        <f t="shared" si="225"/>
        <v>99661.644959831872</v>
      </c>
      <c r="AL241" s="14">
        <f t="shared" si="260"/>
        <v>84.641884536162792</v>
      </c>
      <c r="AM241" s="14">
        <f t="shared" si="261"/>
        <v>20.292564701858236</v>
      </c>
      <c r="AN241" s="14">
        <f t="shared" si="262"/>
        <v>6.4160784444398082</v>
      </c>
      <c r="AO241" s="11">
        <f t="shared" si="263"/>
        <v>3.2123530522687174E-3</v>
      </c>
      <c r="AP241" s="11">
        <f t="shared" si="264"/>
        <v>4.0467175988777061E-3</v>
      </c>
      <c r="AQ241" s="11">
        <f t="shared" si="265"/>
        <v>3.6708834538856116E-3</v>
      </c>
      <c r="AR241" s="1">
        <f t="shared" si="266"/>
        <v>351898.00355532684</v>
      </c>
      <c r="AS241" s="1">
        <f t="shared" si="267"/>
        <v>149735.73856959774</v>
      </c>
      <c r="AT241" s="1">
        <f t="shared" si="268"/>
        <v>52402.119411115666</v>
      </c>
      <c r="AU241" s="1">
        <f t="shared" si="226"/>
        <v>70379.600711065374</v>
      </c>
      <c r="AV241" s="1">
        <f t="shared" si="227"/>
        <v>29947.147713919549</v>
      </c>
      <c r="AW241" s="1">
        <f t="shared" si="228"/>
        <v>10480.423882223135</v>
      </c>
      <c r="AX241" s="1">
        <f t="shared" si="282"/>
        <v>241563.9816419211</v>
      </c>
      <c r="AY241" s="1">
        <f t="shared" si="273"/>
        <v>40412.649358166549</v>
      </c>
      <c r="AZ241" s="1">
        <f t="shared" si="274"/>
        <v>9593.3848714095111</v>
      </c>
      <c r="BA241" s="1">
        <f t="shared" si="283"/>
        <v>14444.990988942973</v>
      </c>
      <c r="BB241" s="1">
        <f t="shared" si="284"/>
        <v>31440.289094344025</v>
      </c>
      <c r="BC241" s="1">
        <f t="shared" si="285"/>
        <v>40066.44844664057</v>
      </c>
      <c r="BD241" s="1">
        <f t="shared" si="275"/>
        <v>420.29494634203996</v>
      </c>
      <c r="BE241" s="2">
        <f t="shared" si="290"/>
        <v>0</v>
      </c>
      <c r="BF241" s="2">
        <f t="shared" si="291"/>
        <v>0</v>
      </c>
      <c r="BG241" s="2">
        <f t="shared" si="292"/>
        <v>0</v>
      </c>
      <c r="BH241" s="2">
        <f t="shared" si="276"/>
        <v>0</v>
      </c>
      <c r="BI241" s="2">
        <f t="shared" si="286"/>
        <v>0</v>
      </c>
      <c r="BJ241" s="2">
        <f t="shared" si="277"/>
        <v>0</v>
      </c>
      <c r="BK241" s="2">
        <f t="shared" si="278"/>
        <v>0</v>
      </c>
      <c r="BL241" s="2">
        <f t="shared" si="279"/>
        <v>0</v>
      </c>
      <c r="BM241" s="2">
        <f t="shared" si="280"/>
        <v>0</v>
      </c>
      <c r="BN241" s="2">
        <f t="shared" si="281"/>
        <v>0</v>
      </c>
      <c r="BO241" s="2">
        <f t="shared" si="287"/>
        <v>0</v>
      </c>
      <c r="BP241" s="2">
        <f t="shared" si="288"/>
        <v>0</v>
      </c>
      <c r="BQ241" s="2">
        <f t="shared" si="289"/>
        <v>0</v>
      </c>
      <c r="BR241" s="17">
        <f t="shared" si="272"/>
        <v>4.8898952182875217E-3</v>
      </c>
      <c r="BS241" s="12"/>
      <c r="BT241" s="12"/>
      <c r="BU241" s="12"/>
      <c r="BV241" s="12"/>
      <c r="BW241" s="12"/>
      <c r="BX241" s="12"/>
      <c r="BY241" s="19"/>
      <c r="BZ241" s="19"/>
      <c r="CA241" s="19"/>
      <c r="CB241" s="12"/>
      <c r="CC241" s="12"/>
      <c r="CD241" s="12"/>
      <c r="CE241" s="12"/>
      <c r="CF241" s="12"/>
      <c r="CG241" s="12"/>
      <c r="CH241" s="12"/>
      <c r="CI241" s="12"/>
      <c r="CJ241" s="12"/>
      <c r="CK241" s="17"/>
      <c r="CL241" s="17"/>
      <c r="CM241" s="17"/>
    </row>
    <row r="242" spans="1:91">
      <c r="A242" s="2">
        <f t="shared" si="229"/>
        <v>2196</v>
      </c>
      <c r="B242" s="5">
        <f t="shared" si="230"/>
        <v>1165.399262152245</v>
      </c>
      <c r="C242" s="5">
        <f t="shared" si="231"/>
        <v>2964.1377746637399</v>
      </c>
      <c r="D242" s="5">
        <f t="shared" si="232"/>
        <v>4369.8596349169975</v>
      </c>
      <c r="E242" s="15">
        <f t="shared" si="233"/>
        <v>2.9526947767936471E-7</v>
      </c>
      <c r="F242" s="15">
        <f t="shared" si="234"/>
        <v>5.8170067046509729E-7</v>
      </c>
      <c r="G242" s="15">
        <f t="shared" si="235"/>
        <v>1.1875212264177856E-6</v>
      </c>
      <c r="H242" s="5">
        <f t="shared" si="236"/>
        <v>353335.55988659471</v>
      </c>
      <c r="I242" s="5">
        <f t="shared" si="237"/>
        <v>150506.1734102655</v>
      </c>
      <c r="J242" s="5">
        <f t="shared" si="238"/>
        <v>52646.772276267831</v>
      </c>
      <c r="K242" s="5">
        <f t="shared" si="239"/>
        <v>303188.41907798959</v>
      </c>
      <c r="L242" s="5">
        <f t="shared" si="240"/>
        <v>50775.701013877246</v>
      </c>
      <c r="M242" s="5">
        <f t="shared" si="241"/>
        <v>12047.703284471247</v>
      </c>
      <c r="N242" s="15">
        <f t="shared" si="242"/>
        <v>4.0848540985438664E-3</v>
      </c>
      <c r="O242" s="15">
        <f t="shared" si="243"/>
        <v>5.1447122679977308E-3</v>
      </c>
      <c r="P242" s="15">
        <f t="shared" si="244"/>
        <v>4.66756590793449E-3</v>
      </c>
      <c r="Q242" s="5">
        <f t="shared" si="245"/>
        <v>6676.7270156668892</v>
      </c>
      <c r="R242" s="5">
        <f t="shared" si="246"/>
        <v>9232.0218309021493</v>
      </c>
      <c r="S242" s="5">
        <f t="shared" si="247"/>
        <v>5600.2390787237937</v>
      </c>
      <c r="T242" s="5">
        <f t="shared" si="248"/>
        <v>18.896278138010867</v>
      </c>
      <c r="U242" s="5">
        <f t="shared" si="249"/>
        <v>61.339821628024104</v>
      </c>
      <c r="V242" s="5">
        <f t="shared" si="250"/>
        <v>106.3738352151225</v>
      </c>
      <c r="W242" s="15">
        <f t="shared" si="251"/>
        <v>-1.0734613539272964E-2</v>
      </c>
      <c r="X242" s="15">
        <f t="shared" si="252"/>
        <v>-1.217998157191269E-2</v>
      </c>
      <c r="Y242" s="15">
        <f t="shared" si="253"/>
        <v>-9.7425357312937999E-3</v>
      </c>
      <c r="Z242" s="5">
        <f t="shared" si="269"/>
        <v>7313.9572807454169</v>
      </c>
      <c r="AA242" s="5">
        <f t="shared" si="270"/>
        <v>28252.787663885985</v>
      </c>
      <c r="AB242" s="5">
        <f t="shared" si="271"/>
        <v>80972.099557196576</v>
      </c>
      <c r="AC242" s="16">
        <f t="shared" si="254"/>
        <v>1.0881083860740592</v>
      </c>
      <c r="AD242" s="16">
        <f t="shared" si="255"/>
        <v>3.0385833282883317</v>
      </c>
      <c r="AE242" s="16">
        <f t="shared" si="256"/>
        <v>14.384668405638294</v>
      </c>
      <c r="AF242" s="15">
        <f t="shared" si="257"/>
        <v>-4.0504037456468023E-3</v>
      </c>
      <c r="AG242" s="15">
        <f t="shared" si="258"/>
        <v>2.9673830763510267E-4</v>
      </c>
      <c r="AH242" s="15">
        <f t="shared" si="259"/>
        <v>9.7937136394747881E-3</v>
      </c>
      <c r="AI242" s="1">
        <f t="shared" si="223"/>
        <v>676419.83922706102</v>
      </c>
      <c r="AJ242" s="1">
        <f t="shared" si="224"/>
        <v>284977.94259974023</v>
      </c>
      <c r="AK242" s="1">
        <f t="shared" si="225"/>
        <v>100175.90434607182</v>
      </c>
      <c r="AL242" s="14">
        <f t="shared" si="260"/>
        <v>84.911065156140907</v>
      </c>
      <c r="AM242" s="14">
        <f t="shared" si="261"/>
        <v>20.373861797776556</v>
      </c>
      <c r="AN242" s="14">
        <f t="shared" si="262"/>
        <v>6.4393955938783289</v>
      </c>
      <c r="AO242" s="11">
        <f t="shared" si="263"/>
        <v>3.1802295217460302E-3</v>
      </c>
      <c r="AP242" s="11">
        <f t="shared" si="264"/>
        <v>4.006250422888929E-3</v>
      </c>
      <c r="AQ242" s="11">
        <f t="shared" si="265"/>
        <v>3.6341746193467553E-3</v>
      </c>
      <c r="AR242" s="1">
        <f t="shared" si="266"/>
        <v>353335.55988659471</v>
      </c>
      <c r="AS242" s="1">
        <f t="shared" si="267"/>
        <v>150506.1734102655</v>
      </c>
      <c r="AT242" s="1">
        <f t="shared" si="268"/>
        <v>52646.772276267831</v>
      </c>
      <c r="AU242" s="1">
        <f t="shared" si="226"/>
        <v>70667.111977318942</v>
      </c>
      <c r="AV242" s="1">
        <f t="shared" si="227"/>
        <v>30101.234682053102</v>
      </c>
      <c r="AW242" s="1">
        <f t="shared" si="228"/>
        <v>10529.354455253568</v>
      </c>
      <c r="AX242" s="1">
        <f t="shared" si="282"/>
        <v>242550.73526239168</v>
      </c>
      <c r="AY242" s="1">
        <f t="shared" si="273"/>
        <v>40620.560811101794</v>
      </c>
      <c r="AZ242" s="1">
        <f t="shared" si="274"/>
        <v>9638.1626275769959</v>
      </c>
      <c r="BA242" s="1">
        <f t="shared" si="283"/>
        <v>14449.746043512105</v>
      </c>
      <c r="BB242" s="1">
        <f t="shared" si="284"/>
        <v>31455.517925685752</v>
      </c>
      <c r="BC242" s="1">
        <f t="shared" si="285"/>
        <v>40086.845180601973</v>
      </c>
      <c r="BD242" s="1">
        <f t="shared" si="275"/>
        <v>408.24505178841247</v>
      </c>
      <c r="BE242" s="2">
        <f t="shared" si="290"/>
        <v>0</v>
      </c>
      <c r="BF242" s="2">
        <f t="shared" si="291"/>
        <v>0</v>
      </c>
      <c r="BG242" s="2">
        <f t="shared" si="292"/>
        <v>0</v>
      </c>
      <c r="BH242" s="2">
        <f t="shared" si="276"/>
        <v>0</v>
      </c>
      <c r="BI242" s="2">
        <f t="shared" si="286"/>
        <v>0</v>
      </c>
      <c r="BJ242" s="2">
        <f t="shared" si="277"/>
        <v>0</v>
      </c>
      <c r="BK242" s="2">
        <f t="shared" si="278"/>
        <v>0</v>
      </c>
      <c r="BL242" s="2">
        <f t="shared" si="279"/>
        <v>0</v>
      </c>
      <c r="BM242" s="2">
        <f t="shared" si="280"/>
        <v>0</v>
      </c>
      <c r="BN242" s="2">
        <f t="shared" si="281"/>
        <v>0</v>
      </c>
      <c r="BO242" s="2">
        <f t="shared" si="287"/>
        <v>0</v>
      </c>
      <c r="BP242" s="2">
        <f t="shared" si="288"/>
        <v>0</v>
      </c>
      <c r="BQ242" s="2">
        <f t="shared" si="289"/>
        <v>0</v>
      </c>
      <c r="BR242" s="17">
        <f t="shared" si="272"/>
        <v>4.7474710857160407E-3</v>
      </c>
      <c r="BS242" s="12"/>
      <c r="BT242" s="12"/>
      <c r="BU242" s="12"/>
      <c r="BV242" s="12"/>
      <c r="BW242" s="12"/>
      <c r="BX242" s="12"/>
      <c r="BY242" s="19"/>
      <c r="BZ242" s="19"/>
      <c r="CA242" s="19"/>
      <c r="CB242" s="12"/>
      <c r="CC242" s="12"/>
      <c r="CD242" s="12"/>
      <c r="CE242" s="12"/>
      <c r="CF242" s="12"/>
      <c r="CG242" s="12"/>
      <c r="CH242" s="12"/>
      <c r="CI242" s="12"/>
      <c r="CJ242" s="12"/>
      <c r="CK242" s="17"/>
      <c r="CL242" s="17"/>
      <c r="CM242" s="17"/>
    </row>
    <row r="243" spans="1:91">
      <c r="A243" s="2">
        <f t="shared" si="229"/>
        <v>2197</v>
      </c>
      <c r="B243" s="5">
        <f t="shared" si="230"/>
        <v>1165.3995890537349</v>
      </c>
      <c r="C243" s="5">
        <f t="shared" si="231"/>
        <v>2964.1394126926243</v>
      </c>
      <c r="D243" s="5">
        <f t="shared" si="232"/>
        <v>4369.8645647530166</v>
      </c>
      <c r="E243" s="15">
        <f t="shared" si="233"/>
        <v>2.8050600379539646E-7</v>
      </c>
      <c r="F243" s="15">
        <f t="shared" si="234"/>
        <v>5.5261563694184238E-7</v>
      </c>
      <c r="G243" s="15">
        <f t="shared" si="235"/>
        <v>1.1281451650968962E-6</v>
      </c>
      <c r="H243" s="5">
        <f t="shared" si="236"/>
        <v>354764.56217386725</v>
      </c>
      <c r="I243" s="5">
        <f t="shared" si="237"/>
        <v>151272.83225511978</v>
      </c>
      <c r="J243" s="5">
        <f t="shared" si="238"/>
        <v>52890.108678041717</v>
      </c>
      <c r="K243" s="5">
        <f t="shared" si="239"/>
        <v>304414.52486003027</v>
      </c>
      <c r="L243" s="5">
        <f t="shared" si="240"/>
        <v>51034.317619259193</v>
      </c>
      <c r="M243" s="5">
        <f t="shared" si="241"/>
        <v>12103.374805857638</v>
      </c>
      <c r="N243" s="15">
        <f t="shared" si="242"/>
        <v>4.0440389701206225E-3</v>
      </c>
      <c r="O243" s="15">
        <f t="shared" si="243"/>
        <v>5.0933143259068725E-3</v>
      </c>
      <c r="P243" s="15">
        <f t="shared" si="244"/>
        <v>4.6209240111474426E-3</v>
      </c>
      <c r="Q243" s="5">
        <f t="shared" si="245"/>
        <v>6631.7678912392266</v>
      </c>
      <c r="R243" s="5">
        <f t="shared" si="246"/>
        <v>9166.0299073792485</v>
      </c>
      <c r="S243" s="5">
        <f t="shared" si="247"/>
        <v>5571.3109938030157</v>
      </c>
      <c r="T243" s="5">
        <f t="shared" si="248"/>
        <v>18.693433894868708</v>
      </c>
      <c r="U243" s="5">
        <f t="shared" si="249"/>
        <v>60.592703730970356</v>
      </c>
      <c r="V243" s="5">
        <f t="shared" si="250"/>
        <v>105.3374843246644</v>
      </c>
      <c r="W243" s="15">
        <f t="shared" si="251"/>
        <v>-1.0734613539272964E-2</v>
      </c>
      <c r="X243" s="15">
        <f t="shared" si="252"/>
        <v>-1.217998157191269E-2</v>
      </c>
      <c r="Y243" s="15">
        <f t="shared" si="253"/>
        <v>-9.7425357312937999E-3</v>
      </c>
      <c r="Z243" s="5">
        <f t="shared" si="269"/>
        <v>7235.5764632992104</v>
      </c>
      <c r="AA243" s="5">
        <f t="shared" si="270"/>
        <v>28060.591804192602</v>
      </c>
      <c r="AB243" s="5">
        <f t="shared" si="271"/>
        <v>81346.540030704142</v>
      </c>
      <c r="AC243" s="16">
        <f t="shared" si="254"/>
        <v>1.0837011077914351</v>
      </c>
      <c r="AD243" s="16">
        <f t="shared" si="255"/>
        <v>3.0394849923627763</v>
      </c>
      <c r="AE243" s="16">
        <f t="shared" si="256"/>
        <v>14.525547728801916</v>
      </c>
      <c r="AF243" s="15">
        <f t="shared" si="257"/>
        <v>-4.0504037456468023E-3</v>
      </c>
      <c r="AG243" s="15">
        <f t="shared" si="258"/>
        <v>2.9673830763510267E-4</v>
      </c>
      <c r="AH243" s="15">
        <f t="shared" si="259"/>
        <v>9.7937136394747881E-3</v>
      </c>
      <c r="AI243" s="1">
        <f t="shared" si="223"/>
        <v>679444.9672816738</v>
      </c>
      <c r="AJ243" s="1">
        <f t="shared" si="224"/>
        <v>286581.38302181935</v>
      </c>
      <c r="AK243" s="1">
        <f t="shared" si="225"/>
        <v>100687.66836671822</v>
      </c>
      <c r="AL243" s="14">
        <f t="shared" si="260"/>
        <v>85.178401465512039</v>
      </c>
      <c r="AM243" s="14">
        <f t="shared" si="261"/>
        <v>20.454668362295347</v>
      </c>
      <c r="AN243" s="14">
        <f t="shared" si="262"/>
        <v>6.4625634630292224</v>
      </c>
      <c r="AO243" s="11">
        <f t="shared" si="263"/>
        <v>3.1484272265285699E-3</v>
      </c>
      <c r="AP243" s="11">
        <f t="shared" si="264"/>
        <v>3.9661879186600399E-3</v>
      </c>
      <c r="AQ243" s="11">
        <f t="shared" si="265"/>
        <v>3.5978328731532875E-3</v>
      </c>
      <c r="AR243" s="1">
        <f t="shared" si="266"/>
        <v>354764.56217386725</v>
      </c>
      <c r="AS243" s="1">
        <f t="shared" si="267"/>
        <v>151272.83225511978</v>
      </c>
      <c r="AT243" s="1">
        <f t="shared" si="268"/>
        <v>52890.108678041717</v>
      </c>
      <c r="AU243" s="1">
        <f t="shared" si="226"/>
        <v>70952.912434773447</v>
      </c>
      <c r="AV243" s="1">
        <f t="shared" si="227"/>
        <v>30254.566451023959</v>
      </c>
      <c r="AW243" s="1">
        <f t="shared" si="228"/>
        <v>10578.021735608345</v>
      </c>
      <c r="AX243" s="1">
        <f t="shared" si="282"/>
        <v>243531.6198880242</v>
      </c>
      <c r="AY243" s="1">
        <f t="shared" si="273"/>
        <v>40827.454095407345</v>
      </c>
      <c r="AZ243" s="1">
        <f t="shared" si="274"/>
        <v>9682.6998446861107</v>
      </c>
      <c r="BA243" s="1">
        <f t="shared" si="283"/>
        <v>14454.453514102137</v>
      </c>
      <c r="BB243" s="1">
        <f t="shared" si="284"/>
        <v>31470.594284654151</v>
      </c>
      <c r="BC243" s="1">
        <f t="shared" si="285"/>
        <v>40107.03670497916</v>
      </c>
      <c r="BD243" s="1">
        <f t="shared" si="275"/>
        <v>396.53867342268256</v>
      </c>
      <c r="BE243" s="2">
        <f t="shared" si="290"/>
        <v>0</v>
      </c>
      <c r="BF243" s="2">
        <f t="shared" si="291"/>
        <v>0</v>
      </c>
      <c r="BG243" s="2">
        <f t="shared" si="292"/>
        <v>0</v>
      </c>
      <c r="BH243" s="2">
        <f t="shared" si="276"/>
        <v>0</v>
      </c>
      <c r="BI243" s="2">
        <f t="shared" si="286"/>
        <v>0</v>
      </c>
      <c r="BJ243" s="2">
        <f t="shared" si="277"/>
        <v>0</v>
      </c>
      <c r="BK243" s="2">
        <f t="shared" si="278"/>
        <v>0</v>
      </c>
      <c r="BL243" s="2">
        <f t="shared" si="279"/>
        <v>0</v>
      </c>
      <c r="BM243" s="2">
        <f t="shared" si="280"/>
        <v>0</v>
      </c>
      <c r="BN243" s="2">
        <f t="shared" si="281"/>
        <v>0</v>
      </c>
      <c r="BO243" s="2">
        <f t="shared" si="287"/>
        <v>0</v>
      </c>
      <c r="BP243" s="2">
        <f t="shared" si="288"/>
        <v>0</v>
      </c>
      <c r="BQ243" s="2">
        <f t="shared" si="289"/>
        <v>0</v>
      </c>
      <c r="BR243" s="17">
        <f t="shared" si="272"/>
        <v>4.6091952288505244E-3</v>
      </c>
      <c r="BS243" s="12"/>
      <c r="BT243" s="12"/>
      <c r="BU243" s="12"/>
      <c r="BV243" s="12"/>
      <c r="BW243" s="12"/>
      <c r="BX243" s="12"/>
      <c r="BY243" s="19"/>
      <c r="BZ243" s="19"/>
      <c r="CA243" s="19"/>
      <c r="CB243" s="12"/>
      <c r="CC243" s="12"/>
      <c r="CD243" s="12"/>
      <c r="CE243" s="12"/>
      <c r="CF243" s="12"/>
      <c r="CG243" s="12"/>
      <c r="CH243" s="12"/>
      <c r="CI243" s="12"/>
      <c r="CJ243" s="12"/>
      <c r="CK243" s="17"/>
      <c r="CL243" s="17"/>
      <c r="CM243" s="17"/>
    </row>
    <row r="244" spans="1:91">
      <c r="A244" s="2">
        <f t="shared" si="229"/>
        <v>2198</v>
      </c>
      <c r="B244" s="5">
        <f t="shared" si="230"/>
        <v>1165.3998996102373</v>
      </c>
      <c r="C244" s="5">
        <f t="shared" si="231"/>
        <v>2964.1409688209246</v>
      </c>
      <c r="D244" s="5">
        <f t="shared" si="232"/>
        <v>4369.8692481025182</v>
      </c>
      <c r="E244" s="15">
        <f t="shared" si="233"/>
        <v>2.6648070360562665E-7</v>
      </c>
      <c r="F244" s="15">
        <f t="shared" si="234"/>
        <v>5.2498485509475023E-7</v>
      </c>
      <c r="G244" s="15">
        <f t="shared" si="235"/>
        <v>1.0717379068420515E-6</v>
      </c>
      <c r="H244" s="5">
        <f t="shared" si="236"/>
        <v>356185.00366335077</v>
      </c>
      <c r="I244" s="5">
        <f t="shared" si="237"/>
        <v>152035.694692227</v>
      </c>
      <c r="J244" s="5">
        <f t="shared" si="238"/>
        <v>53132.124557845127</v>
      </c>
      <c r="K244" s="5">
        <f t="shared" si="239"/>
        <v>305633.28843813634</v>
      </c>
      <c r="L244" s="5">
        <f t="shared" si="240"/>
        <v>51291.654577651119</v>
      </c>
      <c r="M244" s="5">
        <f t="shared" si="241"/>
        <v>12158.744699493269</v>
      </c>
      <c r="N244" s="15">
        <f t="shared" si="242"/>
        <v>4.0036314911926496E-3</v>
      </c>
      <c r="O244" s="15">
        <f t="shared" si="243"/>
        <v>5.042429690385708E-3</v>
      </c>
      <c r="P244" s="15">
        <f t="shared" si="244"/>
        <v>4.5747483262958966E-3</v>
      </c>
      <c r="Q244" s="5">
        <f t="shared" si="245"/>
        <v>6586.8463194977385</v>
      </c>
      <c r="R244" s="5">
        <f t="shared" si="246"/>
        <v>9100.0487234374668</v>
      </c>
      <c r="S244" s="5">
        <f t="shared" si="247"/>
        <v>5542.2772715065566</v>
      </c>
      <c r="T244" s="5">
        <f t="shared" si="248"/>
        <v>18.492767106285346</v>
      </c>
      <c r="U244" s="5">
        <f t="shared" si="249"/>
        <v>59.854685716134775</v>
      </c>
      <c r="V244" s="5">
        <f t="shared" si="250"/>
        <v>104.31123011978676</v>
      </c>
      <c r="W244" s="15">
        <f t="shared" si="251"/>
        <v>-1.0734613539272964E-2</v>
      </c>
      <c r="X244" s="15">
        <f t="shared" si="252"/>
        <v>-1.217998157191269E-2</v>
      </c>
      <c r="Y244" s="15">
        <f t="shared" si="253"/>
        <v>-9.7425357312937999E-3</v>
      </c>
      <c r="Z244" s="5">
        <f t="shared" si="269"/>
        <v>7157.7445491385943</v>
      </c>
      <c r="AA244" s="5">
        <f t="shared" si="270"/>
        <v>27868.277475347481</v>
      </c>
      <c r="AB244" s="5">
        <f t="shared" si="271"/>
        <v>81718.913189086074</v>
      </c>
      <c r="AC244" s="16">
        <f t="shared" si="254"/>
        <v>1.0793116807652752</v>
      </c>
      <c r="AD244" s="16">
        <f t="shared" si="255"/>
        <v>3.0403869239954924</v>
      </c>
      <c r="AE244" s="16">
        <f t="shared" si="256"/>
        <v>14.667806783714326</v>
      </c>
      <c r="AF244" s="15">
        <f t="shared" si="257"/>
        <v>-4.0504037456468023E-3</v>
      </c>
      <c r="AG244" s="15">
        <f t="shared" si="258"/>
        <v>2.9673830763510267E-4</v>
      </c>
      <c r="AH244" s="15">
        <f t="shared" si="259"/>
        <v>9.7937136394747881E-3</v>
      </c>
      <c r="AI244" s="1">
        <f t="shared" si="223"/>
        <v>682453.3829882798</v>
      </c>
      <c r="AJ244" s="1">
        <f t="shared" si="224"/>
        <v>288177.81117066136</v>
      </c>
      <c r="AK244" s="1">
        <f t="shared" si="225"/>
        <v>101196.92326565475</v>
      </c>
      <c r="AL244" s="14">
        <f t="shared" si="260"/>
        <v>85.443897683815365</v>
      </c>
      <c r="AM244" s="14">
        <f t="shared" si="261"/>
        <v>20.534984150248693</v>
      </c>
      <c r="AN244" s="14">
        <f t="shared" si="262"/>
        <v>6.485582174068627</v>
      </c>
      <c r="AO244" s="11">
        <f t="shared" si="263"/>
        <v>3.116942954263284E-3</v>
      </c>
      <c r="AP244" s="11">
        <f t="shared" si="264"/>
        <v>3.9265260394734398E-3</v>
      </c>
      <c r="AQ244" s="11">
        <f t="shared" si="265"/>
        <v>3.5618545444217548E-3</v>
      </c>
      <c r="AR244" s="1">
        <f t="shared" si="266"/>
        <v>356185.00366335077</v>
      </c>
      <c r="AS244" s="1">
        <f t="shared" si="267"/>
        <v>152035.694692227</v>
      </c>
      <c r="AT244" s="1">
        <f t="shared" si="268"/>
        <v>53132.124557845127</v>
      </c>
      <c r="AU244" s="1">
        <f t="shared" si="226"/>
        <v>71237.00073267016</v>
      </c>
      <c r="AV244" s="1">
        <f t="shared" si="227"/>
        <v>30407.138938445401</v>
      </c>
      <c r="AW244" s="1">
        <f t="shared" si="228"/>
        <v>10626.424911569025</v>
      </c>
      <c r="AX244" s="1">
        <f t="shared" si="282"/>
        <v>244506.6307505091</v>
      </c>
      <c r="AY244" s="1">
        <f t="shared" si="273"/>
        <v>41033.3236621209</v>
      </c>
      <c r="AZ244" s="1">
        <f t="shared" si="274"/>
        <v>9726.9957595946144</v>
      </c>
      <c r="BA244" s="1">
        <f t="shared" si="283"/>
        <v>14459.113882392574</v>
      </c>
      <c r="BB244" s="1">
        <f t="shared" si="284"/>
        <v>31485.519721598714</v>
      </c>
      <c r="BC244" s="1">
        <f t="shared" si="285"/>
        <v>40127.025153206698</v>
      </c>
      <c r="BD244" s="1">
        <f t="shared" si="275"/>
        <v>385.16609600284215</v>
      </c>
      <c r="BE244" s="2">
        <f t="shared" si="290"/>
        <v>0</v>
      </c>
      <c r="BF244" s="2">
        <f t="shared" si="291"/>
        <v>0</v>
      </c>
      <c r="BG244" s="2">
        <f t="shared" si="292"/>
        <v>0</v>
      </c>
      <c r="BH244" s="2">
        <f t="shared" si="276"/>
        <v>0</v>
      </c>
      <c r="BI244" s="2">
        <f t="shared" si="286"/>
        <v>0</v>
      </c>
      <c r="BJ244" s="2">
        <f t="shared" si="277"/>
        <v>0</v>
      </c>
      <c r="BK244" s="2">
        <f t="shared" si="278"/>
        <v>0</v>
      </c>
      <c r="BL244" s="2">
        <f t="shared" si="279"/>
        <v>0</v>
      </c>
      <c r="BM244" s="2">
        <f t="shared" si="280"/>
        <v>0</v>
      </c>
      <c r="BN244" s="2">
        <f t="shared" si="281"/>
        <v>0</v>
      </c>
      <c r="BO244" s="2">
        <f t="shared" si="287"/>
        <v>0</v>
      </c>
      <c r="BP244" s="2">
        <f t="shared" si="288"/>
        <v>0</v>
      </c>
      <c r="BQ244" s="2">
        <f t="shared" si="289"/>
        <v>0</v>
      </c>
      <c r="BR244" s="17">
        <f t="shared" si="272"/>
        <v>4.4749468241267222E-3</v>
      </c>
      <c r="BS244" s="12"/>
      <c r="BT244" s="12"/>
      <c r="BU244" s="12"/>
      <c r="BV244" s="12"/>
      <c r="BW244" s="12"/>
      <c r="BX244" s="12"/>
      <c r="BY244" s="19"/>
      <c r="BZ244" s="19"/>
      <c r="CA244" s="19"/>
      <c r="CB244" s="12"/>
      <c r="CC244" s="12"/>
      <c r="CD244" s="12"/>
      <c r="CE244" s="12"/>
      <c r="CF244" s="12"/>
      <c r="CG244" s="12"/>
      <c r="CH244" s="12"/>
      <c r="CI244" s="12"/>
      <c r="CJ244" s="12"/>
      <c r="CK244" s="17"/>
      <c r="CL244" s="17"/>
      <c r="CM244" s="17"/>
    </row>
    <row r="245" spans="1:91">
      <c r="A245" s="2">
        <f t="shared" si="229"/>
        <v>2199</v>
      </c>
      <c r="B245" s="5">
        <f t="shared" si="230"/>
        <v>1165.4001946389933</v>
      </c>
      <c r="C245" s="5">
        <f t="shared" si="231"/>
        <v>2964.1424471435857</v>
      </c>
      <c r="D245" s="5">
        <f t="shared" si="232"/>
        <v>4369.873697289313</v>
      </c>
      <c r="E245" s="15">
        <f t="shared" si="233"/>
        <v>2.5315666842534528E-7</v>
      </c>
      <c r="F245" s="15">
        <f t="shared" si="234"/>
        <v>4.9873561234001268E-7</v>
      </c>
      <c r="G245" s="15">
        <f t="shared" si="235"/>
        <v>1.0181510114999488E-6</v>
      </c>
      <c r="H245" s="5">
        <f t="shared" si="236"/>
        <v>357596.87889862334</v>
      </c>
      <c r="I245" s="5">
        <f t="shared" si="237"/>
        <v>152794.74117711862</v>
      </c>
      <c r="J245" s="5">
        <f t="shared" si="238"/>
        <v>53372.816107302555</v>
      </c>
      <c r="K245" s="5">
        <f t="shared" si="239"/>
        <v>306844.70497226604</v>
      </c>
      <c r="L245" s="5">
        <f t="shared" si="240"/>
        <v>51547.705247553204</v>
      </c>
      <c r="M245" s="5">
        <f t="shared" si="241"/>
        <v>12213.812069765398</v>
      </c>
      <c r="N245" s="15">
        <f t="shared" si="242"/>
        <v>3.9636275888674799E-3</v>
      </c>
      <c r="O245" s="15">
        <f t="shared" si="243"/>
        <v>4.9920532299156939E-3</v>
      </c>
      <c r="P245" s="15">
        <f t="shared" si="244"/>
        <v>4.5290341752486363E-3</v>
      </c>
      <c r="Q245" s="5">
        <f t="shared" si="245"/>
        <v>6541.9682745478394</v>
      </c>
      <c r="R245" s="5">
        <f t="shared" si="246"/>
        <v>9034.0894196033005</v>
      </c>
      <c r="S245" s="5">
        <f t="shared" si="247"/>
        <v>5513.1436645555132</v>
      </c>
      <c r="T245" s="5">
        <f t="shared" si="248"/>
        <v>18.294254398127592</v>
      </c>
      <c r="U245" s="5">
        <f t="shared" si="249"/>
        <v>59.125656747119628</v>
      </c>
      <c r="V245" s="5">
        <f t="shared" si="250"/>
        <v>103.29497423316953</v>
      </c>
      <c r="W245" s="15">
        <f t="shared" si="251"/>
        <v>-1.0734613539272964E-2</v>
      </c>
      <c r="X245" s="15">
        <f t="shared" si="252"/>
        <v>-1.217998157191269E-2</v>
      </c>
      <c r="Y245" s="15">
        <f t="shared" si="253"/>
        <v>-9.7425357312937999E-3</v>
      </c>
      <c r="Z245" s="5">
        <f t="shared" si="269"/>
        <v>7080.4647980100644</v>
      </c>
      <c r="AA245" s="5">
        <f t="shared" si="270"/>
        <v>27675.879203779878</v>
      </c>
      <c r="AB245" s="5">
        <f t="shared" si="271"/>
        <v>82089.213033965774</v>
      </c>
      <c r="AC245" s="16">
        <f t="shared" si="254"/>
        <v>1.0749400326907832</v>
      </c>
      <c r="AD245" s="16">
        <f t="shared" si="255"/>
        <v>3.0412891232658747</v>
      </c>
      <c r="AE245" s="16">
        <f t="shared" si="256"/>
        <v>14.811459083073169</v>
      </c>
      <c r="AF245" s="15">
        <f t="shared" si="257"/>
        <v>-4.0504037456468023E-3</v>
      </c>
      <c r="AG245" s="15">
        <f t="shared" si="258"/>
        <v>2.9673830763510267E-4</v>
      </c>
      <c r="AH245" s="15">
        <f t="shared" si="259"/>
        <v>9.7937136394747881E-3</v>
      </c>
      <c r="AI245" s="1">
        <f t="shared" si="223"/>
        <v>685445.045422122</v>
      </c>
      <c r="AJ245" s="1">
        <f t="shared" si="224"/>
        <v>289767.16899204062</v>
      </c>
      <c r="AK245" s="1">
        <f t="shared" si="225"/>
        <v>101703.65585065831</v>
      </c>
      <c r="AL245" s="14">
        <f t="shared" si="260"/>
        <v>85.707558201137033</v>
      </c>
      <c r="AM245" s="14">
        <f t="shared" si="261"/>
        <v>20.614808988734957</v>
      </c>
      <c r="AN245" s="14">
        <f t="shared" si="262"/>
        <v>6.5084518674051557</v>
      </c>
      <c r="AO245" s="11">
        <f t="shared" si="263"/>
        <v>3.085773524720651E-3</v>
      </c>
      <c r="AP245" s="11">
        <f t="shared" si="264"/>
        <v>3.8872607790787052E-3</v>
      </c>
      <c r="AQ245" s="11">
        <f t="shared" si="265"/>
        <v>3.5262359989775374E-3</v>
      </c>
      <c r="AR245" s="1">
        <f t="shared" si="266"/>
        <v>357596.87889862334</v>
      </c>
      <c r="AS245" s="1">
        <f t="shared" si="267"/>
        <v>152794.74117711862</v>
      </c>
      <c r="AT245" s="1">
        <f t="shared" si="268"/>
        <v>53372.816107302555</v>
      </c>
      <c r="AU245" s="1">
        <f t="shared" si="226"/>
        <v>71519.375779724665</v>
      </c>
      <c r="AV245" s="1">
        <f t="shared" si="227"/>
        <v>30558.948235423726</v>
      </c>
      <c r="AW245" s="1">
        <f t="shared" si="228"/>
        <v>10674.563221460512</v>
      </c>
      <c r="AX245" s="1">
        <f t="shared" si="282"/>
        <v>245475.76397781284</v>
      </c>
      <c r="AY245" s="1">
        <f t="shared" si="273"/>
        <v>41238.164198042563</v>
      </c>
      <c r="AZ245" s="1">
        <f t="shared" si="274"/>
        <v>9771.0496558123177</v>
      </c>
      <c r="BA245" s="1">
        <f t="shared" si="283"/>
        <v>14463.727624876557</v>
      </c>
      <c r="BB245" s="1">
        <f t="shared" si="284"/>
        <v>31500.295769788081</v>
      </c>
      <c r="BC245" s="1">
        <f t="shared" si="285"/>
        <v>40146.812633003647</v>
      </c>
      <c r="BD245" s="1">
        <f t="shared" si="275"/>
        <v>374.11787592709817</v>
      </c>
      <c r="BE245" s="2">
        <f t="shared" si="290"/>
        <v>0</v>
      </c>
      <c r="BF245" s="2">
        <f t="shared" si="291"/>
        <v>0</v>
      </c>
      <c r="BG245" s="2">
        <f t="shared" si="292"/>
        <v>0</v>
      </c>
      <c r="BH245" s="2">
        <f t="shared" si="276"/>
        <v>0</v>
      </c>
      <c r="BI245" s="2">
        <f t="shared" si="286"/>
        <v>0</v>
      </c>
      <c r="BJ245" s="2">
        <f t="shared" si="277"/>
        <v>0</v>
      </c>
      <c r="BK245" s="2">
        <f t="shared" si="278"/>
        <v>0</v>
      </c>
      <c r="BL245" s="2">
        <f t="shared" si="279"/>
        <v>0</v>
      </c>
      <c r="BM245" s="2">
        <f t="shared" si="280"/>
        <v>0</v>
      </c>
      <c r="BN245" s="2">
        <f t="shared" si="281"/>
        <v>0</v>
      </c>
      <c r="BO245" s="2">
        <f t="shared" si="287"/>
        <v>0</v>
      </c>
      <c r="BP245" s="2">
        <f t="shared" si="288"/>
        <v>0</v>
      </c>
      <c r="BQ245" s="2">
        <f t="shared" si="289"/>
        <v>0</v>
      </c>
      <c r="BR245" s="17">
        <f t="shared" si="272"/>
        <v>4.3446085671133223E-3</v>
      </c>
      <c r="BS245" s="12"/>
      <c r="BT245" s="12"/>
      <c r="BU245" s="12"/>
      <c r="BV245" s="12"/>
      <c r="BW245" s="12"/>
      <c r="BX245" s="12"/>
      <c r="BY245" s="19"/>
      <c r="BZ245" s="19"/>
      <c r="CA245" s="19"/>
      <c r="CB245" s="12"/>
      <c r="CC245" s="12"/>
      <c r="CD245" s="12"/>
      <c r="CE245" s="12"/>
      <c r="CF245" s="12"/>
      <c r="CG245" s="12"/>
      <c r="CH245" s="12"/>
      <c r="CI245" s="12"/>
      <c r="CJ245" s="12"/>
      <c r="CK245" s="17"/>
      <c r="CL245" s="17"/>
      <c r="CM245" s="17"/>
    </row>
    <row r="246" spans="1:91">
      <c r="A246" s="2">
        <f t="shared" si="229"/>
        <v>2200</v>
      </c>
      <c r="B246" s="5">
        <f t="shared" si="230"/>
        <v>1165.4004749163826</v>
      </c>
      <c r="C246" s="5">
        <f t="shared" si="231"/>
        <v>2964.1438515508144</v>
      </c>
      <c r="D246" s="5">
        <f t="shared" si="232"/>
        <v>4369.8779240210715</v>
      </c>
      <c r="E246" s="15">
        <f t="shared" si="233"/>
        <v>2.4049883500407801E-7</v>
      </c>
      <c r="F246" s="15">
        <f t="shared" si="234"/>
        <v>4.7379883172301204E-7</v>
      </c>
      <c r="G246" s="15">
        <f t="shared" si="235"/>
        <v>9.6724346092495143E-7</v>
      </c>
      <c r="H246" s="5">
        <f t="shared" si="236"/>
        <v>359000.18369792221</v>
      </c>
      <c r="I246" s="5">
        <f t="shared" si="237"/>
        <v>153549.9530221567</v>
      </c>
      <c r="J246" s="5">
        <f t="shared" si="238"/>
        <v>53612.179764719913</v>
      </c>
      <c r="K246" s="5">
        <f t="shared" si="239"/>
        <v>308048.7707229401</v>
      </c>
      <c r="L246" s="5">
        <f t="shared" si="240"/>
        <v>51802.463278501375</v>
      </c>
      <c r="M246" s="5">
        <f t="shared" si="241"/>
        <v>12268.576078525117</v>
      </c>
      <c r="N246" s="15">
        <f t="shared" si="242"/>
        <v>3.9240232311745782E-3</v>
      </c>
      <c r="O246" s="15">
        <f t="shared" si="243"/>
        <v>4.9421798647431014E-3</v>
      </c>
      <c r="P246" s="15">
        <f t="shared" si="244"/>
        <v>4.4837769278671669E-3</v>
      </c>
      <c r="Q246" s="5">
        <f t="shared" si="245"/>
        <v>6497.139604877264</v>
      </c>
      <c r="R246" s="5">
        <f t="shared" si="246"/>
        <v>8968.1629079102695</v>
      </c>
      <c r="S246" s="5">
        <f t="shared" si="247"/>
        <v>5483.9158434290748</v>
      </c>
      <c r="T246" s="5">
        <f t="shared" si="248"/>
        <v>18.097872647174547</v>
      </c>
      <c r="U246" s="5">
        <f t="shared" si="249"/>
        <v>58.405507337512475</v>
      </c>
      <c r="V246" s="5">
        <f t="shared" si="250"/>
        <v>102.28861925583981</v>
      </c>
      <c r="W246" s="15">
        <f t="shared" si="251"/>
        <v>-1.0734613539272964E-2</v>
      </c>
      <c r="X246" s="15">
        <f t="shared" si="252"/>
        <v>-1.217998157191269E-2</v>
      </c>
      <c r="Y246" s="15">
        <f t="shared" si="253"/>
        <v>-9.7425357312937999E-3</v>
      </c>
      <c r="Z246" s="5">
        <f t="shared" si="269"/>
        <v>7003.740246131696</v>
      </c>
      <c r="AA246" s="5">
        <f t="shared" si="270"/>
        <v>27483.430857913852</v>
      </c>
      <c r="AB246" s="5">
        <f t="shared" si="271"/>
        <v>82457.433954620181</v>
      </c>
      <c r="AC246" s="16">
        <f t="shared" si="254"/>
        <v>1.0705860915560268</v>
      </c>
      <c r="AD246" s="16">
        <f t="shared" si="255"/>
        <v>3.0421915902533416</v>
      </c>
      <c r="AE246" s="16">
        <f t="shared" si="256"/>
        <v>14.956518271915586</v>
      </c>
      <c r="AF246" s="15">
        <f t="shared" si="257"/>
        <v>-4.0504037456468023E-3</v>
      </c>
      <c r="AG246" s="15">
        <f t="shared" si="258"/>
        <v>2.9673830763510267E-4</v>
      </c>
      <c r="AH246" s="15">
        <f t="shared" si="259"/>
        <v>9.7937136394747881E-3</v>
      </c>
      <c r="AI246" s="1">
        <f t="shared" si="223"/>
        <v>688419.91665963444</v>
      </c>
      <c r="AJ246" s="1">
        <f t="shared" si="224"/>
        <v>291349.40032826026</v>
      </c>
      <c r="AK246" s="1">
        <f t="shared" si="225"/>
        <v>102207.853487053</v>
      </c>
      <c r="AL246" s="14">
        <f t="shared" si="260"/>
        <v>85.969387573962905</v>
      </c>
      <c r="AM246" s="14">
        <f t="shared" si="261"/>
        <v>20.694142775800564</v>
      </c>
      <c r="AN246" s="14">
        <f t="shared" si="262"/>
        <v>6.5311727013048886</v>
      </c>
      <c r="AO246" s="11">
        <f t="shared" si="263"/>
        <v>3.0549157894734446E-3</v>
      </c>
      <c r="AP246" s="11">
        <f t="shared" si="264"/>
        <v>3.8483881712879182E-3</v>
      </c>
      <c r="AQ246" s="11">
        <f t="shared" si="265"/>
        <v>3.4909736389877621E-3</v>
      </c>
      <c r="AR246" s="1">
        <f t="shared" si="266"/>
        <v>359000.18369792221</v>
      </c>
      <c r="AS246" s="1">
        <f t="shared" si="267"/>
        <v>153549.9530221567</v>
      </c>
      <c r="AT246" s="1">
        <f t="shared" si="268"/>
        <v>53612.179764719913</v>
      </c>
      <c r="AU246" s="1">
        <f t="shared" si="226"/>
        <v>71800.036739584451</v>
      </c>
      <c r="AV246" s="1">
        <f t="shared" si="227"/>
        <v>30709.990604431339</v>
      </c>
      <c r="AW246" s="1">
        <f t="shared" si="228"/>
        <v>10722.435952943983</v>
      </c>
      <c r="AX246" s="1">
        <f t="shared" si="282"/>
        <v>246439.01657835205</v>
      </c>
      <c r="AY246" s="1">
        <f t="shared" si="273"/>
        <v>41441.970622801098</v>
      </c>
      <c r="AZ246" s="1">
        <f t="shared" si="274"/>
        <v>9814.8608628200927</v>
      </c>
      <c r="BA246" s="1">
        <f t="shared" si="283"/>
        <v>14468.295212932488</v>
      </c>
      <c r="BB246" s="1">
        <f t="shared" si="284"/>
        <v>31514.923945664101</v>
      </c>
      <c r="BC246" s="1">
        <f t="shared" si="285"/>
        <v>40166.40122685238</v>
      </c>
      <c r="BD246" s="1">
        <f t="shared" si="275"/>
        <v>363.38483376716709</v>
      </c>
      <c r="BE246" s="2">
        <f t="shared" si="290"/>
        <v>0</v>
      </c>
      <c r="BF246" s="2">
        <f t="shared" si="291"/>
        <v>0</v>
      </c>
      <c r="BG246" s="2">
        <f t="shared" si="292"/>
        <v>0</v>
      </c>
      <c r="BH246" s="2">
        <f t="shared" si="276"/>
        <v>0</v>
      </c>
      <c r="BI246" s="2">
        <f t="shared" si="286"/>
        <v>0</v>
      </c>
      <c r="BJ246" s="2">
        <f t="shared" si="277"/>
        <v>0</v>
      </c>
      <c r="BK246" s="2">
        <f t="shared" si="278"/>
        <v>0</v>
      </c>
      <c r="BL246" s="2">
        <f t="shared" si="279"/>
        <v>0</v>
      </c>
      <c r="BM246" s="2">
        <f t="shared" si="280"/>
        <v>0</v>
      </c>
      <c r="BN246" s="2">
        <f t="shared" si="281"/>
        <v>0</v>
      </c>
      <c r="BO246" s="2">
        <f t="shared" si="287"/>
        <v>0</v>
      </c>
      <c r="BP246" s="2">
        <f t="shared" si="288"/>
        <v>0</v>
      </c>
      <c r="BQ246" s="2">
        <f t="shared" si="289"/>
        <v>0</v>
      </c>
      <c r="BR246" s="17">
        <f t="shared" si="272"/>
        <v>4.2180665700129339E-3</v>
      </c>
      <c r="BS246" s="12"/>
      <c r="BT246" s="12"/>
      <c r="BU246" s="12"/>
      <c r="BV246" s="12"/>
      <c r="BW246" s="12"/>
      <c r="BX246" s="12"/>
      <c r="BY246" s="19"/>
      <c r="BZ246" s="19"/>
      <c r="CA246" s="19"/>
      <c r="CB246" s="12"/>
      <c r="CC246" s="12"/>
      <c r="CD246" s="12"/>
      <c r="CE246" s="12"/>
      <c r="CF246" s="12"/>
      <c r="CG246" s="12"/>
      <c r="CH246" s="12"/>
      <c r="CI246" s="12"/>
      <c r="CJ246" s="12"/>
      <c r="CK246" s="17"/>
      <c r="CL246" s="17"/>
      <c r="CM246" s="17"/>
    </row>
    <row r="247" spans="1:91">
      <c r="A247" s="2">
        <f t="shared" si="229"/>
        <v>2201</v>
      </c>
      <c r="B247" s="5">
        <f t="shared" si="230"/>
        <v>1165.4007411799664</v>
      </c>
      <c r="C247" s="5">
        <f t="shared" si="231"/>
        <v>2964.1451857383136</v>
      </c>
      <c r="D247" s="5">
        <f t="shared" si="232"/>
        <v>4369.8819394201264</v>
      </c>
      <c r="E247" s="15">
        <f t="shared" si="233"/>
        <v>2.2847389325387411E-7</v>
      </c>
      <c r="F247" s="15">
        <f t="shared" si="234"/>
        <v>4.5010889013686141E-7</v>
      </c>
      <c r="G247" s="15">
        <f t="shared" si="235"/>
        <v>9.1888128787870382E-7</v>
      </c>
      <c r="H247" s="5">
        <f t="shared" si="236"/>
        <v>360394.91513152811</v>
      </c>
      <c r="I247" s="5">
        <f t="shared" si="237"/>
        <v>154301.31238582521</v>
      </c>
      <c r="J247" s="5">
        <f t="shared" si="238"/>
        <v>53850.212211540136</v>
      </c>
      <c r="K247" s="5">
        <f t="shared" si="239"/>
        <v>309245.48303155258</v>
      </c>
      <c r="L247" s="5">
        <f t="shared" si="240"/>
        <v>52055.922607377826</v>
      </c>
      <c r="M247" s="5">
        <f t="shared" si="241"/>
        <v>12323.035944235586</v>
      </c>
      <c r="N247" s="15">
        <f t="shared" si="242"/>
        <v>3.8848144266376838E-3</v>
      </c>
      <c r="O247" s="15">
        <f t="shared" si="243"/>
        <v>4.8928045663350073E-3</v>
      </c>
      <c r="P247" s="15">
        <f t="shared" si="244"/>
        <v>4.4389720014692546E-3</v>
      </c>
      <c r="Q247" s="5">
        <f t="shared" si="245"/>
        <v>6452.3660343780848</v>
      </c>
      <c r="R247" s="5">
        <f t="shared" si="246"/>
        <v>8902.2798732621468</v>
      </c>
      <c r="S247" s="5">
        <f t="shared" si="247"/>
        <v>5454.5993963398269</v>
      </c>
      <c r="T247" s="5">
        <f t="shared" si="248"/>
        <v>17.903598978424149</v>
      </c>
      <c r="U247" s="5">
        <f t="shared" si="249"/>
        <v>57.69412933444336</v>
      </c>
      <c r="V247" s="5">
        <f t="shared" si="250"/>
        <v>101.29206872783507</v>
      </c>
      <c r="W247" s="15">
        <f t="shared" si="251"/>
        <v>-1.0734613539272964E-2</v>
      </c>
      <c r="X247" s="15">
        <f t="shared" si="252"/>
        <v>-1.217998157191269E-2</v>
      </c>
      <c r="Y247" s="15">
        <f t="shared" si="253"/>
        <v>-9.7425357312937999E-3</v>
      </c>
      <c r="Z247" s="5">
        <f t="shared" si="269"/>
        <v>6927.5737109784159</v>
      </c>
      <c r="AA247" s="5">
        <f t="shared" si="270"/>
        <v>27290.965651072067</v>
      </c>
      <c r="AB247" s="5">
        <f t="shared" si="271"/>
        <v>82823.570722432793</v>
      </c>
      <c r="AC247" s="16">
        <f t="shared" si="254"/>
        <v>1.0662497856407509</v>
      </c>
      <c r="AD247" s="16">
        <f t="shared" si="255"/>
        <v>3.0430943250373352</v>
      </c>
      <c r="AE247" s="16">
        <f t="shared" si="256"/>
        <v>15.102998128914299</v>
      </c>
      <c r="AF247" s="15">
        <f t="shared" si="257"/>
        <v>-4.0504037456468023E-3</v>
      </c>
      <c r="AG247" s="15">
        <f t="shared" si="258"/>
        <v>2.9673830763510267E-4</v>
      </c>
      <c r="AH247" s="15">
        <f t="shared" si="259"/>
        <v>9.7937136394747881E-3</v>
      </c>
      <c r="AI247" s="1">
        <f t="shared" si="223"/>
        <v>691377.96173325542</v>
      </c>
      <c r="AJ247" s="1">
        <f t="shared" si="224"/>
        <v>292924.45089986559</v>
      </c>
      <c r="AK247" s="1">
        <f t="shared" si="225"/>
        <v>102709.50409129169</v>
      </c>
      <c r="AL247" s="14">
        <f t="shared" si="260"/>
        <v>86.229390521078869</v>
      </c>
      <c r="AM247" s="14">
        <f t="shared" si="261"/>
        <v>20.772985479131165</v>
      </c>
      <c r="AN247" s="14">
        <f t="shared" si="262"/>
        <v>6.5537448515195003</v>
      </c>
      <c r="AO247" s="11">
        <f t="shared" si="263"/>
        <v>3.02436663157871E-3</v>
      </c>
      <c r="AP247" s="11">
        <f t="shared" si="264"/>
        <v>3.8099042895750391E-3</v>
      </c>
      <c r="AQ247" s="11">
        <f t="shared" si="265"/>
        <v>3.4560639025978846E-3</v>
      </c>
      <c r="AR247" s="1">
        <f t="shared" si="266"/>
        <v>360394.91513152811</v>
      </c>
      <c r="AS247" s="1">
        <f t="shared" si="267"/>
        <v>154301.31238582521</v>
      </c>
      <c r="AT247" s="1">
        <f t="shared" si="268"/>
        <v>53850.212211540136</v>
      </c>
      <c r="AU247" s="1">
        <f t="shared" si="226"/>
        <v>72078.983026305621</v>
      </c>
      <c r="AV247" s="1">
        <f t="shared" si="227"/>
        <v>30860.262477165044</v>
      </c>
      <c r="AW247" s="1">
        <f t="shared" si="228"/>
        <v>10770.042442308028</v>
      </c>
      <c r="AX247" s="1">
        <f t="shared" si="282"/>
        <v>247396.38642524206</v>
      </c>
      <c r="AY247" s="1">
        <f t="shared" si="273"/>
        <v>41644.738085902252</v>
      </c>
      <c r="AZ247" s="1">
        <f t="shared" si="274"/>
        <v>9858.4287553884697</v>
      </c>
      <c r="BA247" s="1">
        <f t="shared" si="283"/>
        <v>14472.817112893939</v>
      </c>
      <c r="BB247" s="1">
        <f t="shared" si="284"/>
        <v>31529.405749089165</v>
      </c>
      <c r="BC247" s="1">
        <f t="shared" si="285"/>
        <v>40185.792992461611</v>
      </c>
      <c r="BD247" s="1">
        <f t="shared" si="275"/>
        <v>352.95804700133777</v>
      </c>
      <c r="BE247" s="2">
        <f t="shared" si="290"/>
        <v>0</v>
      </c>
      <c r="BF247" s="2">
        <f t="shared" si="291"/>
        <v>0</v>
      </c>
      <c r="BG247" s="2">
        <f t="shared" si="292"/>
        <v>0</v>
      </c>
      <c r="BH247" s="2">
        <f t="shared" si="276"/>
        <v>0</v>
      </c>
      <c r="BI247" s="2">
        <f t="shared" si="286"/>
        <v>0</v>
      </c>
      <c r="BJ247" s="2">
        <f t="shared" si="277"/>
        <v>0</v>
      </c>
      <c r="BK247" s="2">
        <f t="shared" si="278"/>
        <v>0</v>
      </c>
      <c r="BL247" s="2">
        <f t="shared" si="279"/>
        <v>0</v>
      </c>
      <c r="BM247" s="2">
        <f t="shared" si="280"/>
        <v>0</v>
      </c>
      <c r="BN247" s="2">
        <f t="shared" si="281"/>
        <v>0</v>
      </c>
      <c r="BO247" s="2">
        <f t="shared" si="287"/>
        <v>0</v>
      </c>
      <c r="BP247" s="2">
        <f t="shared" si="288"/>
        <v>0</v>
      </c>
      <c r="BQ247" s="2">
        <f t="shared" si="289"/>
        <v>0</v>
      </c>
      <c r="BR247" s="17">
        <f t="shared" si="272"/>
        <v>4.0952102621484793E-3</v>
      </c>
      <c r="BS247" s="12"/>
      <c r="BT247" s="12"/>
      <c r="BU247" s="12"/>
      <c r="BV247" s="12"/>
      <c r="BW247" s="12"/>
      <c r="BX247" s="12"/>
      <c r="BY247" s="19"/>
      <c r="BZ247" s="19"/>
      <c r="CA247" s="19"/>
      <c r="CB247" s="12"/>
      <c r="CC247" s="12"/>
      <c r="CD247" s="12"/>
      <c r="CE247" s="12"/>
      <c r="CF247" s="12"/>
      <c r="CG247" s="12"/>
      <c r="CH247" s="12"/>
      <c r="CI247" s="12"/>
      <c r="CJ247" s="12"/>
      <c r="CK247" s="17"/>
      <c r="CL247" s="17"/>
      <c r="CM247" s="17"/>
    </row>
    <row r="248" spans="1:91">
      <c r="A248" s="2">
        <f t="shared" si="229"/>
        <v>2202</v>
      </c>
      <c r="B248" s="5">
        <f t="shared" si="230"/>
        <v>1165.4009941304287</v>
      </c>
      <c r="C248" s="5">
        <f t="shared" si="231"/>
        <v>2964.146453217008</v>
      </c>
      <c r="D248" s="5">
        <f t="shared" si="232"/>
        <v>4369.8857540527333</v>
      </c>
      <c r="E248" s="15">
        <f t="shared" si="233"/>
        <v>2.170501985911804E-7</v>
      </c>
      <c r="F248" s="15">
        <f t="shared" si="234"/>
        <v>4.2760344563001834E-7</v>
      </c>
      <c r="G248" s="15">
        <f t="shared" si="235"/>
        <v>8.7293722348476857E-7</v>
      </c>
      <c r="H248" s="5">
        <f t="shared" si="236"/>
        <v>361781.07149925426</v>
      </c>
      <c r="I248" s="5">
        <f t="shared" si="237"/>
        <v>155048.80226195575</v>
      </c>
      <c r="J248" s="5">
        <f t="shared" si="238"/>
        <v>54086.91036879109</v>
      </c>
      <c r="K248" s="5">
        <f t="shared" si="239"/>
        <v>310434.84030078375</v>
      </c>
      <c r="L248" s="5">
        <f t="shared" si="240"/>
        <v>52308.077454702092</v>
      </c>
      <c r="M248" s="5">
        <f t="shared" si="241"/>
        <v>12377.19094112006</v>
      </c>
      <c r="N248" s="15">
        <f t="shared" si="242"/>
        <v>3.8459972238618079E-3</v>
      </c>
      <c r="O248" s="15">
        <f t="shared" si="243"/>
        <v>4.8439223568488288E-3</v>
      </c>
      <c r="P248" s="15">
        <f t="shared" si="244"/>
        <v>4.3946148602940216E-3</v>
      </c>
      <c r="Q248" s="5">
        <f t="shared" si="245"/>
        <v>6407.6531633948589</v>
      </c>
      <c r="R248" s="5">
        <f t="shared" si="246"/>
        <v>8836.4507748711494</v>
      </c>
      <c r="S248" s="5">
        <f t="shared" si="247"/>
        <v>5425.1998292451544</v>
      </c>
      <c r="T248" s="5">
        <f t="shared" si="248"/>
        <v>17.711410762428645</v>
      </c>
      <c r="U248" s="5">
        <f t="shared" si="249"/>
        <v>56.99141590234229</v>
      </c>
      <c r="V248" s="5">
        <f t="shared" si="250"/>
        <v>100.30522712895747</v>
      </c>
      <c r="W248" s="15">
        <f t="shared" si="251"/>
        <v>-1.0734613539272964E-2</v>
      </c>
      <c r="X248" s="15">
        <f t="shared" si="252"/>
        <v>-1.217998157191269E-2</v>
      </c>
      <c r="Y248" s="15">
        <f t="shared" si="253"/>
        <v>-9.7425357312937999E-3</v>
      </c>
      <c r="Z248" s="5">
        <f t="shared" si="269"/>
        <v>6851.9677960291301</v>
      </c>
      <c r="AA248" s="5">
        <f t="shared" si="270"/>
        <v>27098.51614462362</v>
      </c>
      <c r="AB248" s="5">
        <f t="shared" si="271"/>
        <v>83187.618485333762</v>
      </c>
      <c r="AC248" s="16">
        <f t="shared" si="254"/>
        <v>1.0619310435151965</v>
      </c>
      <c r="AD248" s="16">
        <f t="shared" si="255"/>
        <v>3.0439973276973209</v>
      </c>
      <c r="AE248" s="16">
        <f t="shared" si="256"/>
        <v>15.250912567686409</v>
      </c>
      <c r="AF248" s="15">
        <f t="shared" si="257"/>
        <v>-4.0504037456468023E-3</v>
      </c>
      <c r="AG248" s="15">
        <f t="shared" si="258"/>
        <v>2.9673830763510267E-4</v>
      </c>
      <c r="AH248" s="15">
        <f t="shared" si="259"/>
        <v>9.7937136394747881E-3</v>
      </c>
      <c r="AI248" s="1">
        <f t="shared" si="223"/>
        <v>694319.14858623547</v>
      </c>
      <c r="AJ248" s="1">
        <f t="shared" si="224"/>
        <v>294492.26828704408</v>
      </c>
      <c r="AK248" s="1">
        <f t="shared" si="225"/>
        <v>103208.59612447055</v>
      </c>
      <c r="AL248" s="14">
        <f t="shared" si="260"/>
        <v>86.487571919518672</v>
      </c>
      <c r="AM248" s="14">
        <f t="shared" si="261"/>
        <v>20.851337134750544</v>
      </c>
      <c r="AN248" s="14">
        <f t="shared" si="262"/>
        <v>6.5761685109175909</v>
      </c>
      <c r="AO248" s="11">
        <f t="shared" si="263"/>
        <v>2.9941229652629231E-3</v>
      </c>
      <c r="AP248" s="11">
        <f t="shared" si="264"/>
        <v>3.7718052466792886E-3</v>
      </c>
      <c r="AQ248" s="11">
        <f t="shared" si="265"/>
        <v>3.4215032635719058E-3</v>
      </c>
      <c r="AR248" s="1">
        <f t="shared" si="266"/>
        <v>361781.07149925426</v>
      </c>
      <c r="AS248" s="1">
        <f t="shared" si="267"/>
        <v>155048.80226195575</v>
      </c>
      <c r="AT248" s="1">
        <f t="shared" si="268"/>
        <v>54086.91036879109</v>
      </c>
      <c r="AU248" s="1">
        <f t="shared" si="226"/>
        <v>72356.21429985085</v>
      </c>
      <c r="AV248" s="1">
        <f t="shared" si="227"/>
        <v>31009.76045239115</v>
      </c>
      <c r="AW248" s="1">
        <f t="shared" si="228"/>
        <v>10817.382073758219</v>
      </c>
      <c r="AX248" s="1">
        <f t="shared" si="282"/>
        <v>248347.87224062701</v>
      </c>
      <c r="AY248" s="1">
        <f t="shared" si="273"/>
        <v>41846.461963761678</v>
      </c>
      <c r="AZ248" s="1">
        <f t="shared" si="274"/>
        <v>9901.7527528960454</v>
      </c>
      <c r="BA248" s="1">
        <f t="shared" si="283"/>
        <v>14477.293786117934</v>
      </c>
      <c r="BB248" s="1">
        <f t="shared" si="284"/>
        <v>31543.742663587123</v>
      </c>
      <c r="BC248" s="1">
        <f t="shared" si="285"/>
        <v>40204.989963214393</v>
      </c>
      <c r="BD248" s="1">
        <f t="shared" si="275"/>
        <v>342.82884294220736</v>
      </c>
      <c r="BE248" s="2">
        <f t="shared" si="290"/>
        <v>0</v>
      </c>
      <c r="BF248" s="2">
        <f t="shared" si="291"/>
        <v>0</v>
      </c>
      <c r="BG248" s="2">
        <f t="shared" si="292"/>
        <v>0</v>
      </c>
      <c r="BH248" s="2">
        <f t="shared" si="276"/>
        <v>0</v>
      </c>
      <c r="BI248" s="2">
        <f t="shared" si="286"/>
        <v>0</v>
      </c>
      <c r="BJ248" s="2">
        <f t="shared" si="277"/>
        <v>0</v>
      </c>
      <c r="BK248" s="2">
        <f t="shared" si="278"/>
        <v>0</v>
      </c>
      <c r="BL248" s="2">
        <f t="shared" si="279"/>
        <v>0</v>
      </c>
      <c r="BM248" s="2">
        <f t="shared" si="280"/>
        <v>0</v>
      </c>
      <c r="BN248" s="2">
        <f t="shared" si="281"/>
        <v>0</v>
      </c>
      <c r="BO248" s="2">
        <f t="shared" si="287"/>
        <v>0</v>
      </c>
      <c r="BP248" s="2">
        <f t="shared" si="288"/>
        <v>0</v>
      </c>
      <c r="BQ248" s="2">
        <f t="shared" si="289"/>
        <v>0</v>
      </c>
      <c r="BR248" s="17">
        <f t="shared" si="272"/>
        <v>3.9759322933480383E-3</v>
      </c>
      <c r="BS248" s="12"/>
      <c r="BT248" s="12"/>
      <c r="BU248" s="12"/>
      <c r="BV248" s="12"/>
      <c r="BW248" s="12"/>
      <c r="BX248" s="12"/>
      <c r="BY248" s="19"/>
      <c r="BZ248" s="19"/>
      <c r="CA248" s="19"/>
      <c r="CB248" s="12"/>
      <c r="CC248" s="12"/>
      <c r="CD248" s="12"/>
      <c r="CE248" s="12"/>
      <c r="CF248" s="12"/>
      <c r="CG248" s="12"/>
      <c r="CH248" s="12"/>
      <c r="CI248" s="12"/>
      <c r="CJ248" s="12"/>
      <c r="CK248" s="17"/>
      <c r="CL248" s="17"/>
      <c r="CM248" s="17"/>
    </row>
    <row r="249" spans="1:91">
      <c r="A249" s="2">
        <f t="shared" si="229"/>
        <v>2203</v>
      </c>
      <c r="B249" s="5">
        <f t="shared" si="230"/>
        <v>1165.4012344334201</v>
      </c>
      <c r="C249" s="5">
        <f t="shared" si="231"/>
        <v>2964.1476573222826</v>
      </c>
      <c r="D249" s="5">
        <f t="shared" si="232"/>
        <v>4369.8893779568734</v>
      </c>
      <c r="E249" s="15">
        <f t="shared" si="233"/>
        <v>2.0619768866162136E-7</v>
      </c>
      <c r="F249" s="15">
        <f t="shared" si="234"/>
        <v>4.0622327334851738E-7</v>
      </c>
      <c r="G249" s="15">
        <f t="shared" si="235"/>
        <v>8.2929036231053014E-7</v>
      </c>
      <c r="H249" s="5">
        <f t="shared" si="236"/>
        <v>363158.65230804548</v>
      </c>
      <c r="I249" s="5">
        <f t="shared" si="237"/>
        <v>155792.40646889052</v>
      </c>
      <c r="J249" s="5">
        <f t="shared" si="238"/>
        <v>54322.271393527459</v>
      </c>
      <c r="K249" s="5">
        <f t="shared" si="239"/>
        <v>311616.8419751171</v>
      </c>
      <c r="L249" s="5">
        <f t="shared" si="240"/>
        <v>52558.922320903701</v>
      </c>
      <c r="M249" s="5">
        <f t="shared" si="241"/>
        <v>12431.040398309957</v>
      </c>
      <c r="N249" s="15">
        <f t="shared" si="242"/>
        <v>3.8075677111115702E-3</v>
      </c>
      <c r="O249" s="15">
        <f t="shared" si="243"/>
        <v>4.795528308583652E-3</v>
      </c>
      <c r="P249" s="15">
        <f t="shared" si="244"/>
        <v>4.3507010149610448E-3</v>
      </c>
      <c r="Q249" s="5">
        <f t="shared" si="245"/>
        <v>6363.006469797464</v>
      </c>
      <c r="R249" s="5">
        <f t="shared" si="246"/>
        <v>8770.6858477675396</v>
      </c>
      <c r="S249" s="5">
        <f t="shared" si="247"/>
        <v>5395.7225658936522</v>
      </c>
      <c r="T249" s="5">
        <f t="shared" si="248"/>
        <v>17.521285612658655</v>
      </c>
      <c r="U249" s="5">
        <f t="shared" si="249"/>
        <v>56.29726150689455</v>
      </c>
      <c r="V249" s="5">
        <f t="shared" si="250"/>
        <v>99.327999869618054</v>
      </c>
      <c r="W249" s="15">
        <f t="shared" si="251"/>
        <v>-1.0734613539272964E-2</v>
      </c>
      <c r="X249" s="15">
        <f t="shared" si="252"/>
        <v>-1.217998157191269E-2</v>
      </c>
      <c r="Y249" s="15">
        <f t="shared" si="253"/>
        <v>-9.7425357312937999E-3</v>
      </c>
      <c r="Z249" s="5">
        <f t="shared" si="269"/>
        <v>6776.9248954741633</v>
      </c>
      <c r="AA249" s="5">
        <f t="shared" si="270"/>
        <v>26906.114251366656</v>
      </c>
      <c r="AB249" s="5">
        <f t="shared" si="271"/>
        <v>83549.5727622298</v>
      </c>
      <c r="AC249" s="16">
        <f t="shared" si="254"/>
        <v>1.0576297940389239</v>
      </c>
      <c r="AD249" s="16">
        <f t="shared" si="255"/>
        <v>3.0449005983127875</v>
      </c>
      <c r="AE249" s="16">
        <f t="shared" si="256"/>
        <v>15.400275638114998</v>
      </c>
      <c r="AF249" s="15">
        <f t="shared" si="257"/>
        <v>-4.0504037456468023E-3</v>
      </c>
      <c r="AG249" s="15">
        <f t="shared" si="258"/>
        <v>2.9673830763510267E-4</v>
      </c>
      <c r="AH249" s="15">
        <f t="shared" si="259"/>
        <v>9.7937136394747881E-3</v>
      </c>
      <c r="AI249" s="1">
        <f t="shared" ref="AI249:AI312" si="293">(1-$AI$5)*AI248+AU248</f>
        <v>697243.44802746281</v>
      </c>
      <c r="AJ249" s="1">
        <f t="shared" ref="AJ249:AJ312" si="294">(1-$AI$5)*AJ248+AV248</f>
        <v>296052.80191073084</v>
      </c>
      <c r="AK249" s="1">
        <f t="shared" ref="AK249:AK312" si="295">(1-$AI$5)*AK248+AW248</f>
        <v>103705.11858578172</v>
      </c>
      <c r="AL249" s="14">
        <f t="shared" si="260"/>
        <v>86.743936800559794</v>
      </c>
      <c r="AM249" s="14">
        <f t="shared" si="261"/>
        <v>20.929197845727622</v>
      </c>
      <c r="AN249" s="14">
        <f t="shared" si="262"/>
        <v>6.5984438891192756</v>
      </c>
      <c r="AO249" s="11">
        <f t="shared" si="263"/>
        <v>2.9641817356102938E-3</v>
      </c>
      <c r="AP249" s="11">
        <f t="shared" si="264"/>
        <v>3.7340871942124956E-3</v>
      </c>
      <c r="AQ249" s="11">
        <f t="shared" si="265"/>
        <v>3.3872882309361869E-3</v>
      </c>
      <c r="AR249" s="1">
        <f t="shared" si="266"/>
        <v>363158.65230804548</v>
      </c>
      <c r="AS249" s="1">
        <f t="shared" si="267"/>
        <v>155792.40646889052</v>
      </c>
      <c r="AT249" s="1">
        <f t="shared" si="268"/>
        <v>54322.271393527459</v>
      </c>
      <c r="AU249" s="1">
        <f t="shared" ref="AU249:AU312" si="296">$AU$5*AR249</f>
        <v>72631.730461609099</v>
      </c>
      <c r="AV249" s="1">
        <f t="shared" ref="AV249:AV312" si="297">$AU$5*AS249</f>
        <v>31158.481293778106</v>
      </c>
      <c r="AW249" s="1">
        <f t="shared" ref="AW249:AW312" si="298">$AU$5*AT249</f>
        <v>10864.454278705492</v>
      </c>
      <c r="AX249" s="1">
        <f t="shared" si="282"/>
        <v>249293.47358009368</v>
      </c>
      <c r="AY249" s="1">
        <f t="shared" si="273"/>
        <v>42047.137856722955</v>
      </c>
      <c r="AZ249" s="1">
        <f t="shared" si="274"/>
        <v>9944.8323186479647</v>
      </c>
      <c r="BA249" s="1">
        <f t="shared" si="283"/>
        <v>14481.725689051613</v>
      </c>
      <c r="BB249" s="1">
        <f t="shared" si="284"/>
        <v>31557.93615657802</v>
      </c>
      <c r="BC249" s="1">
        <f t="shared" si="285"/>
        <v>40223.994148601763</v>
      </c>
      <c r="BD249" s="1">
        <f t="shared" si="275"/>
        <v>332.98879185410749</v>
      </c>
      <c r="BE249" s="2">
        <f t="shared" si="290"/>
        <v>0</v>
      </c>
      <c r="BF249" s="2">
        <f t="shared" si="291"/>
        <v>0</v>
      </c>
      <c r="BG249" s="2">
        <f t="shared" si="292"/>
        <v>0</v>
      </c>
      <c r="BH249" s="2">
        <f t="shared" si="276"/>
        <v>0</v>
      </c>
      <c r="BI249" s="2">
        <f t="shared" si="286"/>
        <v>0</v>
      </c>
      <c r="BJ249" s="2">
        <f t="shared" si="277"/>
        <v>0</v>
      </c>
      <c r="BK249" s="2">
        <f t="shared" si="278"/>
        <v>0</v>
      </c>
      <c r="BL249" s="2">
        <f t="shared" si="279"/>
        <v>0</v>
      </c>
      <c r="BM249" s="2">
        <f t="shared" si="280"/>
        <v>0</v>
      </c>
      <c r="BN249" s="2">
        <f t="shared" si="281"/>
        <v>0</v>
      </c>
      <c r="BO249" s="2">
        <f t="shared" si="287"/>
        <v>0</v>
      </c>
      <c r="BP249" s="2">
        <f t="shared" si="288"/>
        <v>0</v>
      </c>
      <c r="BQ249" s="2">
        <f t="shared" si="289"/>
        <v>0</v>
      </c>
      <c r="BR249" s="17">
        <f t="shared" si="272"/>
        <v>3.8601284401437266E-3</v>
      </c>
      <c r="BS249" s="12"/>
      <c r="BT249" s="12"/>
      <c r="BU249" s="12"/>
      <c r="BV249" s="12"/>
      <c r="BW249" s="12"/>
      <c r="BX249" s="12"/>
      <c r="BY249" s="19"/>
      <c r="BZ249" s="19"/>
      <c r="CA249" s="19"/>
      <c r="CB249" s="12"/>
      <c r="CC249" s="12"/>
      <c r="CD249" s="12"/>
      <c r="CE249" s="12"/>
      <c r="CF249" s="12"/>
      <c r="CG249" s="12"/>
      <c r="CH249" s="12"/>
      <c r="CI249" s="12"/>
      <c r="CJ249" s="12"/>
      <c r="CK249" s="17"/>
      <c r="CL249" s="17"/>
      <c r="CM249" s="17"/>
    </row>
    <row r="250" spans="1:91">
      <c r="A250" s="2">
        <f t="shared" ref="A250:A313" si="299">1+A249</f>
        <v>2204</v>
      </c>
      <c r="B250" s="5">
        <f t="shared" ref="B250:B313" si="300">B249*(1+E250)</f>
        <v>1165.4014627213089</v>
      </c>
      <c r="C250" s="5">
        <f t="shared" ref="C250:C313" si="301">C249*(1+F250)</f>
        <v>2964.1488012227583</v>
      </c>
      <c r="D250" s="5">
        <f t="shared" ref="D250:D313" si="302">D249*(1+G250)</f>
        <v>4369.8928206686614</v>
      </c>
      <c r="E250" s="15">
        <f t="shared" ref="E250:E313" si="303">E249*$E$5</f>
        <v>1.9588780422854028E-7</v>
      </c>
      <c r="F250" s="15">
        <f t="shared" ref="F250:F313" si="304">F249*$E$5</f>
        <v>3.8591210968109148E-7</v>
      </c>
      <c r="G250" s="15">
        <f t="shared" ref="G250:G313" si="305">G249*$E$5</f>
        <v>7.8782584419500355E-7</v>
      </c>
      <c r="H250" s="5">
        <f t="shared" ref="H250:H313" si="306">AR250</f>
        <v>364527.65824969794</v>
      </c>
      <c r="I250" s="5">
        <f t="shared" ref="I250:I313" si="307">AS250</f>
        <v>156532.1096385938</v>
      </c>
      <c r="J250" s="5">
        <f t="shared" ref="J250:J313" si="308">AT250</f>
        <v>54556.292675269513</v>
      </c>
      <c r="K250" s="5">
        <f t="shared" ref="K250:K313" si="309">H250/B250*1000</f>
        <v>312791.48852147115</v>
      </c>
      <c r="L250" s="5">
        <f t="shared" ref="L250:L313" si="310">I250/C250*1000</f>
        <v>52808.4519825799</v>
      </c>
      <c r="M250" s="5">
        <f t="shared" ref="M250:M313" si="311">J250/D250*1000</f>
        <v>12484.583698993687</v>
      </c>
      <c r="N250" s="15">
        <f t="shared" ref="N250:N313" si="312">K250/K249-1</f>
        <v>3.7695220159115195E-3</v>
      </c>
      <c r="O250" s="15">
        <f t="shared" ref="O250:O313" si="313">L250/L249-1</f>
        <v>4.7476175434624235E-3</v>
      </c>
      <c r="P250" s="15">
        <f t="shared" ref="P250:P313" si="314">M250/M249-1</f>
        <v>4.3072260219674252E-3</v>
      </c>
      <c r="Q250" s="5">
        <f t="shared" ref="Q250:Q313" si="315">T250*H250/1000</f>
        <v>6318.4313100773379</v>
      </c>
      <c r="R250" s="5">
        <f t="shared" ref="R250:R313" si="316">U250*I250/1000</f>
        <v>8704.9951043776782</v>
      </c>
      <c r="S250" s="5">
        <f t="shared" ref="S250:S313" si="317">V250*J250/1000</f>
        <v>5366.1729479056094</v>
      </c>
      <c r="T250" s="5">
        <f t="shared" ref="T250:T313" si="318">T249*(1+W250)</f>
        <v>17.333201382895542</v>
      </c>
      <c r="U250" s="5">
        <f t="shared" ref="U250:U313" si="319">U249*(1+X250)</f>
        <v>55.611561899191422</v>
      </c>
      <c r="V250" s="5">
        <f t="shared" ref="V250:V313" si="320">V249*(1+Y250)</f>
        <v>98.360293281770353</v>
      </c>
      <c r="W250" s="15">
        <f t="shared" ref="W250:W313" si="321">T$5-1</f>
        <v>-1.0734613539272964E-2</v>
      </c>
      <c r="X250" s="15">
        <f t="shared" ref="X250:X313" si="322">U$5-1</f>
        <v>-1.217998157191269E-2</v>
      </c>
      <c r="Y250" s="15">
        <f t="shared" ref="Y250:Y313" si="323">V$5-1</f>
        <v>-9.7425357312937999E-3</v>
      </c>
      <c r="Z250" s="5">
        <f t="shared" si="269"/>
        <v>6702.4471988814576</v>
      </c>
      <c r="AA250" s="5">
        <f t="shared" si="270"/>
        <v>26713.791239135382</v>
      </c>
      <c r="AB250" s="5">
        <f t="shared" si="271"/>
        <v>83909.42943742605</v>
      </c>
      <c r="AC250" s="16">
        <f t="shared" ref="AC250:AC313" si="324">AC249*(1+AF250)</f>
        <v>1.053345966359641</v>
      </c>
      <c r="AD250" s="16">
        <f t="shared" ref="AD250:AD313" si="325">AD249*(1+AG250)</f>
        <v>3.0458041369632478</v>
      </c>
      <c r="AE250" s="16">
        <f t="shared" ref="AE250:AE313" si="326">AE249*(1+AH250)</f>
        <v>15.551101527683675</v>
      </c>
      <c r="AF250" s="15">
        <f t="shared" ref="AF250:AF313" si="327">AC$5-1</f>
        <v>-4.0504037456468023E-3</v>
      </c>
      <c r="AG250" s="15">
        <f t="shared" ref="AG250:AG313" si="328">AD$5-1</f>
        <v>2.9673830763510267E-4</v>
      </c>
      <c r="AH250" s="15">
        <f t="shared" ref="AH250:AH313" si="329">AE$5-1</f>
        <v>9.7937136394747881E-3</v>
      </c>
      <c r="AI250" s="1">
        <f t="shared" si="293"/>
        <v>700150.83368632558</v>
      </c>
      <c r="AJ250" s="1">
        <f t="shared" si="294"/>
        <v>297606.00301343587</v>
      </c>
      <c r="AK250" s="1">
        <f t="shared" si="295"/>
        <v>104199.06100590904</v>
      </c>
      <c r="AL250" s="14">
        <f t="shared" ref="AL250:AL313" si="330">AL249*(1+AO250)</f>
        <v>86.99849034576755</v>
      </c>
      <c r="AM250" s="14">
        <f t="shared" ref="AM250:AM313" si="331">AM249*(1+AP250)</f>
        <v>21.006567780891885</v>
      </c>
      <c r="AN250" s="14">
        <f t="shared" ref="AN250:AN313" si="332">AN249*(1+AQ250)</f>
        <v>6.6205712121341005</v>
      </c>
      <c r="AO250" s="11">
        <f t="shared" ref="AO250:AO313" si="333">AO$5*AO249</f>
        <v>2.9345399182541909E-3</v>
      </c>
      <c r="AP250" s="11">
        <f t="shared" ref="AP250:AP313" si="334">AP$5*AP249</f>
        <v>3.6967463222703704E-3</v>
      </c>
      <c r="AQ250" s="11">
        <f t="shared" ref="AQ250:AQ313" si="335">AQ$5*AQ249</f>
        <v>3.3534153486268251E-3</v>
      </c>
      <c r="AR250" s="1">
        <f t="shared" si="266"/>
        <v>364527.65824969794</v>
      </c>
      <c r="AS250" s="1">
        <f t="shared" si="267"/>
        <v>156532.1096385938</v>
      </c>
      <c r="AT250" s="1">
        <f t="shared" si="268"/>
        <v>54556.292675269513</v>
      </c>
      <c r="AU250" s="1">
        <f t="shared" si="296"/>
        <v>72905.531649939585</v>
      </c>
      <c r="AV250" s="1">
        <f t="shared" si="297"/>
        <v>31306.421927718762</v>
      </c>
      <c r="AW250" s="1">
        <f t="shared" si="298"/>
        <v>10911.258535053903</v>
      </c>
      <c r="AX250" s="1">
        <f t="shared" si="282"/>
        <v>250233.19081717689</v>
      </c>
      <c r="AY250" s="1">
        <f t="shared" si="273"/>
        <v>42246.76158606392</v>
      </c>
      <c r="AZ250" s="1">
        <f t="shared" si="274"/>
        <v>9987.6669591949503</v>
      </c>
      <c r="BA250" s="1">
        <f t="shared" si="283"/>
        <v>14486.113273297386</v>
      </c>
      <c r="BB250" s="1">
        <f t="shared" si="284"/>
        <v>31571.987679606886</v>
      </c>
      <c r="BC250" s="1">
        <f t="shared" si="285"/>
        <v>40242.807534642714</v>
      </c>
      <c r="BD250" s="1">
        <f t="shared" si="275"/>
        <v>323.42970025536044</v>
      </c>
      <c r="BE250" s="2">
        <f t="shared" si="290"/>
        <v>0</v>
      </c>
      <c r="BF250" s="2">
        <f t="shared" si="291"/>
        <v>0</v>
      </c>
      <c r="BG250" s="2">
        <f t="shared" si="292"/>
        <v>0</v>
      </c>
      <c r="BH250" s="2">
        <f t="shared" si="276"/>
        <v>0</v>
      </c>
      <c r="BI250" s="2">
        <f t="shared" si="286"/>
        <v>0</v>
      </c>
      <c r="BJ250" s="2">
        <f t="shared" si="277"/>
        <v>0</v>
      </c>
      <c r="BK250" s="2">
        <f t="shared" si="278"/>
        <v>0</v>
      </c>
      <c r="BL250" s="2">
        <f t="shared" si="279"/>
        <v>0</v>
      </c>
      <c r="BM250" s="2">
        <f t="shared" si="280"/>
        <v>0</v>
      </c>
      <c r="BN250" s="2">
        <f t="shared" si="281"/>
        <v>0</v>
      </c>
      <c r="BO250" s="2">
        <f t="shared" si="287"/>
        <v>0</v>
      </c>
      <c r="BP250" s="2">
        <f t="shared" si="288"/>
        <v>0</v>
      </c>
      <c r="BQ250" s="2">
        <f t="shared" si="289"/>
        <v>0</v>
      </c>
      <c r="BR250" s="17">
        <f t="shared" si="272"/>
        <v>3.7476975147026472E-3</v>
      </c>
      <c r="BS250" s="12"/>
      <c r="BT250" s="12"/>
      <c r="BU250" s="12"/>
      <c r="BV250" s="12"/>
      <c r="BW250" s="12"/>
      <c r="BX250" s="12"/>
      <c r="BY250" s="19"/>
      <c r="BZ250" s="19"/>
      <c r="CA250" s="19"/>
      <c r="CB250" s="12"/>
      <c r="CC250" s="12"/>
      <c r="CD250" s="12"/>
      <c r="CE250" s="12"/>
      <c r="CF250" s="12"/>
      <c r="CG250" s="12"/>
      <c r="CH250" s="12"/>
      <c r="CI250" s="12"/>
      <c r="CJ250" s="12"/>
      <c r="CK250" s="17"/>
      <c r="CL250" s="17"/>
      <c r="CM250" s="17"/>
    </row>
    <row r="251" spans="1:91">
      <c r="A251" s="2">
        <f t="shared" si="299"/>
        <v>2205</v>
      </c>
      <c r="B251" s="5">
        <f t="shared" si="300"/>
        <v>1165.4016795948457</v>
      </c>
      <c r="C251" s="5">
        <f t="shared" si="301"/>
        <v>2964.1498879286301</v>
      </c>
      <c r="D251" s="5">
        <f t="shared" si="302"/>
        <v>4369.8960912474367</v>
      </c>
      <c r="E251" s="15">
        <f t="shared" si="303"/>
        <v>1.8609341401711326E-7</v>
      </c>
      <c r="F251" s="15">
        <f t="shared" si="304"/>
        <v>3.6661650419703692E-7</v>
      </c>
      <c r="G251" s="15">
        <f t="shared" si="305"/>
        <v>7.4843455198525335E-7</v>
      </c>
      <c r="H251" s="5">
        <f t="shared" si="306"/>
        <v>365888.0911786998</v>
      </c>
      <c r="I251" s="5">
        <f t="shared" si="307"/>
        <v>157267.89720571603</v>
      </c>
      <c r="J251" s="5">
        <f t="shared" si="308"/>
        <v>54788.97183243934</v>
      </c>
      <c r="K251" s="5">
        <f t="shared" si="309"/>
        <v>313958.78140994406</v>
      </c>
      <c r="L251" s="5">
        <f t="shared" si="310"/>
        <v>53056.661488740036</v>
      </c>
      <c r="M251" s="5">
        <f t="shared" si="311"/>
        <v>12537.820279566236</v>
      </c>
      <c r="N251" s="15">
        <f t="shared" si="312"/>
        <v>3.7318563046282449E-3</v>
      </c>
      <c r="O251" s="15">
        <f t="shared" si="313"/>
        <v>4.7001852325081472E-3</v>
      </c>
      <c r="P251" s="15">
        <f t="shared" si="314"/>
        <v>4.264185483160432E-3</v>
      </c>
      <c r="Q251" s="5">
        <f t="shared" si="315"/>
        <v>6273.932920465686</v>
      </c>
      <c r="R251" s="5">
        <f t="shared" si="316"/>
        <v>8639.3883361672306</v>
      </c>
      <c r="S251" s="5">
        <f t="shared" si="317"/>
        <v>5336.5562348864178</v>
      </c>
      <c r="T251" s="5">
        <f t="shared" si="318"/>
        <v>17.147136164651766</v>
      </c>
      <c r="U251" s="5">
        <f t="shared" si="319"/>
        <v>54.934214100073987</v>
      </c>
      <c r="V251" s="5">
        <f t="shared" si="320"/>
        <v>97.402014609932166</v>
      </c>
      <c r="W251" s="15">
        <f t="shared" si="321"/>
        <v>-1.0734613539272964E-2</v>
      </c>
      <c r="X251" s="15">
        <f t="shared" si="322"/>
        <v>-1.217998157191269E-2</v>
      </c>
      <c r="Y251" s="15">
        <f t="shared" si="323"/>
        <v>-9.7425357312937999E-3</v>
      </c>
      <c r="Z251" s="5">
        <f t="shared" si="269"/>
        <v>6628.5366958201703</v>
      </c>
      <c r="AA251" s="5">
        <f t="shared" si="270"/>
        <v>26521.577734622897</v>
      </c>
      <c r="AB251" s="5">
        <f t="shared" si="271"/>
        <v>84267.184755044771</v>
      </c>
      <c r="AC251" s="16">
        <f t="shared" si="324"/>
        <v>1.0490794899120359</v>
      </c>
      <c r="AD251" s="16">
        <f t="shared" si="325"/>
        <v>3.0467079437282383</v>
      </c>
      <c r="AE251" s="16">
        <f t="shared" si="326"/>
        <v>15.703404562824208</v>
      </c>
      <c r="AF251" s="15">
        <f t="shared" si="327"/>
        <v>-4.0504037456468023E-3</v>
      </c>
      <c r="AG251" s="15">
        <f t="shared" si="328"/>
        <v>2.9673830763510267E-4</v>
      </c>
      <c r="AH251" s="15">
        <f t="shared" si="329"/>
        <v>9.7937136394747881E-3</v>
      </c>
      <c r="AI251" s="1">
        <f t="shared" si="293"/>
        <v>703041.28196763259</v>
      </c>
      <c r="AJ251" s="1">
        <f t="shared" si="294"/>
        <v>299151.82463981101</v>
      </c>
      <c r="AK251" s="1">
        <f t="shared" si="295"/>
        <v>104690.41344037204</v>
      </c>
      <c r="AL251" s="14">
        <f t="shared" si="330"/>
        <v>87.251237883087583</v>
      </c>
      <c r="AM251" s="14">
        <f t="shared" si="331"/>
        <v>21.083447173557541</v>
      </c>
      <c r="AN251" s="14">
        <f t="shared" si="332"/>
        <v>6.642550722002353</v>
      </c>
      <c r="AO251" s="11">
        <f t="shared" si="333"/>
        <v>2.9051945190716488E-3</v>
      </c>
      <c r="AP251" s="11">
        <f t="shared" si="334"/>
        <v>3.6597788590476666E-3</v>
      </c>
      <c r="AQ251" s="11">
        <f t="shared" si="335"/>
        <v>3.3198811951405567E-3</v>
      </c>
      <c r="AR251" s="1">
        <f t="shared" si="266"/>
        <v>365888.0911786998</v>
      </c>
      <c r="AS251" s="1">
        <f t="shared" si="267"/>
        <v>157267.89720571603</v>
      </c>
      <c r="AT251" s="1">
        <f t="shared" si="268"/>
        <v>54788.97183243934</v>
      </c>
      <c r="AU251" s="1">
        <f t="shared" si="296"/>
        <v>73177.618235739967</v>
      </c>
      <c r="AV251" s="1">
        <f t="shared" si="297"/>
        <v>31453.579441143207</v>
      </c>
      <c r="AW251" s="1">
        <f t="shared" si="298"/>
        <v>10957.794366487869</v>
      </c>
      <c r="AX251" s="1">
        <f t="shared" si="282"/>
        <v>251167.02512795525</v>
      </c>
      <c r="AY251" s="1">
        <f t="shared" si="273"/>
        <v>42445.32919099203</v>
      </c>
      <c r="AZ251" s="1">
        <f t="shared" si="274"/>
        <v>10030.256223652988</v>
      </c>
      <c r="BA251" s="1">
        <f t="shared" si="283"/>
        <v>14490.456985676623</v>
      </c>
      <c r="BB251" s="1">
        <f t="shared" si="284"/>
        <v>31585.898668566835</v>
      </c>
      <c r="BC251" s="1">
        <f t="shared" si="285"/>
        <v>40261.432084290893</v>
      </c>
      <c r="BD251" s="1">
        <f t="shared" si="275"/>
        <v>314.14360440061154</v>
      </c>
      <c r="BE251" s="2">
        <f t="shared" si="290"/>
        <v>0</v>
      </c>
      <c r="BF251" s="2">
        <f t="shared" si="291"/>
        <v>0</v>
      </c>
      <c r="BG251" s="2">
        <f t="shared" si="292"/>
        <v>0</v>
      </c>
      <c r="BH251" s="2">
        <f t="shared" si="276"/>
        <v>0</v>
      </c>
      <c r="BI251" s="2">
        <f t="shared" si="286"/>
        <v>0</v>
      </c>
      <c r="BJ251" s="2">
        <f t="shared" si="277"/>
        <v>0</v>
      </c>
      <c r="BK251" s="2">
        <f t="shared" si="278"/>
        <v>0</v>
      </c>
      <c r="BL251" s="2">
        <f t="shared" si="279"/>
        <v>0</v>
      </c>
      <c r="BM251" s="2">
        <f t="shared" si="280"/>
        <v>0</v>
      </c>
      <c r="BN251" s="2">
        <f t="shared" si="281"/>
        <v>0</v>
      </c>
      <c r="BO251" s="2">
        <f t="shared" si="287"/>
        <v>0</v>
      </c>
      <c r="BP251" s="2">
        <f t="shared" si="288"/>
        <v>0</v>
      </c>
      <c r="BQ251" s="2">
        <f t="shared" si="289"/>
        <v>0</v>
      </c>
      <c r="BR251" s="17">
        <f t="shared" si="272"/>
        <v>3.6385412764103368E-3</v>
      </c>
      <c r="BS251" s="12"/>
      <c r="BT251" s="12"/>
      <c r="BU251" s="12"/>
      <c r="BV251" s="12"/>
      <c r="BW251" s="12"/>
      <c r="BX251" s="12"/>
      <c r="BY251" s="19"/>
      <c r="BZ251" s="19"/>
      <c r="CA251" s="19"/>
      <c r="CB251" s="12"/>
      <c r="CC251" s="12"/>
      <c r="CD251" s="12"/>
      <c r="CE251" s="12"/>
      <c r="CF251" s="12"/>
      <c r="CG251" s="12"/>
      <c r="CH251" s="12"/>
      <c r="CI251" s="12"/>
      <c r="CJ251" s="12"/>
      <c r="CK251" s="17"/>
      <c r="CL251" s="17"/>
      <c r="CM251" s="17"/>
    </row>
    <row r="252" spans="1:91">
      <c r="A252" s="2">
        <f t="shared" si="299"/>
        <v>2206</v>
      </c>
      <c r="B252" s="5">
        <f t="shared" si="300"/>
        <v>1165.4018856247442</v>
      </c>
      <c r="C252" s="5">
        <f t="shared" si="301"/>
        <v>2964.1509202995862</v>
      </c>
      <c r="D252" s="5">
        <f t="shared" si="302"/>
        <v>4369.8991982995985</v>
      </c>
      <c r="E252" s="15">
        <f t="shared" si="303"/>
        <v>1.7678874331625759E-7</v>
      </c>
      <c r="F252" s="15">
        <f t="shared" si="304"/>
        <v>3.4828567898718508E-7</v>
      </c>
      <c r="G252" s="15">
        <f t="shared" si="305"/>
        <v>7.1101282438599068E-7</v>
      </c>
      <c r="H252" s="5">
        <f t="shared" si="306"/>
        <v>367239.95409020572</v>
      </c>
      <c r="I252" s="5">
        <f t="shared" si="307"/>
        <v>157999.75539661944</v>
      </c>
      <c r="J252" s="5">
        <f t="shared" si="308"/>
        <v>55020.306708797696</v>
      </c>
      <c r="K252" s="5">
        <f t="shared" si="309"/>
        <v>315118.72309468343</v>
      </c>
      <c r="L252" s="5">
        <f t="shared" si="310"/>
        <v>53303.546157039273</v>
      </c>
      <c r="M252" s="5">
        <f t="shared" si="311"/>
        <v>12590.74962878023</v>
      </c>
      <c r="N252" s="15">
        <f t="shared" si="312"/>
        <v>3.694566782079578E-3</v>
      </c>
      <c r="O252" s="15">
        <f t="shared" si="313"/>
        <v>4.6532265953378449E-3</v>
      </c>
      <c r="P252" s="15">
        <f t="shared" si="314"/>
        <v>4.2215750452456735E-3</v>
      </c>
      <c r="Q252" s="5">
        <f t="shared" si="315"/>
        <v>6229.5164180724832</v>
      </c>
      <c r="R252" s="5">
        <f t="shared" si="316"/>
        <v>8573.8751153465637</v>
      </c>
      <c r="S252" s="5">
        <f t="shared" si="317"/>
        <v>5306.8776045720133</v>
      </c>
      <c r="T252" s="5">
        <f t="shared" si="318"/>
        <v>16.963068284618938</v>
      </c>
      <c r="U252" s="5">
        <f t="shared" si="319"/>
        <v>54.265116384667579</v>
      </c>
      <c r="V252" s="5">
        <f t="shared" si="320"/>
        <v>96.453072002294903</v>
      </c>
      <c r="W252" s="15">
        <f t="shared" si="321"/>
        <v>-1.0734613539272964E-2</v>
      </c>
      <c r="X252" s="15">
        <f t="shared" si="322"/>
        <v>-1.217998157191269E-2</v>
      </c>
      <c r="Y252" s="15">
        <f t="shared" si="323"/>
        <v>-9.7425357312937999E-3</v>
      </c>
      <c r="Z252" s="5">
        <f t="shared" si="269"/>
        <v>6555.1951804402561</v>
      </c>
      <c r="AA252" s="5">
        <f t="shared" si="270"/>
        <v>26329.503727410291</v>
      </c>
      <c r="AB252" s="5">
        <f t="shared" si="271"/>
        <v>84622.835313441465</v>
      </c>
      <c r="AC252" s="16">
        <f t="shared" si="324"/>
        <v>1.044830294416615</v>
      </c>
      <c r="AD252" s="16">
        <f t="shared" si="325"/>
        <v>3.0476120186873188</v>
      </c>
      <c r="AE252" s="16">
        <f t="shared" si="326"/>
        <v>15.857199210277329</v>
      </c>
      <c r="AF252" s="15">
        <f t="shared" si="327"/>
        <v>-4.0504037456468023E-3</v>
      </c>
      <c r="AG252" s="15">
        <f t="shared" si="328"/>
        <v>2.9673830763510267E-4</v>
      </c>
      <c r="AH252" s="15">
        <f t="shared" si="329"/>
        <v>9.7937136394747881E-3</v>
      </c>
      <c r="AI252" s="1">
        <f t="shared" si="293"/>
        <v>705914.77200660936</v>
      </c>
      <c r="AJ252" s="1">
        <f t="shared" si="294"/>
        <v>300690.22161697311</v>
      </c>
      <c r="AK252" s="1">
        <f t="shared" si="295"/>
        <v>105179.1664628227</v>
      </c>
      <c r="AL252" s="14">
        <f t="shared" si="330"/>
        <v>87.502184882986953</v>
      </c>
      <c r="AM252" s="14">
        <f t="shared" si="331"/>
        <v>21.159836320256758</v>
      </c>
      <c r="AN252" s="14">
        <f t="shared" si="332"/>
        <v>6.6643826764397991</v>
      </c>
      <c r="AO252" s="11">
        <f t="shared" si="333"/>
        <v>2.8761425738809323E-3</v>
      </c>
      <c r="AP252" s="11">
        <f t="shared" si="334"/>
        <v>3.6231810704571901E-3</v>
      </c>
      <c r="AQ252" s="11">
        <f t="shared" si="335"/>
        <v>3.286682383189151E-3</v>
      </c>
      <c r="AR252" s="1">
        <f t="shared" si="266"/>
        <v>367239.95409020572</v>
      </c>
      <c r="AS252" s="1">
        <f t="shared" si="267"/>
        <v>157999.75539661944</v>
      </c>
      <c r="AT252" s="1">
        <f t="shared" si="268"/>
        <v>55020.306708797696</v>
      </c>
      <c r="AU252" s="1">
        <f t="shared" si="296"/>
        <v>73447.990818041144</v>
      </c>
      <c r="AV252" s="1">
        <f t="shared" si="297"/>
        <v>31599.951079323888</v>
      </c>
      <c r="AW252" s="1">
        <f t="shared" si="298"/>
        <v>11004.06134175954</v>
      </c>
      <c r="AX252" s="1">
        <f t="shared" si="282"/>
        <v>252094.97847574676</v>
      </c>
      <c r="AY252" s="1">
        <f t="shared" si="273"/>
        <v>42642.836925631418</v>
      </c>
      <c r="AZ252" s="1">
        <f t="shared" si="274"/>
        <v>10072.599703024185</v>
      </c>
      <c r="BA252" s="1">
        <f t="shared" si="283"/>
        <v>14494.757268291916</v>
      </c>
      <c r="BB252" s="1">
        <f t="shared" si="284"/>
        <v>31599.670543916684</v>
      </c>
      <c r="BC252" s="1">
        <f t="shared" si="285"/>
        <v>40279.869737828871</v>
      </c>
      <c r="BD252" s="1">
        <f t="shared" si="275"/>
        <v>305.12276393860151</v>
      </c>
      <c r="BE252" s="2">
        <f t="shared" si="290"/>
        <v>0</v>
      </c>
      <c r="BF252" s="2">
        <f t="shared" si="291"/>
        <v>0</v>
      </c>
      <c r="BG252" s="2">
        <f t="shared" si="292"/>
        <v>0</v>
      </c>
      <c r="BH252" s="2">
        <f t="shared" si="276"/>
        <v>0</v>
      </c>
      <c r="BI252" s="2">
        <f t="shared" si="286"/>
        <v>0</v>
      </c>
      <c r="BJ252" s="2">
        <f t="shared" si="277"/>
        <v>0</v>
      </c>
      <c r="BK252" s="2">
        <f t="shared" si="278"/>
        <v>0</v>
      </c>
      <c r="BL252" s="2">
        <f t="shared" si="279"/>
        <v>0</v>
      </c>
      <c r="BM252" s="2">
        <f t="shared" si="280"/>
        <v>0</v>
      </c>
      <c r="BN252" s="2">
        <f t="shared" si="281"/>
        <v>0</v>
      </c>
      <c r="BO252" s="2">
        <f t="shared" si="287"/>
        <v>0</v>
      </c>
      <c r="BP252" s="2">
        <f t="shared" si="288"/>
        <v>0</v>
      </c>
      <c r="BQ252" s="2">
        <f t="shared" si="289"/>
        <v>0</v>
      </c>
      <c r="BR252" s="17">
        <f t="shared" si="272"/>
        <v>3.5325643460294531E-3</v>
      </c>
      <c r="BS252" s="12"/>
      <c r="BT252" s="12"/>
      <c r="BU252" s="12"/>
      <c r="BV252" s="12"/>
      <c r="BW252" s="12"/>
      <c r="BX252" s="12"/>
      <c r="BY252" s="19"/>
      <c r="BZ252" s="19"/>
      <c r="CA252" s="19"/>
      <c r="CB252" s="12"/>
      <c r="CC252" s="12"/>
      <c r="CD252" s="12"/>
      <c r="CE252" s="12"/>
      <c r="CF252" s="12"/>
      <c r="CG252" s="12"/>
      <c r="CH252" s="12"/>
      <c r="CI252" s="12"/>
      <c r="CJ252" s="12"/>
      <c r="CK252" s="17"/>
      <c r="CL252" s="17"/>
      <c r="CM252" s="17"/>
    </row>
    <row r="253" spans="1:91">
      <c r="A253" s="2">
        <f t="shared" si="299"/>
        <v>2207</v>
      </c>
      <c r="B253" s="5">
        <f t="shared" si="300"/>
        <v>1165.4020813531824</v>
      </c>
      <c r="C253" s="5">
        <f t="shared" si="301"/>
        <v>2964.1519010523361</v>
      </c>
      <c r="D253" s="5">
        <f t="shared" si="302"/>
        <v>4369.9021500012504</v>
      </c>
      <c r="E253" s="15">
        <f t="shared" si="303"/>
        <v>1.6794930615044471E-7</v>
      </c>
      <c r="F253" s="15">
        <f t="shared" si="304"/>
        <v>3.3087139503782582E-7</v>
      </c>
      <c r="G253" s="15">
        <f t="shared" si="305"/>
        <v>6.7546218316669107E-7</v>
      </c>
      <c r="H253" s="5">
        <f t="shared" si="306"/>
        <v>368583.25109814905</v>
      </c>
      <c r="I253" s="5">
        <f t="shared" si="307"/>
        <v>158727.67121836744</v>
      </c>
      <c r="J253" s="5">
        <f t="shared" si="308"/>
        <v>55250.295369881896</v>
      </c>
      <c r="K253" s="5">
        <f t="shared" si="309"/>
        <v>316271.31699488324</v>
      </c>
      <c r="L253" s="5">
        <f t="shared" si="310"/>
        <v>53549.101570002465</v>
      </c>
      <c r="M253" s="5">
        <f t="shared" si="311"/>
        <v>12643.371286898513</v>
      </c>
      <c r="N253" s="15">
        <f t="shared" si="312"/>
        <v>3.6576496911402412E-3</v>
      </c>
      <c r="O253" s="15">
        <f t="shared" si="313"/>
        <v>4.6067368996380864E-3</v>
      </c>
      <c r="P253" s="15">
        <f t="shared" si="314"/>
        <v>4.1793903992817238E-3</v>
      </c>
      <c r="Q253" s="5">
        <f t="shared" si="315"/>
        <v>6185.1868020449556</v>
      </c>
      <c r="R253" s="5">
        <f t="shared" si="316"/>
        <v>8508.4647966350294</v>
      </c>
      <c r="S253" s="5">
        <f t="shared" si="317"/>
        <v>5277.1421530051975</v>
      </c>
      <c r="T253" s="5">
        <f t="shared" si="318"/>
        <v>16.780976302143255</v>
      </c>
      <c r="U253" s="5">
        <f t="shared" si="319"/>
        <v>53.604168267104633</v>
      </c>
      <c r="V253" s="5">
        <f t="shared" si="320"/>
        <v>95.513374501919486</v>
      </c>
      <c r="W253" s="15">
        <f t="shared" si="321"/>
        <v>-1.0734613539272964E-2</v>
      </c>
      <c r="X253" s="15">
        <f t="shared" si="322"/>
        <v>-1.217998157191269E-2</v>
      </c>
      <c r="Y253" s="15">
        <f t="shared" si="323"/>
        <v>-9.7425357312937999E-3</v>
      </c>
      <c r="Z253" s="5">
        <f t="shared" si="269"/>
        <v>6482.4242560068724</v>
      </c>
      <c r="AA253" s="5">
        <f t="shared" si="270"/>
        <v>26137.598574193347</v>
      </c>
      <c r="AB253" s="5">
        <f t="shared" si="271"/>
        <v>84976.378059623559</v>
      </c>
      <c r="AC253" s="16">
        <f t="shared" si="324"/>
        <v>1.0405983098785447</v>
      </c>
      <c r="AD253" s="16">
        <f t="shared" si="325"/>
        <v>3.0485163619200724</v>
      </c>
      <c r="AE253" s="16">
        <f t="shared" si="326"/>
        <v>16.012500078466893</v>
      </c>
      <c r="AF253" s="15">
        <f t="shared" si="327"/>
        <v>-4.0504037456468023E-3</v>
      </c>
      <c r="AG253" s="15">
        <f t="shared" si="328"/>
        <v>2.9673830763510267E-4</v>
      </c>
      <c r="AH253" s="15">
        <f t="shared" si="329"/>
        <v>9.7937136394747881E-3</v>
      </c>
      <c r="AI253" s="1">
        <f t="shared" si="293"/>
        <v>708771.28562398953</v>
      </c>
      <c r="AJ253" s="1">
        <f t="shared" si="294"/>
        <v>302221.15053459967</v>
      </c>
      <c r="AK253" s="1">
        <f t="shared" si="295"/>
        <v>105665.31115829998</v>
      </c>
      <c r="AL253" s="14">
        <f t="shared" si="330"/>
        <v>87.751336954644017</v>
      </c>
      <c r="AM253" s="14">
        <f t="shared" si="331"/>
        <v>21.235735579482192</v>
      </c>
      <c r="AN253" s="14">
        <f t="shared" si="332"/>
        <v>6.6860673484859108</v>
      </c>
      <c r="AO253" s="11">
        <f t="shared" si="333"/>
        <v>2.8473811481421231E-3</v>
      </c>
      <c r="AP253" s="11">
        <f t="shared" si="334"/>
        <v>3.5869492597526182E-3</v>
      </c>
      <c r="AQ253" s="11">
        <f t="shared" si="335"/>
        <v>3.2538155593572595E-3</v>
      </c>
      <c r="AR253" s="1">
        <f t="shared" ref="AR253:AR316" si="336">AL253*AI253^$AR$5*B253^(1-$AR$5)*(1-BI252+CE252/100)</f>
        <v>368583.25109814905</v>
      </c>
      <c r="AS253" s="1">
        <f t="shared" ref="AS253:AS316" si="337">AM253*AJ253^$AR$5*C253^(1-$AR$5)*(1-BJ252+CF252/100)</f>
        <v>158727.67121836744</v>
      </c>
      <c r="AT253" s="1">
        <f t="shared" ref="AT253:AT316" si="338">AN253*AK253^$AR$5*D253^(1-$AR$5)*(1-BK252+CG252/100)</f>
        <v>55250.295369881896</v>
      </c>
      <c r="AU253" s="1">
        <f t="shared" si="296"/>
        <v>73716.65021962981</v>
      </c>
      <c r="AV253" s="1">
        <f t="shared" si="297"/>
        <v>31745.53424367349</v>
      </c>
      <c r="AW253" s="1">
        <f t="shared" si="298"/>
        <v>11050.059073976379</v>
      </c>
      <c r="AX253" s="1">
        <f t="shared" si="282"/>
        <v>253017.05359590659</v>
      </c>
      <c r="AY253" s="1">
        <f t="shared" si="273"/>
        <v>42839.281256001967</v>
      </c>
      <c r="AZ253" s="1">
        <f t="shared" si="274"/>
        <v>10114.697029518811</v>
      </c>
      <c r="BA253" s="1">
        <f t="shared" si="283"/>
        <v>14499.014558587996</v>
      </c>
      <c r="BB253" s="1">
        <f t="shared" si="284"/>
        <v>31613.304710893339</v>
      </c>
      <c r="BC253" s="1">
        <f t="shared" si="285"/>
        <v>40298.122413250225</v>
      </c>
      <c r="BD253" s="1">
        <f t="shared" si="275"/>
        <v>296.35965574084935</v>
      </c>
      <c r="BE253" s="2">
        <f t="shared" si="290"/>
        <v>0</v>
      </c>
      <c r="BF253" s="2">
        <f t="shared" si="291"/>
        <v>0</v>
      </c>
      <c r="BG253" s="2">
        <f t="shared" si="292"/>
        <v>0</v>
      </c>
      <c r="BH253" s="2">
        <f t="shared" si="276"/>
        <v>0</v>
      </c>
      <c r="BI253" s="2">
        <f t="shared" si="286"/>
        <v>0</v>
      </c>
      <c r="BJ253" s="2">
        <f t="shared" si="277"/>
        <v>0</v>
      </c>
      <c r="BK253" s="2">
        <f t="shared" si="278"/>
        <v>0</v>
      </c>
      <c r="BL253" s="2">
        <f t="shared" si="279"/>
        <v>0</v>
      </c>
      <c r="BM253" s="2">
        <f t="shared" si="280"/>
        <v>0</v>
      </c>
      <c r="BN253" s="2">
        <f t="shared" si="281"/>
        <v>0</v>
      </c>
      <c r="BO253" s="2">
        <f t="shared" si="287"/>
        <v>0</v>
      </c>
      <c r="BP253" s="2">
        <f t="shared" si="288"/>
        <v>0</v>
      </c>
      <c r="BQ253" s="2">
        <f t="shared" si="289"/>
        <v>0</v>
      </c>
      <c r="BR253" s="17">
        <f t="shared" si="272"/>
        <v>3.4296741223586924E-3</v>
      </c>
      <c r="BS253" s="12"/>
      <c r="BT253" s="12"/>
      <c r="BU253" s="12"/>
      <c r="BV253" s="12"/>
      <c r="BW253" s="12"/>
      <c r="BX253" s="12"/>
      <c r="BY253" s="19"/>
      <c r="BZ253" s="19"/>
      <c r="CA253" s="19"/>
      <c r="CB253" s="12"/>
      <c r="CC253" s="12"/>
      <c r="CD253" s="12"/>
      <c r="CE253" s="12"/>
      <c r="CF253" s="12"/>
      <c r="CG253" s="12"/>
      <c r="CH253" s="12"/>
      <c r="CI253" s="12"/>
      <c r="CJ253" s="12"/>
      <c r="CK253" s="17"/>
      <c r="CL253" s="17"/>
      <c r="CM253" s="17"/>
    </row>
    <row r="254" spans="1:91">
      <c r="A254" s="2">
        <f t="shared" si="299"/>
        <v>2208</v>
      </c>
      <c r="B254" s="5">
        <f t="shared" si="300"/>
        <v>1165.4022672952299</v>
      </c>
      <c r="C254" s="5">
        <f t="shared" si="301"/>
        <v>2964.152832767757</v>
      </c>
      <c r="D254" s="5">
        <f t="shared" si="302"/>
        <v>4369.9049541197146</v>
      </c>
      <c r="E254" s="15">
        <f t="shared" si="303"/>
        <v>1.5955184084292248E-7</v>
      </c>
      <c r="F254" s="15">
        <f t="shared" si="304"/>
        <v>3.1432782528593453E-7</v>
      </c>
      <c r="G254" s="15">
        <f t="shared" si="305"/>
        <v>6.4168907400835651E-7</v>
      </c>
      <c r="H254" s="5">
        <f t="shared" si="306"/>
        <v>369917.98741349328</v>
      </c>
      <c r="I254" s="5">
        <f t="shared" si="307"/>
        <v>159451.63244768907</v>
      </c>
      <c r="J254" s="5">
        <f t="shared" si="308"/>
        <v>55478.936099447623</v>
      </c>
      <c r="K254" s="5">
        <f t="shared" si="309"/>
        <v>317416.56747590867</v>
      </c>
      <c r="L254" s="5">
        <f t="shared" si="310"/>
        <v>53793.323571241846</v>
      </c>
      <c r="M254" s="5">
        <f t="shared" si="311"/>
        <v>12695.684844848864</v>
      </c>
      <c r="N254" s="15">
        <f t="shared" si="312"/>
        <v>3.621101312339281E-3</v>
      </c>
      <c r="O254" s="15">
        <f t="shared" si="313"/>
        <v>4.5607114606791566E-3</v>
      </c>
      <c r="P254" s="15">
        <f t="shared" si="314"/>
        <v>4.1376272801985081E-3</v>
      </c>
      <c r="Q254" s="5">
        <f t="shared" si="315"/>
        <v>6140.9489547442545</v>
      </c>
      <c r="R254" s="5">
        <f t="shared" si="316"/>
        <v>8443.1665190815238</v>
      </c>
      <c r="S254" s="5">
        <f t="shared" si="317"/>
        <v>5247.3548947419922</v>
      </c>
      <c r="T254" s="5">
        <f t="shared" si="318"/>
        <v>16.600839006728048</v>
      </c>
      <c r="U254" s="5">
        <f t="shared" si="319"/>
        <v>52.951270485433589</v>
      </c>
      <c r="V254" s="5">
        <f t="shared" si="320"/>
        <v>94.582832038018083</v>
      </c>
      <c r="W254" s="15">
        <f t="shared" si="321"/>
        <v>-1.0734613539272964E-2</v>
      </c>
      <c r="X254" s="15">
        <f t="shared" si="322"/>
        <v>-1.217998157191269E-2</v>
      </c>
      <c r="Y254" s="15">
        <f t="shared" si="323"/>
        <v>-9.7425357312937999E-3</v>
      </c>
      <c r="Z254" s="5">
        <f t="shared" ref="Z254:Z317" si="339">Q253*AC254*(1-BE253)</f>
        <v>6410.225339388413</v>
      </c>
      <c r="AA254" s="5">
        <f t="shared" ref="AA254:AA317" si="340">R253*AD254*(1-BF253)</f>
        <v>25945.891003197226</v>
      </c>
      <c r="AB254" s="5">
        <f t="shared" ref="AB254:AB317" si="341">S253*AE254*(1-BG253)</f>
        <v>85327.810283671934</v>
      </c>
      <c r="AC254" s="16">
        <f t="shared" si="324"/>
        <v>1.036383466586499</v>
      </c>
      <c r="AD254" s="16">
        <f t="shared" si="325"/>
        <v>3.0494209735061064</v>
      </c>
      <c r="AE254" s="16">
        <f t="shared" si="326"/>
        <v>16.169321918887466</v>
      </c>
      <c r="AF254" s="15">
        <f t="shared" si="327"/>
        <v>-4.0504037456468023E-3</v>
      </c>
      <c r="AG254" s="15">
        <f t="shared" si="328"/>
        <v>2.9673830763510267E-4</v>
      </c>
      <c r="AH254" s="15">
        <f t="shared" si="329"/>
        <v>9.7937136394747881E-3</v>
      </c>
      <c r="AI254" s="1">
        <f t="shared" si="293"/>
        <v>711610.80728122033</v>
      </c>
      <c r="AJ254" s="1">
        <f t="shared" si="294"/>
        <v>303744.56972481322</v>
      </c>
      <c r="AK254" s="1">
        <f t="shared" si="295"/>
        <v>106148.83911644635</v>
      </c>
      <c r="AL254" s="14">
        <f t="shared" si="330"/>
        <v>87.99869984218725</v>
      </c>
      <c r="AM254" s="14">
        <f t="shared" si="331"/>
        <v>21.311145370439149</v>
      </c>
      <c r="AN254" s="14">
        <f t="shared" si="332"/>
        <v>6.7076050261556306</v>
      </c>
      <c r="AO254" s="11">
        <f t="shared" si="333"/>
        <v>2.8189073366607018E-3</v>
      </c>
      <c r="AP254" s="11">
        <f t="shared" si="334"/>
        <v>3.551079767155092E-3</v>
      </c>
      <c r="AQ254" s="11">
        <f t="shared" si="335"/>
        <v>3.2212774037636868E-3</v>
      </c>
      <c r="AR254" s="1">
        <f t="shared" si="336"/>
        <v>369917.98741349328</v>
      </c>
      <c r="AS254" s="1">
        <f t="shared" si="337"/>
        <v>159451.63244768907</v>
      </c>
      <c r="AT254" s="1">
        <f t="shared" si="338"/>
        <v>55478.936099447623</v>
      </c>
      <c r="AU254" s="1">
        <f t="shared" si="296"/>
        <v>73983.597482698664</v>
      </c>
      <c r="AV254" s="1">
        <f t="shared" si="297"/>
        <v>31890.326489537816</v>
      </c>
      <c r="AW254" s="1">
        <f t="shared" si="298"/>
        <v>11095.787219889526</v>
      </c>
      <c r="AX254" s="1">
        <f t="shared" si="282"/>
        <v>253933.25398072691</v>
      </c>
      <c r="AY254" s="1">
        <f t="shared" si="273"/>
        <v>43034.658856993483</v>
      </c>
      <c r="AZ254" s="1">
        <f t="shared" si="274"/>
        <v>10156.54787587909</v>
      </c>
      <c r="BA254" s="1">
        <f t="shared" si="283"/>
        <v>14503.229289411322</v>
      </c>
      <c r="BB254" s="1">
        <f t="shared" si="284"/>
        <v>31626.802559719101</v>
      </c>
      <c r="BC254" s="1">
        <f t="shared" si="285"/>
        <v>40316.192006630248</v>
      </c>
      <c r="BD254" s="1">
        <f t="shared" si="275"/>
        <v>287.84696789682431</v>
      </c>
      <c r="BE254" s="2">
        <f t="shared" si="290"/>
        <v>0</v>
      </c>
      <c r="BF254" s="2">
        <f t="shared" si="291"/>
        <v>0</v>
      </c>
      <c r="BG254" s="2">
        <f t="shared" si="292"/>
        <v>0</v>
      </c>
      <c r="BH254" s="2">
        <f t="shared" si="276"/>
        <v>0</v>
      </c>
      <c r="BI254" s="2">
        <f t="shared" si="286"/>
        <v>0</v>
      </c>
      <c r="BJ254" s="2">
        <f t="shared" si="277"/>
        <v>0</v>
      </c>
      <c r="BK254" s="2">
        <f t="shared" si="278"/>
        <v>0</v>
      </c>
      <c r="BL254" s="2">
        <f t="shared" si="279"/>
        <v>0</v>
      </c>
      <c r="BM254" s="2">
        <f t="shared" si="280"/>
        <v>0</v>
      </c>
      <c r="BN254" s="2">
        <f t="shared" si="281"/>
        <v>0</v>
      </c>
      <c r="BO254" s="2">
        <f t="shared" si="287"/>
        <v>0</v>
      </c>
      <c r="BP254" s="2">
        <f t="shared" si="288"/>
        <v>0</v>
      </c>
      <c r="BQ254" s="2">
        <f t="shared" si="289"/>
        <v>0</v>
      </c>
      <c r="BR254" s="17">
        <f t="shared" ref="BR254:BR317" si="342">BR253/(1+BR$5)</f>
        <v>3.3297807013191187E-3</v>
      </c>
      <c r="BS254" s="12"/>
      <c r="BT254" s="12"/>
      <c r="BU254" s="12"/>
      <c r="BV254" s="12"/>
      <c r="BW254" s="12"/>
      <c r="BX254" s="12"/>
      <c r="BY254" s="19"/>
      <c r="BZ254" s="19"/>
      <c r="CA254" s="19"/>
      <c r="CB254" s="12"/>
      <c r="CC254" s="12"/>
      <c r="CD254" s="12"/>
      <c r="CE254" s="12"/>
      <c r="CF254" s="12"/>
      <c r="CG254" s="12"/>
      <c r="CH254" s="12"/>
      <c r="CI254" s="12"/>
      <c r="CJ254" s="12"/>
      <c r="CK254" s="17"/>
      <c r="CL254" s="17"/>
      <c r="CM254" s="17"/>
    </row>
    <row r="255" spans="1:91">
      <c r="A255" s="2">
        <f t="shared" si="299"/>
        <v>2209</v>
      </c>
      <c r="B255" s="5">
        <f t="shared" si="300"/>
        <v>1165.4024439402031</v>
      </c>
      <c r="C255" s="5">
        <f t="shared" si="301"/>
        <v>2964.1537178976851</v>
      </c>
      <c r="D255" s="5">
        <f t="shared" si="302"/>
        <v>4369.9076180339653</v>
      </c>
      <c r="E255" s="15">
        <f t="shared" si="303"/>
        <v>1.5157424880077635E-7</v>
      </c>
      <c r="F255" s="15">
        <f t="shared" si="304"/>
        <v>2.9861143402163779E-7</v>
      </c>
      <c r="G255" s="15">
        <f t="shared" si="305"/>
        <v>6.0960462030793871E-7</v>
      </c>
      <c r="H255" s="5">
        <f t="shared" si="306"/>
        <v>371244.16932263895</v>
      </c>
      <c r="I255" s="5">
        <f t="shared" si="307"/>
        <v>160171.62761992068</v>
      </c>
      <c r="J255" s="5">
        <f t="shared" si="308"/>
        <v>55706.227395915099</v>
      </c>
      <c r="K255" s="5">
        <f t="shared" si="309"/>
        <v>318554.47983056359</v>
      </c>
      <c r="L255" s="5">
        <f t="shared" si="310"/>
        <v>54036.208261669308</v>
      </c>
      <c r="M255" s="5">
        <f t="shared" si="311"/>
        <v>12747.689943380885</v>
      </c>
      <c r="N255" s="15">
        <f t="shared" si="312"/>
        <v>3.5849179634936945E-3</v>
      </c>
      <c r="O255" s="15">
        <f t="shared" si="313"/>
        <v>4.5151456408116797E-3</v>
      </c>
      <c r="P255" s="15">
        <f t="shared" si="314"/>
        <v>4.0962814663063618E-3</v>
      </c>
      <c r="Q255" s="5">
        <f t="shared" si="315"/>
        <v>6096.8076429392886</v>
      </c>
      <c r="R255" s="5">
        <f t="shared" si="316"/>
        <v>8377.9892079381298</v>
      </c>
      <c r="S255" s="5">
        <f t="shared" si="317"/>
        <v>5217.5207630868936</v>
      </c>
      <c r="T255" s="5">
        <f t="shared" si="318"/>
        <v>16.422635415563136</v>
      </c>
      <c r="U255" s="5">
        <f t="shared" si="319"/>
        <v>52.306324986711644</v>
      </c>
      <c r="V255" s="5">
        <f t="shared" si="320"/>
        <v>93.661355417320735</v>
      </c>
      <c r="W255" s="15">
        <f t="shared" si="321"/>
        <v>-1.0734613539272964E-2</v>
      </c>
      <c r="X255" s="15">
        <f t="shared" si="322"/>
        <v>-1.217998157191269E-2</v>
      </c>
      <c r="Y255" s="15">
        <f t="shared" si="323"/>
        <v>-9.7425357312937999E-3</v>
      </c>
      <c r="Z255" s="5">
        <f t="shared" si="339"/>
        <v>6338.5996654970031</v>
      </c>
      <c r="AA255" s="5">
        <f t="shared" si="340"/>
        <v>25754.409118771488</v>
      </c>
      <c r="AB255" s="5">
        <f t="shared" si="341"/>
        <v>85677.129613170255</v>
      </c>
      <c r="AC255" s="16">
        <f t="shared" si="324"/>
        <v>1.0321856951115107</v>
      </c>
      <c r="AD255" s="16">
        <f t="shared" si="325"/>
        <v>3.0503258535250515</v>
      </c>
      <c r="AE255" s="16">
        <f t="shared" si="326"/>
        <v>16.327679627505532</v>
      </c>
      <c r="AF255" s="15">
        <f t="shared" si="327"/>
        <v>-4.0504037456468023E-3</v>
      </c>
      <c r="AG255" s="15">
        <f t="shared" si="328"/>
        <v>2.9673830763510267E-4</v>
      </c>
      <c r="AH255" s="15">
        <f t="shared" si="329"/>
        <v>9.7937136394747881E-3</v>
      </c>
      <c r="AI255" s="1">
        <f t="shared" si="293"/>
        <v>714433.32403579692</v>
      </c>
      <c r="AJ255" s="1">
        <f t="shared" si="294"/>
        <v>305260.43924186972</v>
      </c>
      <c r="AK255" s="1">
        <f t="shared" si="295"/>
        <v>106629.74242469124</v>
      </c>
      <c r="AL255" s="14">
        <f t="shared" si="330"/>
        <v>88.244279420982977</v>
      </c>
      <c r="AM255" s="14">
        <f t="shared" si="331"/>
        <v>21.386066171807617</v>
      </c>
      <c r="AN255" s="14">
        <f t="shared" si="332"/>
        <v>6.7289960120947168</v>
      </c>
      <c r="AO255" s="11">
        <f t="shared" si="333"/>
        <v>2.7907182632940946E-3</v>
      </c>
      <c r="AP255" s="11">
        <f t="shared" si="334"/>
        <v>3.5155689694835409E-3</v>
      </c>
      <c r="AQ255" s="11">
        <f t="shared" si="335"/>
        <v>3.1890646297260501E-3</v>
      </c>
      <c r="AR255" s="1">
        <f t="shared" si="336"/>
        <v>371244.16932263895</v>
      </c>
      <c r="AS255" s="1">
        <f t="shared" si="337"/>
        <v>160171.62761992068</v>
      </c>
      <c r="AT255" s="1">
        <f t="shared" si="338"/>
        <v>55706.227395915099</v>
      </c>
      <c r="AU255" s="1">
        <f t="shared" si="296"/>
        <v>74248.833864527798</v>
      </c>
      <c r="AV255" s="1">
        <f t="shared" si="297"/>
        <v>32034.325523984138</v>
      </c>
      <c r="AW255" s="1">
        <f t="shared" si="298"/>
        <v>11141.245479183021</v>
      </c>
      <c r="AX255" s="1">
        <f t="shared" si="282"/>
        <v>254843.58386445086</v>
      </c>
      <c r="AY255" s="1">
        <f t="shared" si="273"/>
        <v>43228.966609335446</v>
      </c>
      <c r="AZ255" s="1">
        <f t="shared" si="274"/>
        <v>10198.15195470471</v>
      </c>
      <c r="BA255" s="1">
        <f t="shared" si="283"/>
        <v>14507.401889068431</v>
      </c>
      <c r="BB255" s="1">
        <f t="shared" si="284"/>
        <v>31640.165465804082</v>
      </c>
      <c r="BC255" s="1">
        <f t="shared" si="285"/>
        <v>40334.080392485528</v>
      </c>
      <c r="BD255" s="1">
        <f t="shared" si="275"/>
        <v>279.57759387129209</v>
      </c>
      <c r="BE255" s="2">
        <f t="shared" si="290"/>
        <v>0</v>
      </c>
      <c r="BF255" s="2">
        <f t="shared" si="291"/>
        <v>0</v>
      </c>
      <c r="BG255" s="2">
        <f t="shared" si="292"/>
        <v>0</v>
      </c>
      <c r="BH255" s="2">
        <f t="shared" si="276"/>
        <v>0</v>
      </c>
      <c r="BI255" s="2">
        <f t="shared" si="286"/>
        <v>0</v>
      </c>
      <c r="BJ255" s="2">
        <f t="shared" si="277"/>
        <v>0</v>
      </c>
      <c r="BK255" s="2">
        <f t="shared" si="278"/>
        <v>0</v>
      </c>
      <c r="BL255" s="2">
        <f t="shared" si="279"/>
        <v>0</v>
      </c>
      <c r="BM255" s="2">
        <f t="shared" si="280"/>
        <v>0</v>
      </c>
      <c r="BN255" s="2">
        <f t="shared" si="281"/>
        <v>0</v>
      </c>
      <c r="BO255" s="2">
        <f t="shared" si="287"/>
        <v>0</v>
      </c>
      <c r="BP255" s="2">
        <f t="shared" si="288"/>
        <v>0</v>
      </c>
      <c r="BQ255" s="2">
        <f t="shared" si="289"/>
        <v>0</v>
      </c>
      <c r="BR255" s="17">
        <f t="shared" si="342"/>
        <v>3.2327967973972025E-3</v>
      </c>
      <c r="BS255" s="12"/>
      <c r="BT255" s="12"/>
      <c r="BU255" s="12"/>
      <c r="BV255" s="12"/>
      <c r="BW255" s="12"/>
      <c r="BX255" s="12"/>
      <c r="BY255" s="19"/>
      <c r="BZ255" s="19"/>
      <c r="CA255" s="19"/>
      <c r="CB255" s="12"/>
      <c r="CC255" s="12"/>
      <c r="CD255" s="12"/>
      <c r="CE255" s="12"/>
      <c r="CF255" s="12"/>
      <c r="CG255" s="12"/>
      <c r="CH255" s="12"/>
      <c r="CI255" s="12"/>
      <c r="CJ255" s="12"/>
      <c r="CK255" s="17"/>
      <c r="CL255" s="17"/>
      <c r="CM255" s="17"/>
    </row>
    <row r="256" spans="1:91">
      <c r="A256" s="2">
        <f t="shared" si="299"/>
        <v>2210</v>
      </c>
      <c r="B256" s="5">
        <f t="shared" si="300"/>
        <v>1165.4026117529531</v>
      </c>
      <c r="C256" s="5">
        <f t="shared" si="301"/>
        <v>2964.1545587713681</v>
      </c>
      <c r="D256" s="5">
        <f t="shared" si="302"/>
        <v>4369.9101487540456</v>
      </c>
      <c r="E256" s="15">
        <f t="shared" si="303"/>
        <v>1.4399553636073751E-7</v>
      </c>
      <c r="F256" s="15">
        <f t="shared" si="304"/>
        <v>2.8368086232055587E-7</v>
      </c>
      <c r="G256" s="15">
        <f t="shared" si="305"/>
        <v>5.7912438929254173E-7</v>
      </c>
      <c r="H256" s="5">
        <f t="shared" si="306"/>
        <v>372561.80416597507</v>
      </c>
      <c r="I256" s="5">
        <f t="shared" si="307"/>
        <v>160887.64601793326</v>
      </c>
      <c r="J256" s="5">
        <f t="shared" si="308"/>
        <v>55932.167968822119</v>
      </c>
      <c r="K256" s="5">
        <f t="shared" si="309"/>
        <v>319685.06026048982</v>
      </c>
      <c r="L256" s="5">
        <f t="shared" si="310"/>
        <v>54277.751995705861</v>
      </c>
      <c r="M256" s="5">
        <f t="shared" si="311"/>
        <v>12799.38627222566</v>
      </c>
      <c r="N256" s="15">
        <f t="shared" si="312"/>
        <v>3.5490959993014215E-3</v>
      </c>
      <c r="O256" s="15">
        <f t="shared" si="313"/>
        <v>4.4700348489827846E-3</v>
      </c>
      <c r="P256" s="15">
        <f t="shared" si="314"/>
        <v>4.0553487788286269E-3</v>
      </c>
      <c r="Q256" s="5">
        <f t="shared" si="315"/>
        <v>6052.7675190162763</v>
      </c>
      <c r="R256" s="5">
        <f t="shared" si="316"/>
        <v>8312.9415765841859</v>
      </c>
      <c r="S256" s="5">
        <f t="shared" si="317"/>
        <v>5187.644610356153</v>
      </c>
      <c r="T256" s="5">
        <f t="shared" si="318"/>
        <v>16.246344771080686</v>
      </c>
      <c r="U256" s="5">
        <f t="shared" si="319"/>
        <v>51.669234912279023</v>
      </c>
      <c r="V256" s="5">
        <f t="shared" si="320"/>
        <v>92.748856315526083</v>
      </c>
      <c r="W256" s="15">
        <f t="shared" si="321"/>
        <v>-1.0734613539272964E-2</v>
      </c>
      <c r="X256" s="15">
        <f t="shared" si="322"/>
        <v>-1.217998157191269E-2</v>
      </c>
      <c r="Y256" s="15">
        <f t="shared" si="323"/>
        <v>-9.7425357312937999E-3</v>
      </c>
      <c r="Z256" s="5">
        <f t="shared" si="339"/>
        <v>6267.5482916806122</v>
      </c>
      <c r="AA256" s="5">
        <f t="shared" si="340"/>
        <v>25563.180406156123</v>
      </c>
      <c r="AB256" s="5">
        <f t="shared" si="341"/>
        <v>86024.334007642392</v>
      </c>
      <c r="AC256" s="16">
        <f t="shared" si="324"/>
        <v>1.028004926305828</v>
      </c>
      <c r="AD256" s="16">
        <f t="shared" si="325"/>
        <v>3.0512310020565621</v>
      </c>
      <c r="AE256" s="16">
        <f t="shared" si="326"/>
        <v>16.487588246174408</v>
      </c>
      <c r="AF256" s="15">
        <f t="shared" si="327"/>
        <v>-4.0504037456468023E-3</v>
      </c>
      <c r="AG256" s="15">
        <f t="shared" si="328"/>
        <v>2.9673830763510267E-4</v>
      </c>
      <c r="AH256" s="15">
        <f t="shared" si="329"/>
        <v>9.7937136394747881E-3</v>
      </c>
      <c r="AI256" s="1">
        <f t="shared" si="293"/>
        <v>717238.82549674495</v>
      </c>
      <c r="AJ256" s="1">
        <f t="shared" si="294"/>
        <v>306768.72084166692</v>
      </c>
      <c r="AK256" s="1">
        <f t="shared" si="295"/>
        <v>107108.01366140514</v>
      </c>
      <c r="AL256" s="14">
        <f t="shared" si="330"/>
        <v>88.488081693972234</v>
      </c>
      <c r="AM256" s="14">
        <f t="shared" si="331"/>
        <v>21.460498520514417</v>
      </c>
      <c r="AN256" s="14">
        <f t="shared" si="332"/>
        <v>6.7502406232386987</v>
      </c>
      <c r="AO256" s="11">
        <f t="shared" si="333"/>
        <v>2.7628110806611535E-3</v>
      </c>
      <c r="AP256" s="11">
        <f t="shared" si="334"/>
        <v>3.4804132797887056E-3</v>
      </c>
      <c r="AQ256" s="11">
        <f t="shared" si="335"/>
        <v>3.1571739834287895E-3</v>
      </c>
      <c r="AR256" s="1">
        <f t="shared" si="336"/>
        <v>372561.80416597507</v>
      </c>
      <c r="AS256" s="1">
        <f t="shared" si="337"/>
        <v>160887.64601793326</v>
      </c>
      <c r="AT256" s="1">
        <f t="shared" si="338"/>
        <v>55932.167968822119</v>
      </c>
      <c r="AU256" s="1">
        <f t="shared" si="296"/>
        <v>74512.360833195024</v>
      </c>
      <c r="AV256" s="1">
        <f t="shared" si="297"/>
        <v>32177.529203586655</v>
      </c>
      <c r="AW256" s="1">
        <f t="shared" si="298"/>
        <v>11186.433593764425</v>
      </c>
      <c r="AX256" s="1">
        <f t="shared" si="282"/>
        <v>255748.04820839185</v>
      </c>
      <c r="AY256" s="1">
        <f t="shared" si="273"/>
        <v>43422.201596564693</v>
      </c>
      <c r="AZ256" s="1">
        <f t="shared" si="274"/>
        <v>10239.509017780527</v>
      </c>
      <c r="BA256" s="1">
        <f t="shared" si="283"/>
        <v>14511.532781383057</v>
      </c>
      <c r="BB256" s="1">
        <f t="shared" si="284"/>
        <v>31653.394789944043</v>
      </c>
      <c r="BC256" s="1">
        <f t="shared" si="285"/>
        <v>40351.78942412293</v>
      </c>
      <c r="BD256" s="1">
        <f t="shared" si="275"/>
        <v>271.54462681962229</v>
      </c>
      <c r="BE256" s="2">
        <f t="shared" si="290"/>
        <v>0</v>
      </c>
      <c r="BF256" s="2">
        <f t="shared" si="291"/>
        <v>0</v>
      </c>
      <c r="BG256" s="2">
        <f t="shared" si="292"/>
        <v>0</v>
      </c>
      <c r="BH256" s="2">
        <f t="shared" si="276"/>
        <v>0</v>
      </c>
      <c r="BI256" s="2">
        <f t="shared" si="286"/>
        <v>0</v>
      </c>
      <c r="BJ256" s="2">
        <f t="shared" si="277"/>
        <v>0</v>
      </c>
      <c r="BK256" s="2">
        <f t="shared" si="278"/>
        <v>0</v>
      </c>
      <c r="BL256" s="2">
        <f t="shared" si="279"/>
        <v>0</v>
      </c>
      <c r="BM256" s="2">
        <f t="shared" si="280"/>
        <v>0</v>
      </c>
      <c r="BN256" s="2">
        <f t="shared" si="281"/>
        <v>0</v>
      </c>
      <c r="BO256" s="2">
        <f t="shared" si="287"/>
        <v>0</v>
      </c>
      <c r="BP256" s="2">
        <f t="shared" si="288"/>
        <v>0</v>
      </c>
      <c r="BQ256" s="2">
        <f t="shared" si="289"/>
        <v>0</v>
      </c>
      <c r="BR256" s="17">
        <f t="shared" si="342"/>
        <v>3.1386376673759246E-3</v>
      </c>
      <c r="BS256" s="12"/>
      <c r="BT256" s="12"/>
      <c r="BU256" s="12"/>
      <c r="BV256" s="12"/>
      <c r="BW256" s="12"/>
      <c r="BX256" s="12"/>
      <c r="BY256" s="19"/>
      <c r="BZ256" s="19"/>
      <c r="CA256" s="19"/>
      <c r="CB256" s="12"/>
      <c r="CC256" s="12"/>
      <c r="CD256" s="12"/>
      <c r="CE256" s="12"/>
      <c r="CF256" s="12"/>
      <c r="CG256" s="12"/>
      <c r="CH256" s="12"/>
      <c r="CI256" s="12"/>
      <c r="CJ256" s="12"/>
      <c r="CK256" s="17"/>
      <c r="CL256" s="17"/>
      <c r="CM256" s="17"/>
    </row>
    <row r="257" spans="1:91">
      <c r="A257" s="2">
        <f t="shared" si="299"/>
        <v>2211</v>
      </c>
      <c r="B257" s="5">
        <f t="shared" si="300"/>
        <v>1165.4027711750887</v>
      </c>
      <c r="C257" s="5">
        <f t="shared" si="301"/>
        <v>2964.1553576015936</v>
      </c>
      <c r="D257" s="5">
        <f t="shared" si="302"/>
        <v>4369.9125529395151</v>
      </c>
      <c r="E257" s="15">
        <f t="shared" si="303"/>
        <v>1.3679575954270063E-7</v>
      </c>
      <c r="F257" s="15">
        <f t="shared" si="304"/>
        <v>2.6949681920452804E-7</v>
      </c>
      <c r="G257" s="15">
        <f t="shared" si="305"/>
        <v>5.5016816982791466E-7</v>
      </c>
      <c r="H257" s="5">
        <f t="shared" si="306"/>
        <v>373870.90031659947</v>
      </c>
      <c r="I257" s="5">
        <f t="shared" si="307"/>
        <v>161599.67766104799</v>
      </c>
      <c r="J257" s="5">
        <f t="shared" si="308"/>
        <v>56156.75673528498</v>
      </c>
      <c r="K257" s="5">
        <f t="shared" si="309"/>
        <v>320808.31585771951</v>
      </c>
      <c r="L257" s="5">
        <f t="shared" si="310"/>
        <v>54517.951377489269</v>
      </c>
      <c r="M257" s="5">
        <f t="shared" si="311"/>
        <v>12850.773569258254</v>
      </c>
      <c r="N257" s="15">
        <f t="shared" si="312"/>
        <v>3.513631810990514E-3</v>
      </c>
      <c r="O257" s="15">
        <f t="shared" si="313"/>
        <v>4.4253745402427214E-3</v>
      </c>
      <c r="P257" s="15">
        <f t="shared" si="314"/>
        <v>4.0148250814262543E-3</v>
      </c>
      <c r="Q257" s="5">
        <f t="shared" si="315"/>
        <v>6008.833122203212</v>
      </c>
      <c r="R257" s="5">
        <f t="shared" si="316"/>
        <v>8248.032128497809</v>
      </c>
      <c r="S257" s="5">
        <f t="shared" si="317"/>
        <v>5157.7312081680884</v>
      </c>
      <c r="T257" s="5">
        <f t="shared" si="318"/>
        <v>16.071946538537347</v>
      </c>
      <c r="U257" s="5">
        <f t="shared" si="319"/>
        <v>51.039904583212639</v>
      </c>
      <c r="V257" s="5">
        <f t="shared" si="320"/>
        <v>91.845247268835436</v>
      </c>
      <c r="W257" s="15">
        <f t="shared" si="321"/>
        <v>-1.0734613539272964E-2</v>
      </c>
      <c r="X257" s="15">
        <f t="shared" si="322"/>
        <v>-1.217998157191269E-2</v>
      </c>
      <c r="Y257" s="15">
        <f t="shared" si="323"/>
        <v>-9.7425357312937999E-3</v>
      </c>
      <c r="Z257" s="5">
        <f t="shared" si="339"/>
        <v>6197.0721020655646</v>
      </c>
      <c r="AA257" s="5">
        <f t="shared" si="340"/>
        <v>25372.231736410828</v>
      </c>
      <c r="AB257" s="5">
        <f t="shared" si="341"/>
        <v>86369.421753001705</v>
      </c>
      <c r="AC257" s="16">
        <f t="shared" si="324"/>
        <v>1.0238410913017755</v>
      </c>
      <c r="AD257" s="16">
        <f t="shared" si="325"/>
        <v>3.0521364191803162</v>
      </c>
      <c r="AE257" s="16">
        <f t="shared" si="326"/>
        <v>16.64906296406301</v>
      </c>
      <c r="AF257" s="15">
        <f t="shared" si="327"/>
        <v>-4.0504037456468023E-3</v>
      </c>
      <c r="AG257" s="15">
        <f t="shared" si="328"/>
        <v>2.9673830763510267E-4</v>
      </c>
      <c r="AH257" s="15">
        <f t="shared" si="329"/>
        <v>9.7937136394747881E-3</v>
      </c>
      <c r="AI257" s="1">
        <f t="shared" si="293"/>
        <v>720027.3037802655</v>
      </c>
      <c r="AJ257" s="1">
        <f t="shared" si="294"/>
        <v>308269.37796108687</v>
      </c>
      <c r="AK257" s="1">
        <f t="shared" si="295"/>
        <v>107583.64588902905</v>
      </c>
      <c r="AL257" s="14">
        <f t="shared" si="330"/>
        <v>88.730112788056687</v>
      </c>
      <c r="AM257" s="14">
        <f t="shared" si="331"/>
        <v>21.534443010515684</v>
      </c>
      <c r="AN257" s="14">
        <f t="shared" si="332"/>
        <v>6.7713391904754969</v>
      </c>
      <c r="AO257" s="11">
        <f t="shared" si="333"/>
        <v>2.7351829698545418E-3</v>
      </c>
      <c r="AP257" s="11">
        <f t="shared" si="334"/>
        <v>3.4456091469908185E-3</v>
      </c>
      <c r="AQ257" s="11">
        <f t="shared" si="335"/>
        <v>3.1256022435945017E-3</v>
      </c>
      <c r="AR257" s="1">
        <f t="shared" si="336"/>
        <v>373870.90031659947</v>
      </c>
      <c r="AS257" s="1">
        <f t="shared" si="337"/>
        <v>161599.67766104799</v>
      </c>
      <c r="AT257" s="1">
        <f t="shared" si="338"/>
        <v>56156.75673528498</v>
      </c>
      <c r="AU257" s="1">
        <f t="shared" si="296"/>
        <v>74774.180063319902</v>
      </c>
      <c r="AV257" s="1">
        <f t="shared" si="297"/>
        <v>32319.935532209598</v>
      </c>
      <c r="AW257" s="1">
        <f t="shared" si="298"/>
        <v>11231.351347056996</v>
      </c>
      <c r="AX257" s="1">
        <f t="shared" si="282"/>
        <v>256646.65268617557</v>
      </c>
      <c r="AY257" s="1">
        <f t="shared" si="273"/>
        <v>43614.36110199141</v>
      </c>
      <c r="AZ257" s="1">
        <f t="shared" si="274"/>
        <v>10280.618855406603</v>
      </c>
      <c r="BA257" s="1">
        <f t="shared" si="283"/>
        <v>14515.62238575208</v>
      </c>
      <c r="BB257" s="1">
        <f t="shared" si="284"/>
        <v>31666.491878513596</v>
      </c>
      <c r="BC257" s="1">
        <f t="shared" si="285"/>
        <v>40369.320933978634</v>
      </c>
      <c r="BD257" s="1">
        <f t="shared" si="275"/>
        <v>263.74135405694761</v>
      </c>
      <c r="BE257" s="2">
        <f t="shared" si="290"/>
        <v>0</v>
      </c>
      <c r="BF257" s="2">
        <f t="shared" si="291"/>
        <v>0</v>
      </c>
      <c r="BG257" s="2">
        <f t="shared" si="292"/>
        <v>0</v>
      </c>
      <c r="BH257" s="2">
        <f t="shared" si="276"/>
        <v>0</v>
      </c>
      <c r="BI257" s="2">
        <f t="shared" si="286"/>
        <v>0</v>
      </c>
      <c r="BJ257" s="2">
        <f t="shared" si="277"/>
        <v>0</v>
      </c>
      <c r="BK257" s="2">
        <f t="shared" si="278"/>
        <v>0</v>
      </c>
      <c r="BL257" s="2">
        <f t="shared" si="279"/>
        <v>0</v>
      </c>
      <c r="BM257" s="2">
        <f t="shared" si="280"/>
        <v>0</v>
      </c>
      <c r="BN257" s="2">
        <f t="shared" si="281"/>
        <v>0</v>
      </c>
      <c r="BO257" s="2">
        <f t="shared" si="287"/>
        <v>0</v>
      </c>
      <c r="BP257" s="2">
        <f t="shared" si="288"/>
        <v>0</v>
      </c>
      <c r="BQ257" s="2">
        <f t="shared" si="289"/>
        <v>0</v>
      </c>
      <c r="BR257" s="17">
        <f t="shared" si="342"/>
        <v>3.0472210362873053E-3</v>
      </c>
      <c r="BS257" s="12"/>
      <c r="BT257" s="12"/>
      <c r="BU257" s="12"/>
      <c r="BV257" s="12"/>
      <c r="BW257" s="12"/>
      <c r="BX257" s="12"/>
      <c r="BY257" s="19"/>
      <c r="BZ257" s="19"/>
      <c r="CA257" s="19"/>
      <c r="CB257" s="12"/>
      <c r="CC257" s="12"/>
      <c r="CD257" s="12"/>
      <c r="CE257" s="12"/>
      <c r="CF257" s="12"/>
      <c r="CG257" s="12"/>
      <c r="CH257" s="12"/>
      <c r="CI257" s="12"/>
      <c r="CJ257" s="12"/>
      <c r="CK257" s="17"/>
      <c r="CL257" s="17"/>
      <c r="CM257" s="17"/>
    </row>
    <row r="258" spans="1:91">
      <c r="A258" s="2">
        <f t="shared" si="299"/>
        <v>2212</v>
      </c>
      <c r="B258" s="5">
        <f t="shared" si="300"/>
        <v>1165.402922626138</v>
      </c>
      <c r="C258" s="5">
        <f t="shared" si="301"/>
        <v>2964.156116490512</v>
      </c>
      <c r="D258" s="5">
        <f t="shared" si="302"/>
        <v>4369.914836916967</v>
      </c>
      <c r="E258" s="15">
        <f t="shared" si="303"/>
        <v>1.299559715655656E-7</v>
      </c>
      <c r="F258" s="15">
        <f t="shared" si="304"/>
        <v>2.5602197824430163E-7</v>
      </c>
      <c r="G258" s="15">
        <f t="shared" si="305"/>
        <v>5.2265976133651891E-7</v>
      </c>
      <c r="H258" s="5">
        <f t="shared" si="306"/>
        <v>375171.46715919196</v>
      </c>
      <c r="I258" s="5">
        <f t="shared" si="307"/>
        <v>162307.71329395042</v>
      </c>
      <c r="J258" s="5">
        <f t="shared" si="308"/>
        <v>56379.992816469137</v>
      </c>
      <c r="K258" s="5">
        <f t="shared" si="309"/>
        <v>321924.25458636606</v>
      </c>
      <c r="L258" s="5">
        <f t="shared" si="310"/>
        <v>54756.803257083084</v>
      </c>
      <c r="M258" s="5">
        <f t="shared" si="311"/>
        <v>12901.851619663594</v>
      </c>
      <c r="N258" s="15">
        <f t="shared" si="312"/>
        <v>3.4785218259163475E-3</v>
      </c>
      <c r="O258" s="15">
        <f t="shared" si="313"/>
        <v>4.3811602152834528E-3</v>
      </c>
      <c r="P258" s="15">
        <f t="shared" si="314"/>
        <v>3.9747062797472754E-3</v>
      </c>
      <c r="Q258" s="5">
        <f t="shared" si="315"/>
        <v>5965.0088798077677</v>
      </c>
      <c r="R258" s="5">
        <f t="shared" si="316"/>
        <v>8183.2691592724268</v>
      </c>
      <c r="S258" s="5">
        <f t="shared" si="317"/>
        <v>5127.7852477594924</v>
      </c>
      <c r="T258" s="5">
        <f t="shared" si="318"/>
        <v>15.899420403622292</v>
      </c>
      <c r="U258" s="5">
        <f t="shared" si="319"/>
        <v>50.418239485956924</v>
      </c>
      <c r="V258" s="5">
        <f t="shared" si="320"/>
        <v>90.950441665569286</v>
      </c>
      <c r="W258" s="15">
        <f t="shared" si="321"/>
        <v>-1.0734613539272964E-2</v>
      </c>
      <c r="X258" s="15">
        <f t="shared" si="322"/>
        <v>-1.217998157191269E-2</v>
      </c>
      <c r="Y258" s="15">
        <f t="shared" si="323"/>
        <v>-9.7425357312937999E-3</v>
      </c>
      <c r="Z258" s="5">
        <f t="shared" si="339"/>
        <v>6127.171811848918</v>
      </c>
      <c r="AA258" s="5">
        <f t="shared" si="340"/>
        <v>25181.589371498754</v>
      </c>
      <c r="AB258" s="5">
        <f t="shared" si="341"/>
        <v>86712.391456014389</v>
      </c>
      <c r="AC258" s="16">
        <f t="shared" si="324"/>
        <v>1.0196941215106197</v>
      </c>
      <c r="AD258" s="16">
        <f t="shared" si="325"/>
        <v>3.053042104976015</v>
      </c>
      <c r="AE258" s="16">
        <f t="shared" si="326"/>
        <v>16.812119119098629</v>
      </c>
      <c r="AF258" s="15">
        <f t="shared" si="327"/>
        <v>-4.0504037456468023E-3</v>
      </c>
      <c r="AG258" s="15">
        <f t="shared" si="328"/>
        <v>2.9673830763510267E-4</v>
      </c>
      <c r="AH258" s="15">
        <f t="shared" si="329"/>
        <v>9.7937136394747881E-3</v>
      </c>
      <c r="AI258" s="1">
        <f t="shared" si="293"/>
        <v>722798.75346555887</v>
      </c>
      <c r="AJ258" s="1">
        <f t="shared" si="294"/>
        <v>309762.37569718779</v>
      </c>
      <c r="AK258" s="1">
        <f t="shared" si="295"/>
        <v>108056.63264718314</v>
      </c>
      <c r="AL258" s="14">
        <f t="shared" si="330"/>
        <v>88.970378950533743</v>
      </c>
      <c r="AM258" s="14">
        <f t="shared" si="331"/>
        <v>21.607900291589946</v>
      </c>
      <c r="AN258" s="14">
        <f t="shared" si="332"/>
        <v>6.7922920583117277</v>
      </c>
      <c r="AO258" s="11">
        <f t="shared" si="333"/>
        <v>2.7078311401559961E-3</v>
      </c>
      <c r="AP258" s="11">
        <f t="shared" si="334"/>
        <v>3.4111530555209105E-3</v>
      </c>
      <c r="AQ258" s="11">
        <f t="shared" si="335"/>
        <v>3.0943462211585567E-3</v>
      </c>
      <c r="AR258" s="1">
        <f t="shared" si="336"/>
        <v>375171.46715919196</v>
      </c>
      <c r="AS258" s="1">
        <f t="shared" si="337"/>
        <v>162307.71329395042</v>
      </c>
      <c r="AT258" s="1">
        <f t="shared" si="338"/>
        <v>56379.992816469137</v>
      </c>
      <c r="AU258" s="1">
        <f t="shared" si="296"/>
        <v>75034.293431838392</v>
      </c>
      <c r="AV258" s="1">
        <f t="shared" si="297"/>
        <v>32461.542658790087</v>
      </c>
      <c r="AW258" s="1">
        <f t="shared" si="298"/>
        <v>11275.998563293828</v>
      </c>
      <c r="AX258" s="1">
        <f t="shared" si="282"/>
        <v>257539.40366909289</v>
      </c>
      <c r="AY258" s="1">
        <f t="shared" si="273"/>
        <v>43805.442605666474</v>
      </c>
      <c r="AZ258" s="1">
        <f t="shared" si="274"/>
        <v>10321.481295730875</v>
      </c>
      <c r="BA258" s="1">
        <f t="shared" si="283"/>
        <v>14519.671117200331</v>
      </c>
      <c r="BB258" s="1">
        <f t="shared" si="284"/>
        <v>31679.458063655209</v>
      </c>
      <c r="BC258" s="1">
        <f t="shared" si="285"/>
        <v>40386.676733947286</v>
      </c>
      <c r="BD258" s="1">
        <f t="shared" si="275"/>
        <v>256.16125167716211</v>
      </c>
      <c r="BE258" s="2">
        <f t="shared" si="290"/>
        <v>0</v>
      </c>
      <c r="BF258" s="2">
        <f t="shared" si="291"/>
        <v>0</v>
      </c>
      <c r="BG258" s="2">
        <f t="shared" si="292"/>
        <v>0</v>
      </c>
      <c r="BH258" s="2">
        <f t="shared" si="276"/>
        <v>0</v>
      </c>
      <c r="BI258" s="2">
        <f t="shared" si="286"/>
        <v>0</v>
      </c>
      <c r="BJ258" s="2">
        <f t="shared" si="277"/>
        <v>0</v>
      </c>
      <c r="BK258" s="2">
        <f t="shared" si="278"/>
        <v>0</v>
      </c>
      <c r="BL258" s="2">
        <f t="shared" si="279"/>
        <v>0</v>
      </c>
      <c r="BM258" s="2">
        <f t="shared" si="280"/>
        <v>0</v>
      </c>
      <c r="BN258" s="2">
        <f t="shared" si="281"/>
        <v>0</v>
      </c>
      <c r="BO258" s="2">
        <f t="shared" si="287"/>
        <v>0</v>
      </c>
      <c r="BP258" s="2">
        <f t="shared" si="288"/>
        <v>0</v>
      </c>
      <c r="BQ258" s="2">
        <f t="shared" si="289"/>
        <v>0</v>
      </c>
      <c r="BR258" s="17">
        <f t="shared" si="342"/>
        <v>2.9584670255216558E-3</v>
      </c>
      <c r="BS258" s="12"/>
      <c r="BT258" s="12"/>
      <c r="BU258" s="12"/>
      <c r="BV258" s="12"/>
      <c r="BW258" s="12"/>
      <c r="BX258" s="12"/>
      <c r="BY258" s="19"/>
      <c r="BZ258" s="19"/>
      <c r="CA258" s="19"/>
      <c r="CB258" s="12"/>
      <c r="CC258" s="12"/>
      <c r="CD258" s="12"/>
      <c r="CE258" s="12"/>
      <c r="CF258" s="12"/>
      <c r="CG258" s="12"/>
      <c r="CH258" s="12"/>
      <c r="CI258" s="12"/>
      <c r="CJ258" s="12"/>
      <c r="CK258" s="17"/>
      <c r="CL258" s="17"/>
      <c r="CM258" s="17"/>
    </row>
    <row r="259" spans="1:91">
      <c r="A259" s="2">
        <f t="shared" si="299"/>
        <v>2213</v>
      </c>
      <c r="B259" s="5">
        <f t="shared" si="300"/>
        <v>1165.4030665046537</v>
      </c>
      <c r="C259" s="5">
        <f t="shared" si="301"/>
        <v>2964.1568374351696</v>
      </c>
      <c r="D259" s="5">
        <f t="shared" si="302"/>
        <v>4369.9170066966808</v>
      </c>
      <c r="E259" s="15">
        <f t="shared" si="303"/>
        <v>1.2345817298728732E-7</v>
      </c>
      <c r="F259" s="15">
        <f t="shared" si="304"/>
        <v>2.4322087933208651E-7</v>
      </c>
      <c r="G259" s="15">
        <f t="shared" si="305"/>
        <v>4.9652677326969291E-7</v>
      </c>
      <c r="H259" s="5">
        <f t="shared" si="306"/>
        <v>376463.51506906794</v>
      </c>
      <c r="I259" s="5">
        <f t="shared" si="307"/>
        <v>163011.74437560185</v>
      </c>
      <c r="J259" s="5">
        <f t="shared" si="308"/>
        <v>56601.875534070125</v>
      </c>
      <c r="K259" s="5">
        <f t="shared" si="309"/>
        <v>323032.88526447746</v>
      </c>
      <c r="L259" s="5">
        <f t="shared" si="310"/>
        <v>54994.304726686772</v>
      </c>
      <c r="M259" s="5">
        <f t="shared" si="311"/>
        <v>12952.620255105661</v>
      </c>
      <c r="N259" s="15">
        <f t="shared" si="312"/>
        <v>3.4437625072265554E-3</v>
      </c>
      <c r="O259" s="15">
        <f t="shared" si="313"/>
        <v>4.3373874199452711E-3</v>
      </c>
      <c r="P259" s="15">
        <f t="shared" si="314"/>
        <v>3.9349883209547354E-3</v>
      </c>
      <c r="Q259" s="5">
        <f t="shared" si="315"/>
        <v>5921.2991084679406</v>
      </c>
      <c r="R259" s="5">
        <f t="shared" si="316"/>
        <v>8118.6607586753244</v>
      </c>
      <c r="S259" s="5">
        <f t="shared" si="317"/>
        <v>5097.8113403271282</v>
      </c>
      <c r="T259" s="5">
        <f t="shared" si="318"/>
        <v>15.728746270090975</v>
      </c>
      <c r="U259" s="5">
        <f t="shared" si="319"/>
        <v>49.804146258129691</v>
      </c>
      <c r="V259" s="5">
        <f t="shared" si="320"/>
        <v>90.064353737865531</v>
      </c>
      <c r="W259" s="15">
        <f t="shared" si="321"/>
        <v>-1.0734613539272964E-2</v>
      </c>
      <c r="X259" s="15">
        <f t="shared" si="322"/>
        <v>-1.217998157191269E-2</v>
      </c>
      <c r="Y259" s="15">
        <f t="shared" si="323"/>
        <v>-9.7425357312937999E-3</v>
      </c>
      <c r="Z259" s="5">
        <f t="shared" si="339"/>
        <v>6057.8479715395233</v>
      </c>
      <c r="AA259" s="5">
        <f t="shared" si="340"/>
        <v>24991.278969517582</v>
      </c>
      <c r="AB259" s="5">
        <f t="shared" si="341"/>
        <v>87053.242038778932</v>
      </c>
      <c r="AC259" s="16">
        <f t="shared" si="324"/>
        <v>1.0155639486214389</v>
      </c>
      <c r="AD259" s="16">
        <f t="shared" si="325"/>
        <v>3.0539480595233841</v>
      </c>
      <c r="AE259" s="16">
        <f t="shared" si="326"/>
        <v>16.97677219942382</v>
      </c>
      <c r="AF259" s="15">
        <f t="shared" si="327"/>
        <v>-4.0504037456468023E-3</v>
      </c>
      <c r="AG259" s="15">
        <f t="shared" si="328"/>
        <v>2.9673830763510267E-4</v>
      </c>
      <c r="AH259" s="15">
        <f t="shared" si="329"/>
        <v>9.7937136394747881E-3</v>
      </c>
      <c r="AI259" s="1">
        <f t="shared" si="293"/>
        <v>725553.17155084142</v>
      </c>
      <c r="AJ259" s="1">
        <f t="shared" si="294"/>
        <v>311247.68078625906</v>
      </c>
      <c r="AK259" s="1">
        <f t="shared" si="295"/>
        <v>108526.96794575866</v>
      </c>
      <c r="AL259" s="14">
        <f t="shared" si="330"/>
        <v>89.208886545580739</v>
      </c>
      <c r="AM259" s="14">
        <f t="shared" si="331"/>
        <v>21.680871068141961</v>
      </c>
      <c r="AN259" s="14">
        <f t="shared" si="332"/>
        <v>6.8130995845427327</v>
      </c>
      <c r="AO259" s="11">
        <f t="shared" si="333"/>
        <v>2.680752828754436E-3</v>
      </c>
      <c r="AP259" s="11">
        <f t="shared" si="334"/>
        <v>3.3770415249657014E-3</v>
      </c>
      <c r="AQ259" s="11">
        <f t="shared" si="335"/>
        <v>3.063402758946971E-3</v>
      </c>
      <c r="AR259" s="1">
        <f t="shared" si="336"/>
        <v>376463.51506906794</v>
      </c>
      <c r="AS259" s="1">
        <f t="shared" si="337"/>
        <v>163011.74437560185</v>
      </c>
      <c r="AT259" s="1">
        <f t="shared" si="338"/>
        <v>56601.875534070125</v>
      </c>
      <c r="AU259" s="1">
        <f t="shared" si="296"/>
        <v>75292.703013813589</v>
      </c>
      <c r="AV259" s="1">
        <f t="shared" si="297"/>
        <v>32602.348875120369</v>
      </c>
      <c r="AW259" s="1">
        <f t="shared" si="298"/>
        <v>11320.375106814026</v>
      </c>
      <c r="AX259" s="1">
        <f t="shared" si="282"/>
        <v>258426.30821158196</v>
      </c>
      <c r="AY259" s="1">
        <f t="shared" si="273"/>
        <v>43995.443781349415</v>
      </c>
      <c r="AZ259" s="1">
        <f t="shared" si="274"/>
        <v>10362.096204084528</v>
      </c>
      <c r="BA259" s="1">
        <f t="shared" si="283"/>
        <v>14523.679386434342</v>
      </c>
      <c r="BB259" s="1">
        <f t="shared" si="284"/>
        <v>31692.294663463974</v>
      </c>
      <c r="BC259" s="1">
        <f t="shared" si="285"/>
        <v>40403.858615701945</v>
      </c>
      <c r="BD259" s="1">
        <f t="shared" si="275"/>
        <v>248.79797931784654</v>
      </c>
      <c r="BE259" s="2">
        <f t="shared" si="290"/>
        <v>0</v>
      </c>
      <c r="BF259" s="2">
        <f t="shared" si="291"/>
        <v>0</v>
      </c>
      <c r="BG259" s="2">
        <f t="shared" si="292"/>
        <v>0</v>
      </c>
      <c r="BH259" s="2">
        <f t="shared" si="276"/>
        <v>0</v>
      </c>
      <c r="BI259" s="2">
        <f t="shared" si="286"/>
        <v>0</v>
      </c>
      <c r="BJ259" s="2">
        <f t="shared" si="277"/>
        <v>0</v>
      </c>
      <c r="BK259" s="2">
        <f t="shared" si="278"/>
        <v>0</v>
      </c>
      <c r="BL259" s="2">
        <f t="shared" si="279"/>
        <v>0</v>
      </c>
      <c r="BM259" s="2">
        <f t="shared" si="280"/>
        <v>0</v>
      </c>
      <c r="BN259" s="2">
        <f t="shared" si="281"/>
        <v>0</v>
      </c>
      <c r="BO259" s="2">
        <f t="shared" si="287"/>
        <v>0</v>
      </c>
      <c r="BP259" s="2">
        <f t="shared" si="288"/>
        <v>0</v>
      </c>
      <c r="BQ259" s="2">
        <f t="shared" si="289"/>
        <v>0</v>
      </c>
      <c r="BR259" s="17">
        <f t="shared" si="342"/>
        <v>2.8722980830307335E-3</v>
      </c>
      <c r="BS259" s="12"/>
      <c r="BT259" s="12"/>
      <c r="BU259" s="12"/>
      <c r="BV259" s="12"/>
      <c r="BW259" s="12"/>
      <c r="BX259" s="12"/>
      <c r="BY259" s="19"/>
      <c r="BZ259" s="19"/>
      <c r="CA259" s="19"/>
      <c r="CB259" s="12"/>
      <c r="CC259" s="12"/>
      <c r="CD259" s="12"/>
      <c r="CE259" s="12"/>
      <c r="CF259" s="12"/>
      <c r="CG259" s="12"/>
      <c r="CH259" s="12"/>
      <c r="CI259" s="12"/>
      <c r="CJ259" s="12"/>
      <c r="CK259" s="17"/>
      <c r="CL259" s="17"/>
      <c r="CM259" s="17"/>
    </row>
    <row r="260" spans="1:91">
      <c r="A260" s="2">
        <f t="shared" si="299"/>
        <v>2214</v>
      </c>
      <c r="B260" s="5">
        <f t="shared" si="300"/>
        <v>1165.4032031892605</v>
      </c>
      <c r="C260" s="5">
        <f t="shared" si="301"/>
        <v>2964.15752233276</v>
      </c>
      <c r="D260" s="5">
        <f t="shared" si="302"/>
        <v>4369.9190679884323</v>
      </c>
      <c r="E260" s="15">
        <f t="shared" si="303"/>
        <v>1.1728526433792295E-7</v>
      </c>
      <c r="F260" s="15">
        <f t="shared" si="304"/>
        <v>2.3105983536548216E-7</v>
      </c>
      <c r="G260" s="15">
        <f t="shared" si="305"/>
        <v>4.7170043460620825E-7</v>
      </c>
      <c r="H260" s="5">
        <f t="shared" si="306"/>
        <v>377747.05539139209</v>
      </c>
      <c r="I260" s="5">
        <f t="shared" si="307"/>
        <v>163711.76306816042</v>
      </c>
      <c r="J260" s="5">
        <f t="shared" si="308"/>
        <v>56822.40440680724</v>
      </c>
      <c r="K260" s="5">
        <f t="shared" si="309"/>
        <v>324134.21754603356</v>
      </c>
      <c r="L260" s="5">
        <f t="shared" si="310"/>
        <v>55230.453116850898</v>
      </c>
      <c r="M260" s="5">
        <f t="shared" si="311"/>
        <v>13003.079352900651</v>
      </c>
      <c r="N260" s="15">
        <f t="shared" si="312"/>
        <v>3.409350353461349E-3</v>
      </c>
      <c r="O260" s="15">
        <f t="shared" si="313"/>
        <v>4.2940517447715987E-3</v>
      </c>
      <c r="P260" s="15">
        <f t="shared" si="314"/>
        <v>3.8956671932923737E-3</v>
      </c>
      <c r="Q260" s="5">
        <f t="shared" si="315"/>
        <v>5877.7080154140021</v>
      </c>
      <c r="R260" s="5">
        <f t="shared" si="316"/>
        <v>8054.2148127459604</v>
      </c>
      <c r="S260" s="5">
        <f t="shared" si="317"/>
        <v>5067.8140173935099</v>
      </c>
      <c r="T260" s="5">
        <f t="shared" si="318"/>
        <v>15.559904257424266</v>
      </c>
      <c r="U260" s="5">
        <f t="shared" si="319"/>
        <v>49.197532674500827</v>
      </c>
      <c r="V260" s="5">
        <f t="shared" si="320"/>
        <v>89.186898553458491</v>
      </c>
      <c r="W260" s="15">
        <f t="shared" si="321"/>
        <v>-1.0734613539272964E-2</v>
      </c>
      <c r="X260" s="15">
        <f t="shared" si="322"/>
        <v>-1.217998157191269E-2</v>
      </c>
      <c r="Y260" s="15">
        <f t="shared" si="323"/>
        <v>-9.7425357312937999E-3</v>
      </c>
      <c r="Z260" s="5">
        <f t="shared" si="339"/>
        <v>5989.1009711474217</v>
      </c>
      <c r="AA260" s="5">
        <f t="shared" si="340"/>
        <v>24801.325590069115</v>
      </c>
      <c r="AB260" s="5">
        <f t="shared" si="341"/>
        <v>87391.972733223054</v>
      </c>
      <c r="AC260" s="16">
        <f t="shared" si="324"/>
        <v>1.0114505045999989</v>
      </c>
      <c r="AD260" s="16">
        <f t="shared" si="325"/>
        <v>3.0548542829021725</v>
      </c>
      <c r="AE260" s="16">
        <f t="shared" si="326"/>
        <v>17.143037844867575</v>
      </c>
      <c r="AF260" s="15">
        <f t="shared" si="327"/>
        <v>-4.0504037456468023E-3</v>
      </c>
      <c r="AG260" s="15">
        <f t="shared" si="328"/>
        <v>2.9673830763510267E-4</v>
      </c>
      <c r="AH260" s="15">
        <f t="shared" si="329"/>
        <v>9.7937136394747881E-3</v>
      </c>
      <c r="AI260" s="1">
        <f t="shared" si="293"/>
        <v>728290.5574095709</v>
      </c>
      <c r="AJ260" s="1">
        <f t="shared" si="294"/>
        <v>312725.2615827535</v>
      </c>
      <c r="AK260" s="1">
        <f t="shared" si="295"/>
        <v>108994.64625799682</v>
      </c>
      <c r="AL260" s="14">
        <f t="shared" si="330"/>
        <v>89.445642050788265</v>
      </c>
      <c r="AM260" s="14">
        <f t="shared" si="331"/>
        <v>21.753356098017559</v>
      </c>
      <c r="AN260" s="14">
        <f t="shared" si="332"/>
        <v>6.8337621399263595</v>
      </c>
      <c r="AO260" s="11">
        <f t="shared" si="333"/>
        <v>2.6539453004668914E-3</v>
      </c>
      <c r="AP260" s="11">
        <f t="shared" si="334"/>
        <v>3.3432711097160445E-3</v>
      </c>
      <c r="AQ260" s="11">
        <f t="shared" si="335"/>
        <v>3.0327687313575014E-3</v>
      </c>
      <c r="AR260" s="1">
        <f t="shared" si="336"/>
        <v>377747.05539139209</v>
      </c>
      <c r="AS260" s="1">
        <f t="shared" si="337"/>
        <v>163711.76306816042</v>
      </c>
      <c r="AT260" s="1">
        <f t="shared" si="338"/>
        <v>56822.40440680724</v>
      </c>
      <c r="AU260" s="1">
        <f t="shared" si="296"/>
        <v>75549.411078278426</v>
      </c>
      <c r="AV260" s="1">
        <f t="shared" si="297"/>
        <v>32742.352613632087</v>
      </c>
      <c r="AW260" s="1">
        <f t="shared" si="298"/>
        <v>11364.480881361449</v>
      </c>
      <c r="AX260" s="1">
        <f t="shared" si="282"/>
        <v>259307.37403682683</v>
      </c>
      <c r="AY260" s="1">
        <f t="shared" si="273"/>
        <v>44184.362493480723</v>
      </c>
      <c r="AZ260" s="1">
        <f t="shared" si="274"/>
        <v>10402.46348232052</v>
      </c>
      <c r="BA260" s="1">
        <f t="shared" si="283"/>
        <v>14527.647599895003</v>
      </c>
      <c r="BB260" s="1">
        <f t="shared" si="284"/>
        <v>31705.002982168357</v>
      </c>
      <c r="BC260" s="1">
        <f t="shared" si="285"/>
        <v>40420.868351005156</v>
      </c>
      <c r="BD260" s="1">
        <f t="shared" si="275"/>
        <v>241.64537506730105</v>
      </c>
      <c r="BE260" s="2">
        <f t="shared" si="290"/>
        <v>0</v>
      </c>
      <c r="BF260" s="2">
        <f t="shared" si="291"/>
        <v>0</v>
      </c>
      <c r="BG260" s="2">
        <f t="shared" si="292"/>
        <v>0</v>
      </c>
      <c r="BH260" s="2">
        <f t="shared" si="276"/>
        <v>0</v>
      </c>
      <c r="BI260" s="2">
        <f t="shared" si="286"/>
        <v>0</v>
      </c>
      <c r="BJ260" s="2">
        <f t="shared" si="277"/>
        <v>0</v>
      </c>
      <c r="BK260" s="2">
        <f t="shared" si="278"/>
        <v>0</v>
      </c>
      <c r="BL260" s="2">
        <f t="shared" si="279"/>
        <v>0</v>
      </c>
      <c r="BM260" s="2">
        <f t="shared" si="280"/>
        <v>0</v>
      </c>
      <c r="BN260" s="2">
        <f t="shared" si="281"/>
        <v>0</v>
      </c>
      <c r="BO260" s="2">
        <f t="shared" si="287"/>
        <v>0</v>
      </c>
      <c r="BP260" s="2">
        <f t="shared" si="288"/>
        <v>0</v>
      </c>
      <c r="BQ260" s="2">
        <f t="shared" si="289"/>
        <v>0</v>
      </c>
      <c r="BR260" s="17">
        <f t="shared" si="342"/>
        <v>2.7886389155638187E-3</v>
      </c>
      <c r="BS260" s="12"/>
      <c r="BT260" s="12"/>
      <c r="BU260" s="12"/>
      <c r="BV260" s="12"/>
      <c r="BW260" s="12"/>
      <c r="BX260" s="12"/>
      <c r="BY260" s="19"/>
      <c r="BZ260" s="19"/>
      <c r="CA260" s="19"/>
      <c r="CB260" s="12"/>
      <c r="CC260" s="12"/>
      <c r="CD260" s="12"/>
      <c r="CE260" s="12"/>
      <c r="CF260" s="12"/>
      <c r="CG260" s="12"/>
      <c r="CH260" s="12"/>
      <c r="CI260" s="12"/>
      <c r="CJ260" s="12"/>
      <c r="CK260" s="17"/>
      <c r="CL260" s="17"/>
      <c r="CM260" s="17"/>
    </row>
    <row r="261" spans="1:91">
      <c r="A261" s="2">
        <f t="shared" si="299"/>
        <v>2215</v>
      </c>
      <c r="B261" s="5">
        <f t="shared" si="300"/>
        <v>1165.4033330396521</v>
      </c>
      <c r="C261" s="5">
        <f t="shared" si="301"/>
        <v>2964.1581729856216</v>
      </c>
      <c r="D261" s="5">
        <f t="shared" si="302"/>
        <v>4369.9210262165188</v>
      </c>
      <c r="E261" s="15">
        <f t="shared" si="303"/>
        <v>1.114210011210268E-7</v>
      </c>
      <c r="F261" s="15">
        <f t="shared" si="304"/>
        <v>2.1950684359720804E-7</v>
      </c>
      <c r="G261" s="15">
        <f t="shared" si="305"/>
        <v>4.4811541287589782E-7</v>
      </c>
      <c r="H261" s="5">
        <f t="shared" si="306"/>
        <v>379022.10042057681</v>
      </c>
      <c r="I261" s="5">
        <f t="shared" si="307"/>
        <v>164407.76222591035</v>
      </c>
      <c r="J261" s="5">
        <f t="shared" si="308"/>
        <v>57041.579146930497</v>
      </c>
      <c r="K261" s="5">
        <f t="shared" si="309"/>
        <v>325228.26190310955</v>
      </c>
      <c r="L261" s="5">
        <f t="shared" si="310"/>
        <v>55465.245992696844</v>
      </c>
      <c r="M261" s="5">
        <f t="shared" si="311"/>
        <v>13053.228835194108</v>
      </c>
      <c r="N261" s="15">
        <f t="shared" si="312"/>
        <v>3.3752818982173416E-3</v>
      </c>
      <c r="O261" s="15">
        <f t="shared" si="313"/>
        <v>4.2511488245298157E-3</v>
      </c>
      <c r="P261" s="15">
        <f t="shared" si="314"/>
        <v>3.8567389256352058E-3</v>
      </c>
      <c r="Q261" s="5">
        <f t="shared" si="315"/>
        <v>5834.2396997410478</v>
      </c>
      <c r="R261" s="5">
        <f t="shared" si="316"/>
        <v>7989.9390059312273</v>
      </c>
      <c r="S261" s="5">
        <f t="shared" si="317"/>
        <v>5037.7977311959621</v>
      </c>
      <c r="T261" s="5">
        <f t="shared" si="318"/>
        <v>15.392874698512729</v>
      </c>
      <c r="U261" s="5">
        <f t="shared" si="319"/>
        <v>48.598307633141836</v>
      </c>
      <c r="V261" s="5">
        <f t="shared" si="320"/>
        <v>88.317992007538152</v>
      </c>
      <c r="W261" s="15">
        <f t="shared" si="321"/>
        <v>-1.0734613539272964E-2</v>
      </c>
      <c r="X261" s="15">
        <f t="shared" si="322"/>
        <v>-1.217998157191269E-2</v>
      </c>
      <c r="Y261" s="15">
        <f t="shared" si="323"/>
        <v>-9.7425357312937999E-3</v>
      </c>
      <c r="Z261" s="5">
        <f t="shared" si="339"/>
        <v>5920.9310443205131</v>
      </c>
      <c r="AA261" s="5">
        <f t="shared" si="340"/>
        <v>24611.753699760717</v>
      </c>
      <c r="AB261" s="5">
        <f t="shared" si="341"/>
        <v>87728.583075621791</v>
      </c>
      <c r="AC261" s="16">
        <f t="shared" si="324"/>
        <v>1.0073537216876307</v>
      </c>
      <c r="AD261" s="16">
        <f t="shared" si="325"/>
        <v>3.0557607751921529</v>
      </c>
      <c r="AE261" s="16">
        <f t="shared" si="326"/>
        <v>17.310931848430887</v>
      </c>
      <c r="AF261" s="15">
        <f t="shared" si="327"/>
        <v>-4.0504037456468023E-3</v>
      </c>
      <c r="AG261" s="15">
        <f t="shared" si="328"/>
        <v>2.9673830763510267E-4</v>
      </c>
      <c r="AH261" s="15">
        <f t="shared" si="329"/>
        <v>9.7937136394747881E-3</v>
      </c>
      <c r="AI261" s="1">
        <f t="shared" si="293"/>
        <v>731010.91274689231</v>
      </c>
      <c r="AJ261" s="1">
        <f t="shared" si="294"/>
        <v>314195.08803811029</v>
      </c>
      <c r="AK261" s="1">
        <f t="shared" si="295"/>
        <v>109459.66251355859</v>
      </c>
      <c r="AL261" s="14">
        <f t="shared" si="330"/>
        <v>89.68065205374252</v>
      </c>
      <c r="AM261" s="14">
        <f t="shared" si="331"/>
        <v>21.825356191329611</v>
      </c>
      <c r="AN261" s="14">
        <f t="shared" si="332"/>
        <v>6.8542801078605073</v>
      </c>
      <c r="AO261" s="11">
        <f t="shared" si="333"/>
        <v>2.6274058474622226E-3</v>
      </c>
      <c r="AP261" s="11">
        <f t="shared" si="334"/>
        <v>3.3098383986188838E-3</v>
      </c>
      <c r="AQ261" s="11">
        <f t="shared" si="335"/>
        <v>3.0024410440439263E-3</v>
      </c>
      <c r="AR261" s="1">
        <f t="shared" si="336"/>
        <v>379022.10042057681</v>
      </c>
      <c r="AS261" s="1">
        <f t="shared" si="337"/>
        <v>164407.76222591035</v>
      </c>
      <c r="AT261" s="1">
        <f t="shared" si="338"/>
        <v>57041.579146930497</v>
      </c>
      <c r="AU261" s="1">
        <f t="shared" si="296"/>
        <v>75804.420084115365</v>
      </c>
      <c r="AV261" s="1">
        <f t="shared" si="297"/>
        <v>32881.552445182075</v>
      </c>
      <c r="AW261" s="1">
        <f t="shared" si="298"/>
        <v>11408.3158293861</v>
      </c>
      <c r="AX261" s="1">
        <f t="shared" si="282"/>
        <v>260182.60952248768</v>
      </c>
      <c r="AY261" s="1">
        <f t="shared" si="273"/>
        <v>44372.196794157477</v>
      </c>
      <c r="AZ261" s="1">
        <f t="shared" si="274"/>
        <v>10442.583068155289</v>
      </c>
      <c r="BA261" s="1">
        <f t="shared" si="283"/>
        <v>14531.576159809221</v>
      </c>
      <c r="BB261" s="1">
        <f t="shared" si="284"/>
        <v>31717.584310307124</v>
      </c>
      <c r="BC261" s="1">
        <f t="shared" si="285"/>
        <v>40437.707692011427</v>
      </c>
      <c r="BD261" s="1">
        <f t="shared" si="275"/>
        <v>234.69745050996085</v>
      </c>
      <c r="BE261" s="2">
        <f t="shared" si="290"/>
        <v>0</v>
      </c>
      <c r="BF261" s="2">
        <f t="shared" si="291"/>
        <v>0</v>
      </c>
      <c r="BG261" s="2">
        <f t="shared" si="292"/>
        <v>0</v>
      </c>
      <c r="BH261" s="2">
        <f t="shared" si="276"/>
        <v>0</v>
      </c>
      <c r="BI261" s="2">
        <f t="shared" si="286"/>
        <v>0</v>
      </c>
      <c r="BJ261" s="2">
        <f t="shared" si="277"/>
        <v>0</v>
      </c>
      <c r="BK261" s="2">
        <f t="shared" si="278"/>
        <v>0</v>
      </c>
      <c r="BL261" s="2">
        <f t="shared" si="279"/>
        <v>0</v>
      </c>
      <c r="BM261" s="2">
        <f t="shared" si="280"/>
        <v>0</v>
      </c>
      <c r="BN261" s="2">
        <f t="shared" si="281"/>
        <v>0</v>
      </c>
      <c r="BO261" s="2">
        <f t="shared" si="287"/>
        <v>0</v>
      </c>
      <c r="BP261" s="2">
        <f t="shared" si="288"/>
        <v>0</v>
      </c>
      <c r="BQ261" s="2">
        <f t="shared" si="289"/>
        <v>0</v>
      </c>
      <c r="BR261" s="17">
        <f t="shared" si="342"/>
        <v>2.7074164228774937E-3</v>
      </c>
      <c r="BS261" s="12"/>
      <c r="BT261" s="12"/>
      <c r="BU261" s="12"/>
      <c r="BV261" s="12"/>
      <c r="BW261" s="12"/>
      <c r="BX261" s="12"/>
      <c r="BY261" s="19"/>
      <c r="BZ261" s="19"/>
      <c r="CA261" s="19"/>
      <c r="CB261" s="12"/>
      <c r="CC261" s="12"/>
      <c r="CD261" s="12"/>
      <c r="CE261" s="12"/>
      <c r="CF261" s="12"/>
      <c r="CG261" s="12"/>
      <c r="CH261" s="12"/>
      <c r="CI261" s="12"/>
      <c r="CJ261" s="12"/>
      <c r="CK261" s="17"/>
      <c r="CL261" s="17"/>
      <c r="CM261" s="17"/>
    </row>
    <row r="262" spans="1:91">
      <c r="A262" s="2">
        <f t="shared" si="299"/>
        <v>2216</v>
      </c>
      <c r="B262" s="5">
        <f t="shared" si="300"/>
        <v>1165.4034563975379</v>
      </c>
      <c r="C262" s="5">
        <f t="shared" si="301"/>
        <v>2964.158791105976</v>
      </c>
      <c r="D262" s="5">
        <f t="shared" si="302"/>
        <v>4369.9228865340356</v>
      </c>
      <c r="E262" s="15">
        <f t="shared" si="303"/>
        <v>1.0584995106497545E-7</v>
      </c>
      <c r="F262" s="15">
        <f t="shared" si="304"/>
        <v>2.0853150141734763E-7</v>
      </c>
      <c r="G262" s="15">
        <f t="shared" si="305"/>
        <v>4.257096422321029E-7</v>
      </c>
      <c r="H262" s="5">
        <f t="shared" si="306"/>
        <v>380288.66337985912</v>
      </c>
      <c r="I262" s="5">
        <f t="shared" si="307"/>
        <v>165099.73538420902</v>
      </c>
      <c r="J262" s="5">
        <f t="shared" si="308"/>
        <v>57259.399656742527</v>
      </c>
      <c r="K262" s="5">
        <f t="shared" si="309"/>
        <v>326315.02960819827</v>
      </c>
      <c r="L262" s="5">
        <f t="shared" si="310"/>
        <v>55698.68115014433</v>
      </c>
      <c r="M262" s="5">
        <f t="shared" si="311"/>
        <v>13103.068668142403</v>
      </c>
      <c r="N262" s="15">
        <f t="shared" si="312"/>
        <v>3.3415537097833958E-3</v>
      </c>
      <c r="O262" s="15">
        <f t="shared" si="313"/>
        <v>4.2086743377685032E-3</v>
      </c>
      <c r="P262" s="15">
        <f t="shared" si="314"/>
        <v>3.8181995870567587E-3</v>
      </c>
      <c r="Q262" s="5">
        <f t="shared" si="315"/>
        <v>5790.8981536909851</v>
      </c>
      <c r="R262" s="5">
        <f t="shared" si="316"/>
        <v>7925.8408232554202</v>
      </c>
      <c r="S262" s="5">
        <f t="shared" si="317"/>
        <v>5007.7668550981216</v>
      </c>
      <c r="T262" s="5">
        <f t="shared" si="318"/>
        <v>15.227638137365743</v>
      </c>
      <c r="U262" s="5">
        <f t="shared" si="319"/>
        <v>48.006381141744022</v>
      </c>
      <c r="V262" s="5">
        <f t="shared" si="320"/>
        <v>87.457550814688588</v>
      </c>
      <c r="W262" s="15">
        <f t="shared" si="321"/>
        <v>-1.0734613539272964E-2</v>
      </c>
      <c r="X262" s="15">
        <f t="shared" si="322"/>
        <v>-1.217998157191269E-2</v>
      </c>
      <c r="Y262" s="15">
        <f t="shared" si="323"/>
        <v>-9.7425357312937999E-3</v>
      </c>
      <c r="Z262" s="5">
        <f t="shared" si="339"/>
        <v>5853.3382724281928</v>
      </c>
      <c r="AA262" s="5">
        <f t="shared" si="340"/>
        <v>24422.587177830301</v>
      </c>
      <c r="AB262" s="5">
        <f t="shared" si="341"/>
        <v>88063.072901137479</v>
      </c>
      <c r="AC262" s="16">
        <f t="shared" si="324"/>
        <v>1.0032735324001159</v>
      </c>
      <c r="AD262" s="16">
        <f t="shared" si="325"/>
        <v>3.0566675364731211</v>
      </c>
      <c r="AE262" s="16">
        <f t="shared" si="326"/>
        <v>17.480470157786883</v>
      </c>
      <c r="AF262" s="15">
        <f t="shared" si="327"/>
        <v>-4.0504037456468023E-3</v>
      </c>
      <c r="AG262" s="15">
        <f t="shared" si="328"/>
        <v>2.9673830763510267E-4</v>
      </c>
      <c r="AH262" s="15">
        <f t="shared" si="329"/>
        <v>9.7937136394747881E-3</v>
      </c>
      <c r="AI262" s="1">
        <f t="shared" si="293"/>
        <v>733714.24155631848</v>
      </c>
      <c r="AJ262" s="1">
        <f t="shared" si="294"/>
        <v>315657.1316794813</v>
      </c>
      <c r="AK262" s="1">
        <f t="shared" si="295"/>
        <v>109922.01209158884</v>
      </c>
      <c r="AL262" s="14">
        <f t="shared" si="330"/>
        <v>89.913923248656644</v>
      </c>
      <c r="AM262" s="14">
        <f t="shared" si="331"/>
        <v>21.896872209295353</v>
      </c>
      <c r="AN262" s="14">
        <f t="shared" si="332"/>
        <v>6.8746538840644904</v>
      </c>
      <c r="AO262" s="11">
        <f t="shared" si="333"/>
        <v>2.6011317889876001E-3</v>
      </c>
      <c r="AP262" s="11">
        <f t="shared" si="334"/>
        <v>3.276740014632695E-3</v>
      </c>
      <c r="AQ262" s="11">
        <f t="shared" si="335"/>
        <v>2.9724166336034868E-3</v>
      </c>
      <c r="AR262" s="1">
        <f t="shared" si="336"/>
        <v>380288.66337985912</v>
      </c>
      <c r="AS262" s="1">
        <f t="shared" si="337"/>
        <v>165099.73538420902</v>
      </c>
      <c r="AT262" s="1">
        <f t="shared" si="338"/>
        <v>57259.399656742527</v>
      </c>
      <c r="AU262" s="1">
        <f t="shared" si="296"/>
        <v>76057.732675971827</v>
      </c>
      <c r="AV262" s="1">
        <f t="shared" si="297"/>
        <v>33019.947076841803</v>
      </c>
      <c r="AW262" s="1">
        <f t="shared" si="298"/>
        <v>11451.879931348507</v>
      </c>
      <c r="AX262" s="1">
        <f t="shared" si="282"/>
        <v>261052.02368655859</v>
      </c>
      <c r="AY262" s="1">
        <f t="shared" ref="AY262:AY325" si="343">(AS262-AV262)/C262*1000</f>
        <v>44558.944920115457</v>
      </c>
      <c r="AZ262" s="1">
        <f t="shared" ref="AZ262:AZ325" si="344">(AT262-AW262)/D262*1000</f>
        <v>10482.45493451392</v>
      </c>
      <c r="BA262" s="1">
        <f t="shared" si="283"/>
        <v>14535.465464240602</v>
      </c>
      <c r="BB262" s="1">
        <f t="shared" si="284"/>
        <v>31730.03992490251</v>
      </c>
      <c r="BC262" s="1">
        <f t="shared" si="285"/>
        <v>40454.378371561623</v>
      </c>
      <c r="BD262" s="1">
        <f t="shared" ref="BD262:BD325" si="345">SUM(BA262:BC262)*BR262</f>
        <v>227.94838590656241</v>
      </c>
      <c r="BE262" s="2">
        <f t="shared" si="290"/>
        <v>0</v>
      </c>
      <c r="BF262" s="2">
        <f t="shared" si="291"/>
        <v>0</v>
      </c>
      <c r="BG262" s="2">
        <f t="shared" si="292"/>
        <v>0</v>
      </c>
      <c r="BH262" s="2">
        <f t="shared" ref="BH262:BH325" si="346">(BE262*Z262+BF262*AA262+BG262*AB262)/(Z262+AA262+AB262)</f>
        <v>0</v>
      </c>
      <c r="BI262" s="2">
        <f t="shared" si="286"/>
        <v>0</v>
      </c>
      <c r="BJ262" s="2">
        <f t="shared" ref="BJ262:BJ325" si="347">BJ$5*BF262^2</f>
        <v>0</v>
      </c>
      <c r="BK262" s="2">
        <f t="shared" ref="BK262:BK325" si="348">BK$5*BG262^2</f>
        <v>0</v>
      </c>
      <c r="BL262" s="2">
        <f t="shared" ref="BL262:BL325" si="349">BI262*AR262</f>
        <v>0</v>
      </c>
      <c r="BM262" s="2">
        <f t="shared" ref="BM262:BM325" si="350">BJ262*AS262</f>
        <v>0</v>
      </c>
      <c r="BN262" s="2">
        <f t="shared" ref="BN262:BN325" si="351">BK262*AT262</f>
        <v>0</v>
      </c>
      <c r="BO262" s="2">
        <f t="shared" si="287"/>
        <v>0</v>
      </c>
      <c r="BP262" s="2">
        <f t="shared" si="288"/>
        <v>0</v>
      </c>
      <c r="BQ262" s="2">
        <f t="shared" si="289"/>
        <v>0</v>
      </c>
      <c r="BR262" s="17">
        <f t="shared" si="342"/>
        <v>2.6285596338616441E-3</v>
      </c>
      <c r="BS262" s="12"/>
      <c r="BT262" s="12"/>
      <c r="BU262" s="12"/>
      <c r="BV262" s="12"/>
      <c r="BW262" s="12"/>
      <c r="BX262" s="12"/>
      <c r="BY262" s="19"/>
      <c r="BZ262" s="19"/>
      <c r="CA262" s="19"/>
      <c r="CB262" s="12"/>
      <c r="CC262" s="12"/>
      <c r="CD262" s="12"/>
      <c r="CE262" s="12"/>
      <c r="CF262" s="12"/>
      <c r="CG262" s="12"/>
      <c r="CH262" s="12"/>
      <c r="CI262" s="12"/>
      <c r="CJ262" s="12"/>
      <c r="CK262" s="17"/>
      <c r="CL262" s="17"/>
      <c r="CM262" s="17"/>
    </row>
    <row r="263" spans="1:91">
      <c r="A263" s="2">
        <f t="shared" si="299"/>
        <v>2217</v>
      </c>
      <c r="B263" s="5">
        <f t="shared" si="300"/>
        <v>1165.4035735875418</v>
      </c>
      <c r="C263" s="5">
        <f t="shared" si="301"/>
        <v>2964.1593783204348</v>
      </c>
      <c r="D263" s="5">
        <f t="shared" si="302"/>
        <v>4369.9246538364287</v>
      </c>
      <c r="E263" s="15">
        <f t="shared" si="303"/>
        <v>1.0055745351172668E-7</v>
      </c>
      <c r="F263" s="15">
        <f t="shared" si="304"/>
        <v>1.9810492634648024E-7</v>
      </c>
      <c r="G263" s="15">
        <f t="shared" si="305"/>
        <v>4.0442416012049771E-7</v>
      </c>
      <c r="H263" s="5">
        <f t="shared" si="306"/>
        <v>381546.75840105856</v>
      </c>
      <c r="I263" s="5">
        <f t="shared" si="307"/>
        <v>165787.67674845416</v>
      </c>
      <c r="J263" s="5">
        <f t="shared" si="308"/>
        <v>57475.866025135758</v>
      </c>
      <c r="K263" s="5">
        <f t="shared" si="309"/>
        <v>327394.532716694</v>
      </c>
      <c r="L263" s="5">
        <f t="shared" si="310"/>
        <v>55930.756612147328</v>
      </c>
      <c r="M263" s="5">
        <f t="shared" si="311"/>
        <v>13152.598861098611</v>
      </c>
      <c r="N263" s="15">
        <f t="shared" si="312"/>
        <v>3.3081623907789126E-3</v>
      </c>
      <c r="O263" s="15">
        <f t="shared" si="313"/>
        <v>4.166624006363806E-3</v>
      </c>
      <c r="P263" s="15">
        <f t="shared" si="314"/>
        <v>3.7800452863863132E-3</v>
      </c>
      <c r="Q263" s="5">
        <f t="shared" si="315"/>
        <v>5747.6872639430039</v>
      </c>
      <c r="R263" s="5">
        <f t="shared" si="316"/>
        <v>7861.9275525223966</v>
      </c>
      <c r="S263" s="5">
        <f t="shared" si="317"/>
        <v>4977.7256840229174</v>
      </c>
      <c r="T263" s="5">
        <f t="shared" si="318"/>
        <v>15.064175326845227</v>
      </c>
      <c r="U263" s="5">
        <f t="shared" si="319"/>
        <v>47.421664304103366</v>
      </c>
      <c r="V263" s="5">
        <f t="shared" si="320"/>
        <v>86.605492500905044</v>
      </c>
      <c r="W263" s="15">
        <f t="shared" si="321"/>
        <v>-1.0734613539272964E-2</v>
      </c>
      <c r="X263" s="15">
        <f t="shared" si="322"/>
        <v>-1.217998157191269E-2</v>
      </c>
      <c r="Y263" s="15">
        <f t="shared" si="323"/>
        <v>-9.7425357312937999E-3</v>
      </c>
      <c r="Z263" s="5">
        <f t="shared" si="339"/>
        <v>5786.3225885912479</v>
      </c>
      <c r="AA263" s="5">
        <f t="shared" si="340"/>
        <v>24233.849321888276</v>
      </c>
      <c r="AB263" s="5">
        <f t="shared" si="341"/>
        <v>88395.442338384251</v>
      </c>
      <c r="AC263" s="16">
        <f t="shared" si="324"/>
        <v>0.99920986952657409</v>
      </c>
      <c r="AD263" s="16">
        <f t="shared" si="325"/>
        <v>3.057574566824897</v>
      </c>
      <c r="AE263" s="16">
        <f t="shared" si="326"/>
        <v>17.651668876795632</v>
      </c>
      <c r="AF263" s="15">
        <f t="shared" si="327"/>
        <v>-4.0504037456468023E-3</v>
      </c>
      <c r="AG263" s="15">
        <f t="shared" si="328"/>
        <v>2.9673830763510267E-4</v>
      </c>
      <c r="AH263" s="15">
        <f t="shared" si="329"/>
        <v>9.7937136394747881E-3</v>
      </c>
      <c r="AI263" s="1">
        <f t="shared" si="293"/>
        <v>736400.55007665849</v>
      </c>
      <c r="AJ263" s="1">
        <f t="shared" si="294"/>
        <v>317111.36558837496</v>
      </c>
      <c r="AK263" s="1">
        <f t="shared" si="295"/>
        <v>110381.69081377846</v>
      </c>
      <c r="AL263" s="14">
        <f t="shared" si="330"/>
        <v>90.145462433050966</v>
      </c>
      <c r="AM263" s="14">
        <f t="shared" si="331"/>
        <v>21.967905063085215</v>
      </c>
      <c r="AN263" s="14">
        <f t="shared" si="332"/>
        <v>6.8948838762641982</v>
      </c>
      <c r="AO263" s="11">
        <f t="shared" si="333"/>
        <v>2.575120471097724E-3</v>
      </c>
      <c r="AP263" s="11">
        <f t="shared" si="334"/>
        <v>3.243972614486368E-3</v>
      </c>
      <c r="AQ263" s="11">
        <f t="shared" si="335"/>
        <v>2.942692467267452E-3</v>
      </c>
      <c r="AR263" s="1">
        <f t="shared" si="336"/>
        <v>381546.75840105856</v>
      </c>
      <c r="AS263" s="1">
        <f t="shared" si="337"/>
        <v>165787.67674845416</v>
      </c>
      <c r="AT263" s="1">
        <f t="shared" si="338"/>
        <v>57475.866025135758</v>
      </c>
      <c r="AU263" s="1">
        <f t="shared" si="296"/>
        <v>76309.351680211708</v>
      </c>
      <c r="AV263" s="1">
        <f t="shared" si="297"/>
        <v>33157.535349690836</v>
      </c>
      <c r="AW263" s="1">
        <f t="shared" si="298"/>
        <v>11495.173205027153</v>
      </c>
      <c r="AX263" s="1">
        <f t="shared" ref="AX263:AX326" si="352">(AR263-AU263)/B263*1000</f>
        <v>261915.62617335518</v>
      </c>
      <c r="AY263" s="1">
        <f t="shared" si="343"/>
        <v>44744.60528971786</v>
      </c>
      <c r="AZ263" s="1">
        <f t="shared" si="344"/>
        <v>10522.079088878891</v>
      </c>
      <c r="BA263" s="1">
        <f t="shared" ref="BA263:BA326" si="353">LN(AX263)*B263</f>
        <v>14539.315907139169</v>
      </c>
      <c r="BB263" s="1">
        <f t="shared" ref="BB263:BB326" si="354">LN(AY263)*C263</f>
        <v>31742.3710896298</v>
      </c>
      <c r="BC263" s="1">
        <f t="shared" ref="BC263:BC326" si="355">LN(AZ263)*D263</f>
        <v>40470.882103469325</v>
      </c>
      <c r="BD263" s="1">
        <f t="shared" si="345"/>
        <v>221.39252550551393</v>
      </c>
      <c r="BE263" s="2">
        <f t="shared" si="290"/>
        <v>0</v>
      </c>
      <c r="BF263" s="2">
        <f t="shared" si="291"/>
        <v>0</v>
      </c>
      <c r="BG263" s="2">
        <f t="shared" si="292"/>
        <v>0</v>
      </c>
      <c r="BH263" s="2">
        <f t="shared" si="346"/>
        <v>0</v>
      </c>
      <c r="BI263" s="2">
        <f t="shared" ref="BI263:BI326" si="356">BI$5*BE263^2</f>
        <v>0</v>
      </c>
      <c r="BJ263" s="2">
        <f t="shared" si="347"/>
        <v>0</v>
      </c>
      <c r="BK263" s="2">
        <f t="shared" si="348"/>
        <v>0</v>
      </c>
      <c r="BL263" s="2">
        <f t="shared" si="349"/>
        <v>0</v>
      </c>
      <c r="BM263" s="2">
        <f t="shared" si="350"/>
        <v>0</v>
      </c>
      <c r="BN263" s="2">
        <f t="shared" si="351"/>
        <v>0</v>
      </c>
      <c r="BO263" s="2">
        <f t="shared" ref="BO263:BO326" si="357">2*BI$5*BE263*AR263/Z263*1000</f>
        <v>0</v>
      </c>
      <c r="BP263" s="2">
        <f t="shared" ref="BP263:BP326" si="358">2*BJ$5*BF263*AS263/AA263*1000</f>
        <v>0</v>
      </c>
      <c r="BQ263" s="2">
        <f t="shared" ref="BQ263:BQ326" si="359">2*BK$5*BG263*AT263/AB263*1000</f>
        <v>0</v>
      </c>
      <c r="BR263" s="17">
        <f t="shared" si="342"/>
        <v>2.5519996445258681E-3</v>
      </c>
      <c r="BS263" s="12"/>
      <c r="BT263" s="12"/>
      <c r="BU263" s="12"/>
      <c r="BV263" s="12"/>
      <c r="BW263" s="12"/>
      <c r="BX263" s="12"/>
      <c r="BY263" s="19"/>
      <c r="BZ263" s="19"/>
      <c r="CA263" s="19"/>
      <c r="CB263" s="12"/>
      <c r="CC263" s="12"/>
      <c r="CD263" s="12"/>
      <c r="CE263" s="12"/>
      <c r="CF263" s="12"/>
      <c r="CG263" s="12"/>
      <c r="CH263" s="12"/>
      <c r="CI263" s="12"/>
      <c r="CJ263" s="12"/>
      <c r="CK263" s="17"/>
      <c r="CL263" s="17"/>
      <c r="CM263" s="17"/>
    </row>
    <row r="264" spans="1:91">
      <c r="A264" s="2">
        <f t="shared" si="299"/>
        <v>2218</v>
      </c>
      <c r="B264" s="5">
        <f t="shared" si="300"/>
        <v>1165.4036849180568</v>
      </c>
      <c r="C264" s="5">
        <f t="shared" si="301"/>
        <v>2964.1599361742815</v>
      </c>
      <c r="D264" s="5">
        <f t="shared" si="302"/>
        <v>4369.9263327743811</v>
      </c>
      <c r="E264" s="15">
        <f t="shared" si="303"/>
        <v>9.5529580836140336E-8</v>
      </c>
      <c r="F264" s="15">
        <f t="shared" si="304"/>
        <v>1.8819968002915621E-7</v>
      </c>
      <c r="G264" s="15">
        <f t="shared" si="305"/>
        <v>3.8420295211447282E-7</v>
      </c>
      <c r="H264" s="5">
        <f t="shared" si="306"/>
        <v>382796.40050452715</v>
      </c>
      <c r="I264" s="5">
        <f t="shared" si="307"/>
        <v>166471.58118307521</v>
      </c>
      <c r="J264" s="5">
        <f t="shared" si="308"/>
        <v>57690.978524147649</v>
      </c>
      <c r="K264" s="5">
        <f t="shared" si="309"/>
        <v>328466.78404954827</v>
      </c>
      <c r="L264" s="5">
        <f t="shared" si="310"/>
        <v>56161.47062493975</v>
      </c>
      <c r="M264" s="5">
        <f t="shared" si="311"/>
        <v>13201.819465803392</v>
      </c>
      <c r="N264" s="15">
        <f t="shared" si="312"/>
        <v>3.2751045778218746E-3</v>
      </c>
      <c r="O264" s="15">
        <f t="shared" si="313"/>
        <v>4.1249935950680161E-3</v>
      </c>
      <c r="P264" s="15">
        <f t="shared" si="314"/>
        <v>3.7422721718032292E-3</v>
      </c>
      <c r="Q264" s="5">
        <f t="shared" si="315"/>
        <v>5704.6108129116737</v>
      </c>
      <c r="R264" s="5">
        <f t="shared" si="316"/>
        <v>7798.2062865475564</v>
      </c>
      <c r="S264" s="5">
        <f t="shared" si="317"/>
        <v>4947.6784349063082</v>
      </c>
      <c r="T264" s="5">
        <f t="shared" si="318"/>
        <v>14.902467226423692</v>
      </c>
      <c r="U264" s="5">
        <f t="shared" si="319"/>
        <v>46.84406930676996</v>
      </c>
      <c r="V264" s="5">
        <f t="shared" si="320"/>
        <v>85.761735395688675</v>
      </c>
      <c r="W264" s="15">
        <f t="shared" si="321"/>
        <v>-1.0734613539272964E-2</v>
      </c>
      <c r="X264" s="15">
        <f t="shared" si="322"/>
        <v>-1.217998157191269E-2</v>
      </c>
      <c r="Y264" s="15">
        <f t="shared" si="323"/>
        <v>-9.7425357312937999E-3</v>
      </c>
      <c r="Z264" s="5">
        <f t="shared" si="339"/>
        <v>5719.8837816575178</v>
      </c>
      <c r="AA264" s="5">
        <f t="shared" si="340"/>
        <v>24045.562853768919</v>
      </c>
      <c r="AB264" s="5">
        <f t="shared" si="341"/>
        <v>88725.691804017581</v>
      </c>
      <c r="AC264" s="16">
        <f t="shared" si="324"/>
        <v>0.99516266612835635</v>
      </c>
      <c r="AD264" s="16">
        <f t="shared" si="325"/>
        <v>3.058481866327325</v>
      </c>
      <c r="AE264" s="16">
        <f t="shared" si="326"/>
        <v>17.824544267033797</v>
      </c>
      <c r="AF264" s="15">
        <f t="shared" si="327"/>
        <v>-4.0504037456468023E-3</v>
      </c>
      <c r="AG264" s="15">
        <f t="shared" si="328"/>
        <v>2.9673830763510267E-4</v>
      </c>
      <c r="AH264" s="15">
        <f t="shared" si="329"/>
        <v>9.7937136394747881E-3</v>
      </c>
      <c r="AI264" s="1">
        <f t="shared" si="293"/>
        <v>739069.84674920433</v>
      </c>
      <c r="AJ264" s="1">
        <f t="shared" si="294"/>
        <v>318557.76437922829</v>
      </c>
      <c r="AK264" s="1">
        <f t="shared" si="295"/>
        <v>110838.69493742778</v>
      </c>
      <c r="AL264" s="14">
        <f t="shared" si="330"/>
        <v>90.375276504482002</v>
      </c>
      <c r="AM264" s="14">
        <f t="shared" si="331"/>
        <v>22.038455712683277</v>
      </c>
      <c r="AN264" s="14">
        <f t="shared" si="332"/>
        <v>6.9149705038811105</v>
      </c>
      <c r="AO264" s="11">
        <f t="shared" si="333"/>
        <v>2.5493692663867465E-3</v>
      </c>
      <c r="AP264" s="11">
        <f t="shared" si="334"/>
        <v>3.2115328883415041E-3</v>
      </c>
      <c r="AQ264" s="11">
        <f t="shared" si="335"/>
        <v>2.9132655425947772E-3</v>
      </c>
      <c r="AR264" s="1">
        <f t="shared" si="336"/>
        <v>382796.40050452715</v>
      </c>
      <c r="AS264" s="1">
        <f t="shared" si="337"/>
        <v>166471.58118307521</v>
      </c>
      <c r="AT264" s="1">
        <f t="shared" si="338"/>
        <v>57690.978524147649</v>
      </c>
      <c r="AU264" s="1">
        <f t="shared" si="296"/>
        <v>76559.280100905438</v>
      </c>
      <c r="AV264" s="1">
        <f t="shared" si="297"/>
        <v>33294.316236615043</v>
      </c>
      <c r="AW264" s="1">
        <f t="shared" si="298"/>
        <v>11538.19570482953</v>
      </c>
      <c r="AX264" s="1">
        <f t="shared" si="352"/>
        <v>262773.42723963858</v>
      </c>
      <c r="AY264" s="1">
        <f t="shared" si="343"/>
        <v>44929.176499951805</v>
      </c>
      <c r="AZ264" s="1">
        <f t="shared" si="344"/>
        <v>10561.455572642712</v>
      </c>
      <c r="BA264" s="1">
        <f t="shared" si="353"/>
        <v>14543.127878390173</v>
      </c>
      <c r="BB264" s="1">
        <f t="shared" si="354"/>
        <v>31754.579054983471</v>
      </c>
      <c r="BC264" s="1">
        <f t="shared" si="355"/>
        <v>40487.220582799884</v>
      </c>
      <c r="BD264" s="1">
        <f t="shared" si="345"/>
        <v>215.02437298201755</v>
      </c>
      <c r="BE264" s="2">
        <f t="shared" si="290"/>
        <v>0</v>
      </c>
      <c r="BF264" s="2">
        <f t="shared" si="291"/>
        <v>0</v>
      </c>
      <c r="BG264" s="2">
        <f t="shared" si="292"/>
        <v>0</v>
      </c>
      <c r="BH264" s="2">
        <f t="shared" si="346"/>
        <v>0</v>
      </c>
      <c r="BI264" s="2">
        <f t="shared" si="356"/>
        <v>0</v>
      </c>
      <c r="BJ264" s="2">
        <f t="shared" si="347"/>
        <v>0</v>
      </c>
      <c r="BK264" s="2">
        <f t="shared" si="348"/>
        <v>0</v>
      </c>
      <c r="BL264" s="2">
        <f t="shared" si="349"/>
        <v>0</v>
      </c>
      <c r="BM264" s="2">
        <f t="shared" si="350"/>
        <v>0</v>
      </c>
      <c r="BN264" s="2">
        <f t="shared" si="351"/>
        <v>0</v>
      </c>
      <c r="BO264" s="2">
        <f t="shared" si="357"/>
        <v>0</v>
      </c>
      <c r="BP264" s="2">
        <f t="shared" si="358"/>
        <v>0</v>
      </c>
      <c r="BQ264" s="2">
        <f t="shared" si="359"/>
        <v>0</v>
      </c>
      <c r="BR264" s="17">
        <f t="shared" si="342"/>
        <v>2.4776695577921051E-3</v>
      </c>
      <c r="BS264" s="12"/>
      <c r="BT264" s="12"/>
      <c r="BU264" s="12"/>
      <c r="BV264" s="12"/>
      <c r="BW264" s="12"/>
      <c r="BX264" s="12"/>
      <c r="BY264" s="19"/>
      <c r="BZ264" s="19"/>
      <c r="CA264" s="19"/>
      <c r="CB264" s="12"/>
      <c r="CC264" s="12"/>
      <c r="CD264" s="12"/>
      <c r="CE264" s="12"/>
      <c r="CF264" s="12"/>
      <c r="CG264" s="12"/>
      <c r="CH264" s="12"/>
      <c r="CI264" s="12"/>
      <c r="CJ264" s="12"/>
      <c r="CK264" s="17"/>
      <c r="CL264" s="17"/>
      <c r="CM264" s="17"/>
    </row>
    <row r="265" spans="1:91">
      <c r="A265" s="2">
        <f t="shared" si="299"/>
        <v>2219</v>
      </c>
      <c r="B265" s="5">
        <f t="shared" si="300"/>
        <v>1165.4037906820558</v>
      </c>
      <c r="C265" s="5">
        <f t="shared" si="301"/>
        <v>2964.160466135535</v>
      </c>
      <c r="D265" s="5">
        <f t="shared" si="302"/>
        <v>4369.927927766048</v>
      </c>
      <c r="E265" s="15">
        <f t="shared" si="303"/>
        <v>9.0753101794333311E-8</v>
      </c>
      <c r="F265" s="15">
        <f t="shared" si="304"/>
        <v>1.7878969602769838E-7</v>
      </c>
      <c r="G265" s="15">
        <f t="shared" si="305"/>
        <v>3.6499280450874916E-7</v>
      </c>
      <c r="H265" s="5">
        <f t="shared" si="306"/>
        <v>384037.60557928495</v>
      </c>
      <c r="I265" s="5">
        <f t="shared" si="307"/>
        <v>167151.44420055446</v>
      </c>
      <c r="J265" s="5">
        <f t="shared" si="308"/>
        <v>57904.737605533541</v>
      </c>
      <c r="K265" s="5">
        <f t="shared" si="309"/>
        <v>329531.79717608937</v>
      </c>
      <c r="L265" s="5">
        <f t="shared" si="310"/>
        <v>56390.821654292828</v>
      </c>
      <c r="M265" s="5">
        <f t="shared" si="311"/>
        <v>13250.730575580692</v>
      </c>
      <c r="N265" s="15">
        <f t="shared" si="312"/>
        <v>3.2423769411655812E-3</v>
      </c>
      <c r="O265" s="15">
        <f t="shared" si="313"/>
        <v>4.0837789110748091E-3</v>
      </c>
      <c r="P265" s="15">
        <f t="shared" si="314"/>
        <v>3.7048764304037363E-3</v>
      </c>
      <c r="Q265" s="5">
        <f t="shared" si="315"/>
        <v>5661.6724800516586</v>
      </c>
      <c r="R265" s="5">
        <f t="shared" si="316"/>
        <v>7734.6839254174565</v>
      </c>
      <c r="S265" s="5">
        <f t="shared" si="317"/>
        <v>4917.6292471707911</v>
      </c>
      <c r="T265" s="5">
        <f t="shared" si="318"/>
        <v>14.742494999966352</v>
      </c>
      <c r="U265" s="5">
        <f t="shared" si="319"/>
        <v>46.273509405860104</v>
      </c>
      <c r="V265" s="5">
        <f t="shared" si="320"/>
        <v>84.926198624218415</v>
      </c>
      <c r="W265" s="15">
        <f t="shared" si="321"/>
        <v>-1.0734613539272964E-2</v>
      </c>
      <c r="X265" s="15">
        <f t="shared" si="322"/>
        <v>-1.217998157191269E-2</v>
      </c>
      <c r="Y265" s="15">
        <f t="shared" si="323"/>
        <v>-9.7425357312937999E-3</v>
      </c>
      <c r="Z265" s="5">
        <f t="shared" si="339"/>
        <v>5654.0215001229562</v>
      </c>
      <c r="AA265" s="5">
        <f t="shared" si="340"/>
        <v>23857.74992548419</v>
      </c>
      <c r="AB265" s="5">
        <f t="shared" si="341"/>
        <v>89053.821997353094</v>
      </c>
      <c r="AC265" s="16">
        <f t="shared" si="324"/>
        <v>0.99113185553794225</v>
      </c>
      <c r="AD265" s="16">
        <f t="shared" si="325"/>
        <v>3.0593894350602717</v>
      </c>
      <c r="AE265" s="16">
        <f t="shared" si="326"/>
        <v>17.999112749339268</v>
      </c>
      <c r="AF265" s="15">
        <f t="shared" si="327"/>
        <v>-4.0504037456468023E-3</v>
      </c>
      <c r="AG265" s="15">
        <f t="shared" si="328"/>
        <v>2.9673830763510267E-4</v>
      </c>
      <c r="AH265" s="15">
        <f t="shared" si="329"/>
        <v>9.7937136394747881E-3</v>
      </c>
      <c r="AI265" s="1">
        <f t="shared" si="293"/>
        <v>741722.14217518934</v>
      </c>
      <c r="AJ265" s="1">
        <f t="shared" si="294"/>
        <v>319996.30417792051</v>
      </c>
      <c r="AK265" s="1">
        <f t="shared" si="295"/>
        <v>111293.02114851453</v>
      </c>
      <c r="AL265" s="14">
        <f t="shared" si="330"/>
        <v>90.60337245732012</v>
      </c>
      <c r="AM265" s="14">
        <f t="shared" si="331"/>
        <v>22.108525165759524</v>
      </c>
      <c r="AN265" s="14">
        <f t="shared" si="332"/>
        <v>6.9349141977251572</v>
      </c>
      <c r="AO265" s="11">
        <f t="shared" si="333"/>
        <v>2.5238755737228792E-3</v>
      </c>
      <c r="AP265" s="11">
        <f t="shared" si="334"/>
        <v>3.1794175594580892E-3</v>
      </c>
      <c r="AQ265" s="11">
        <f t="shared" si="335"/>
        <v>2.8841328871688295E-3</v>
      </c>
      <c r="AR265" s="1">
        <f t="shared" si="336"/>
        <v>384037.60557928495</v>
      </c>
      <c r="AS265" s="1">
        <f t="shared" si="337"/>
        <v>167151.44420055446</v>
      </c>
      <c r="AT265" s="1">
        <f t="shared" si="338"/>
        <v>57904.737605533541</v>
      </c>
      <c r="AU265" s="1">
        <f t="shared" si="296"/>
        <v>76807.521115856987</v>
      </c>
      <c r="AV265" s="1">
        <f t="shared" si="297"/>
        <v>33430.288840110894</v>
      </c>
      <c r="AW265" s="1">
        <f t="shared" si="298"/>
        <v>11580.947521106709</v>
      </c>
      <c r="AX265" s="1">
        <f t="shared" si="352"/>
        <v>263625.43774087151</v>
      </c>
      <c r="AY265" s="1">
        <f t="shared" si="343"/>
        <v>45112.657323434272</v>
      </c>
      <c r="AZ265" s="1">
        <f t="shared" si="344"/>
        <v>10600.584460464552</v>
      </c>
      <c r="BA265" s="1">
        <f t="shared" si="353"/>
        <v>14546.901763862012</v>
      </c>
      <c r="BB265" s="1">
        <f t="shared" si="354"/>
        <v>31766.665058439929</v>
      </c>
      <c r="BC265" s="1">
        <f t="shared" si="355"/>
        <v>40503.395486142093</v>
      </c>
      <c r="BD265" s="1">
        <f t="shared" si="345"/>
        <v>208.83858700156927</v>
      </c>
      <c r="BE265" s="2">
        <f t="shared" si="290"/>
        <v>0</v>
      </c>
      <c r="BF265" s="2">
        <f t="shared" si="291"/>
        <v>0</v>
      </c>
      <c r="BG265" s="2">
        <f t="shared" si="292"/>
        <v>0</v>
      </c>
      <c r="BH265" s="2">
        <f t="shared" si="346"/>
        <v>0</v>
      </c>
      <c r="BI265" s="2">
        <f t="shared" si="356"/>
        <v>0</v>
      </c>
      <c r="BJ265" s="2">
        <f t="shared" si="347"/>
        <v>0</v>
      </c>
      <c r="BK265" s="2">
        <f t="shared" si="348"/>
        <v>0</v>
      </c>
      <c r="BL265" s="2">
        <f t="shared" si="349"/>
        <v>0</v>
      </c>
      <c r="BM265" s="2">
        <f t="shared" si="350"/>
        <v>0</v>
      </c>
      <c r="BN265" s="2">
        <f t="shared" si="351"/>
        <v>0</v>
      </c>
      <c r="BO265" s="2">
        <f t="shared" si="357"/>
        <v>0</v>
      </c>
      <c r="BP265" s="2">
        <f t="shared" si="358"/>
        <v>0</v>
      </c>
      <c r="BQ265" s="2">
        <f t="shared" si="359"/>
        <v>0</v>
      </c>
      <c r="BR265" s="17">
        <f t="shared" si="342"/>
        <v>2.4055044250408785E-3</v>
      </c>
      <c r="BS265" s="12"/>
      <c r="BT265" s="12"/>
      <c r="BU265" s="12"/>
      <c r="BV265" s="12"/>
      <c r="BW265" s="12"/>
      <c r="BX265" s="12"/>
      <c r="BY265" s="19"/>
      <c r="BZ265" s="19"/>
      <c r="CA265" s="19"/>
      <c r="CB265" s="12"/>
      <c r="CC265" s="12"/>
      <c r="CD265" s="12"/>
      <c r="CE265" s="12"/>
      <c r="CF265" s="12"/>
      <c r="CG265" s="12"/>
      <c r="CH265" s="12"/>
      <c r="CI265" s="12"/>
      <c r="CJ265" s="12"/>
      <c r="CK265" s="17"/>
      <c r="CL265" s="17"/>
      <c r="CM265" s="17"/>
    </row>
    <row r="266" spans="1:91">
      <c r="A266" s="2">
        <f t="shared" si="299"/>
        <v>2220</v>
      </c>
      <c r="B266" s="5">
        <f t="shared" si="300"/>
        <v>1165.4038911578643</v>
      </c>
      <c r="C266" s="5">
        <f t="shared" si="301"/>
        <v>2964.1609695988163</v>
      </c>
      <c r="D266" s="5">
        <f t="shared" si="302"/>
        <v>4369.9294430086848</v>
      </c>
      <c r="E266" s="15">
        <f t="shared" si="303"/>
        <v>8.6215446704616637E-8</v>
      </c>
      <c r="F266" s="15">
        <f t="shared" si="304"/>
        <v>1.6985021122631347E-7</v>
      </c>
      <c r="G266" s="15">
        <f t="shared" si="305"/>
        <v>3.467431642833117E-7</v>
      </c>
      <c r="H266" s="5">
        <f t="shared" si="306"/>
        <v>385270.3903633533</v>
      </c>
      <c r="I266" s="5">
        <f t="shared" si="307"/>
        <v>167827.26195048282</v>
      </c>
      <c r="J266" s="5">
        <f t="shared" si="308"/>
        <v>58117.143897358459</v>
      </c>
      <c r="K266" s="5">
        <f t="shared" si="309"/>
        <v>330589.58639701764</v>
      </c>
      <c r="L266" s="5">
        <f t="shared" si="310"/>
        <v>56618.808381785471</v>
      </c>
      <c r="M266" s="5">
        <f t="shared" si="311"/>
        <v>13299.332324538624</v>
      </c>
      <c r="N266" s="15">
        <f t="shared" si="312"/>
        <v>3.2099761843711327E-3</v>
      </c>
      <c r="O266" s="15">
        <f t="shared" si="313"/>
        <v>4.0429758035860353E-3</v>
      </c>
      <c r="P266" s="15">
        <f t="shared" si="314"/>
        <v>3.667854287785266E-3</v>
      </c>
      <c r="Q266" s="5">
        <f t="shared" si="315"/>
        <v>5618.8758431682572</v>
      </c>
      <c r="R266" s="5">
        <f t="shared" si="316"/>
        <v>7671.3671787748344</v>
      </c>
      <c r="S266" s="5">
        <f t="shared" si="317"/>
        <v>4887.5821832178672</v>
      </c>
      <c r="T266" s="5">
        <f t="shared" si="318"/>
        <v>14.58424001353705</v>
      </c>
      <c r="U266" s="5">
        <f t="shared" si="319"/>
        <v>45.709898914028997</v>
      </c>
      <c r="V266" s="5">
        <f t="shared" si="320"/>
        <v>84.098802099599013</v>
      </c>
      <c r="W266" s="15">
        <f t="shared" si="321"/>
        <v>-1.0734613539272964E-2</v>
      </c>
      <c r="X266" s="15">
        <f t="shared" si="322"/>
        <v>-1.217998157191269E-2</v>
      </c>
      <c r="Y266" s="15">
        <f t="shared" si="323"/>
        <v>-9.7425357312937999E-3</v>
      </c>
      <c r="Z266" s="5">
        <f t="shared" si="339"/>
        <v>5588.7352559976243</v>
      </c>
      <c r="AA266" s="5">
        <f t="shared" si="340"/>
        <v>23670.43212527351</v>
      </c>
      <c r="AB266" s="5">
        <f t="shared" si="341"/>
        <v>89379.833895014031</v>
      </c>
      <c r="AC266" s="16">
        <f t="shared" si="324"/>
        <v>0.9871173713578415</v>
      </c>
      <c r="AD266" s="16">
        <f t="shared" si="325"/>
        <v>3.0602972731036284</v>
      </c>
      <c r="AE266" s="16">
        <f t="shared" si="326"/>
        <v>18.175390905370918</v>
      </c>
      <c r="AF266" s="15">
        <f t="shared" si="327"/>
        <v>-4.0504037456468023E-3</v>
      </c>
      <c r="AG266" s="15">
        <f t="shared" si="328"/>
        <v>2.9673830763510267E-4</v>
      </c>
      <c r="AH266" s="15">
        <f t="shared" si="329"/>
        <v>9.7937136394747881E-3</v>
      </c>
      <c r="AI266" s="1">
        <f t="shared" si="293"/>
        <v>744357.44907352736</v>
      </c>
      <c r="AJ266" s="1">
        <f t="shared" si="294"/>
        <v>321426.96260023932</v>
      </c>
      <c r="AK266" s="1">
        <f t="shared" si="295"/>
        <v>111744.66655476978</v>
      </c>
      <c r="AL266" s="14">
        <f t="shared" si="330"/>
        <v>90.829757379575639</v>
      </c>
      <c r="AM266" s="14">
        <f t="shared" si="331"/>
        <v>22.178114476554001</v>
      </c>
      <c r="AN266" s="14">
        <f t="shared" si="332"/>
        <v>6.9547153996914366</v>
      </c>
      <c r="AO266" s="11">
        <f t="shared" si="333"/>
        <v>2.4986368179856504E-3</v>
      </c>
      <c r="AP266" s="11">
        <f t="shared" si="334"/>
        <v>3.1476233838635083E-3</v>
      </c>
      <c r="AQ266" s="11">
        <f t="shared" si="335"/>
        <v>2.855291558297141E-3</v>
      </c>
      <c r="AR266" s="1">
        <f t="shared" si="336"/>
        <v>385270.3903633533</v>
      </c>
      <c r="AS266" s="1">
        <f t="shared" si="337"/>
        <v>167827.26195048282</v>
      </c>
      <c r="AT266" s="1">
        <f t="shared" si="338"/>
        <v>58117.143897358459</v>
      </c>
      <c r="AU266" s="1">
        <f t="shared" si="296"/>
        <v>77054.078072670658</v>
      </c>
      <c r="AV266" s="1">
        <f t="shared" si="297"/>
        <v>33565.452390096565</v>
      </c>
      <c r="AW266" s="1">
        <f t="shared" si="298"/>
        <v>11623.428779471693</v>
      </c>
      <c r="AX266" s="1">
        <f t="shared" si="352"/>
        <v>264471.66911761404</v>
      </c>
      <c r="AY266" s="1">
        <f t="shared" si="343"/>
        <v>45295.04670542838</v>
      </c>
      <c r="AZ266" s="1">
        <f t="shared" si="344"/>
        <v>10639.465859630898</v>
      </c>
      <c r="BA266" s="1">
        <f t="shared" si="353"/>
        <v>14550.6379454533</v>
      </c>
      <c r="BB266" s="1">
        <f t="shared" si="354"/>
        <v>31778.630324617134</v>
      </c>
      <c r="BC266" s="1">
        <f t="shared" si="355"/>
        <v>40519.408471872994</v>
      </c>
      <c r="BD266" s="1">
        <f t="shared" si="345"/>
        <v>202.82997690455315</v>
      </c>
      <c r="BE266" s="2">
        <f t="shared" si="290"/>
        <v>0</v>
      </c>
      <c r="BF266" s="2">
        <f t="shared" si="291"/>
        <v>0</v>
      </c>
      <c r="BG266" s="2">
        <f t="shared" si="292"/>
        <v>0</v>
      </c>
      <c r="BH266" s="2">
        <f t="shared" si="346"/>
        <v>0</v>
      </c>
      <c r="BI266" s="2">
        <f t="shared" si="356"/>
        <v>0</v>
      </c>
      <c r="BJ266" s="2">
        <f t="shared" si="347"/>
        <v>0</v>
      </c>
      <c r="BK266" s="2">
        <f t="shared" si="348"/>
        <v>0</v>
      </c>
      <c r="BL266" s="2">
        <f t="shared" si="349"/>
        <v>0</v>
      </c>
      <c r="BM266" s="2">
        <f t="shared" si="350"/>
        <v>0</v>
      </c>
      <c r="BN266" s="2">
        <f t="shared" si="351"/>
        <v>0</v>
      </c>
      <c r="BO266" s="2">
        <f t="shared" si="357"/>
        <v>0</v>
      </c>
      <c r="BP266" s="2">
        <f t="shared" si="358"/>
        <v>0</v>
      </c>
      <c r="BQ266" s="2">
        <f t="shared" si="359"/>
        <v>0</v>
      </c>
      <c r="BR266" s="17">
        <f t="shared" si="342"/>
        <v>2.335441189360076E-3</v>
      </c>
      <c r="BS266" s="12"/>
      <c r="BT266" s="12"/>
      <c r="BU266" s="12"/>
      <c r="BV266" s="12"/>
      <c r="BW266" s="12"/>
      <c r="BX266" s="12"/>
      <c r="BY266" s="19"/>
      <c r="BZ266" s="19"/>
      <c r="CA266" s="19"/>
      <c r="CB266" s="12"/>
      <c r="CC266" s="12"/>
      <c r="CD266" s="12"/>
      <c r="CE266" s="12"/>
      <c r="CF266" s="12"/>
      <c r="CG266" s="12"/>
      <c r="CH266" s="12"/>
      <c r="CI266" s="12"/>
      <c r="CJ266" s="12"/>
      <c r="CK266" s="17"/>
      <c r="CL266" s="17"/>
      <c r="CM266" s="17"/>
    </row>
    <row r="267" spans="1:91">
      <c r="A267" s="2">
        <f t="shared" si="299"/>
        <v>2221</v>
      </c>
      <c r="B267" s="5">
        <f t="shared" si="300"/>
        <v>1165.4039866098906</v>
      </c>
      <c r="C267" s="5">
        <f t="shared" si="301"/>
        <v>2964.1614478890151</v>
      </c>
      <c r="D267" s="5">
        <f t="shared" si="302"/>
        <v>4369.9308824896889</v>
      </c>
      <c r="E267" s="15">
        <f t="shared" si="303"/>
        <v>8.1904674369385801E-8</v>
      </c>
      <c r="F267" s="15">
        <f t="shared" si="304"/>
        <v>1.6135770066499779E-7</v>
      </c>
      <c r="G267" s="15">
        <f t="shared" si="305"/>
        <v>3.2940600606914611E-7</v>
      </c>
      <c r="H267" s="5">
        <f t="shared" si="306"/>
        <v>386494.77242428064</v>
      </c>
      <c r="I267" s="5">
        <f t="shared" si="307"/>
        <v>168499.03120865201</v>
      </c>
      <c r="J267" s="5">
        <f t="shared" si="308"/>
        <v>58328.198200609906</v>
      </c>
      <c r="K267" s="5">
        <f t="shared" si="309"/>
        <v>331640.16672757152</v>
      </c>
      <c r="L267" s="5">
        <f t="shared" si="310"/>
        <v>56845.429701088608</v>
      </c>
      <c r="M267" s="5">
        <f t="shared" si="311"/>
        <v>13347.624886775891</v>
      </c>
      <c r="N267" s="15">
        <f t="shared" si="312"/>
        <v>3.1778990439590427E-3</v>
      </c>
      <c r="O267" s="15">
        <f t="shared" si="313"/>
        <v>4.002580163379843E-3</v>
      </c>
      <c r="P267" s="15">
        <f t="shared" si="314"/>
        <v>3.6312020076498808E-3</v>
      </c>
      <c r="Q267" s="5">
        <f t="shared" si="315"/>
        <v>5576.2243797328238</v>
      </c>
      <c r="R267" s="5">
        <f t="shared" si="316"/>
        <v>7608.2625681268164</v>
      </c>
      <c r="S267" s="5">
        <f t="shared" si="317"/>
        <v>4857.5412289387468</v>
      </c>
      <c r="T267" s="5">
        <f t="shared" si="318"/>
        <v>14.427683833227729</v>
      </c>
      <c r="U267" s="5">
        <f t="shared" si="319"/>
        <v>45.153153187602129</v>
      </c>
      <c r="V267" s="5">
        <f t="shared" si="320"/>
        <v>83.279466515184666</v>
      </c>
      <c r="W267" s="15">
        <f t="shared" si="321"/>
        <v>-1.0734613539272964E-2</v>
      </c>
      <c r="X267" s="15">
        <f t="shared" si="322"/>
        <v>-1.217998157191269E-2</v>
      </c>
      <c r="Y267" s="15">
        <f t="shared" si="323"/>
        <v>-9.7425357312937999E-3</v>
      </c>
      <c r="Z267" s="5">
        <f t="shared" si="339"/>
        <v>5524.0244286163597</v>
      </c>
      <c r="AA267" s="5">
        <f t="shared" si="340"/>
        <v>23483.630483742843</v>
      </c>
      <c r="AB267" s="5">
        <f t="shared" si="341"/>
        <v>89703.728745609289</v>
      </c>
      <c r="AC267" s="16">
        <f t="shared" si="324"/>
        <v>0.98311914745950069</v>
      </c>
      <c r="AD267" s="16">
        <f t="shared" si="325"/>
        <v>3.0612053805373094</v>
      </c>
      <c r="AE267" s="16">
        <f t="shared" si="326"/>
        <v>18.353395479183636</v>
      </c>
      <c r="AF267" s="15">
        <f t="shared" si="327"/>
        <v>-4.0504037456468023E-3</v>
      </c>
      <c r="AG267" s="15">
        <f t="shared" si="328"/>
        <v>2.9673830763510267E-4</v>
      </c>
      <c r="AH267" s="15">
        <f t="shared" si="329"/>
        <v>9.7937136394747881E-3</v>
      </c>
      <c r="AI267" s="1">
        <f t="shared" si="293"/>
        <v>746975.78223884525</v>
      </c>
      <c r="AJ267" s="1">
        <f t="shared" si="294"/>
        <v>322849.71873031196</v>
      </c>
      <c r="AK267" s="1">
        <f t="shared" si="295"/>
        <v>112193.62867876449</v>
      </c>
      <c r="AL267" s="14">
        <f t="shared" si="330"/>
        <v>91.054438449773372</v>
      </c>
      <c r="AM267" s="14">
        <f t="shared" si="331"/>
        <v>22.247224744773042</v>
      </c>
      <c r="AN267" s="14">
        <f t="shared" si="332"/>
        <v>6.9743745624608229</v>
      </c>
      <c r="AO267" s="11">
        <f t="shared" si="333"/>
        <v>2.4736504498057937E-3</v>
      </c>
      <c r="AP267" s="11">
        <f t="shared" si="334"/>
        <v>3.1161471500248733E-3</v>
      </c>
      <c r="AQ267" s="11">
        <f t="shared" si="335"/>
        <v>2.8267386427141697E-3</v>
      </c>
      <c r="AR267" s="1">
        <f t="shared" si="336"/>
        <v>386494.77242428064</v>
      </c>
      <c r="AS267" s="1">
        <f t="shared" si="337"/>
        <v>168499.03120865201</v>
      </c>
      <c r="AT267" s="1">
        <f t="shared" si="338"/>
        <v>58328.198200609906</v>
      </c>
      <c r="AU267" s="1">
        <f t="shared" si="296"/>
        <v>77298.954484856135</v>
      </c>
      <c r="AV267" s="1">
        <f t="shared" si="297"/>
        <v>33699.806241730403</v>
      </c>
      <c r="AW267" s="1">
        <f t="shared" si="298"/>
        <v>11665.639640121983</v>
      </c>
      <c r="AX267" s="1">
        <f t="shared" si="352"/>
        <v>265312.13338205725</v>
      </c>
      <c r="AY267" s="1">
        <f t="shared" si="343"/>
        <v>45476.343760870885</v>
      </c>
      <c r="AZ267" s="1">
        <f t="shared" si="344"/>
        <v>10678.099909420713</v>
      </c>
      <c r="BA267" s="1">
        <f t="shared" si="353"/>
        <v>14554.336801139088</v>
      </c>
      <c r="BB267" s="1">
        <f t="shared" si="354"/>
        <v>31790.476065431005</v>
      </c>
      <c r="BC267" s="1">
        <f t="shared" si="355"/>
        <v>40535.261180415982</v>
      </c>
      <c r="BD267" s="1">
        <f t="shared" si="345"/>
        <v>196.99349850872292</v>
      </c>
      <c r="BE267" s="2">
        <f t="shared" si="290"/>
        <v>0</v>
      </c>
      <c r="BF267" s="2">
        <f t="shared" si="291"/>
        <v>0</v>
      </c>
      <c r="BG267" s="2">
        <f t="shared" si="292"/>
        <v>0</v>
      </c>
      <c r="BH267" s="2">
        <f t="shared" si="346"/>
        <v>0</v>
      </c>
      <c r="BI267" s="2">
        <f t="shared" si="356"/>
        <v>0</v>
      </c>
      <c r="BJ267" s="2">
        <f t="shared" si="347"/>
        <v>0</v>
      </c>
      <c r="BK267" s="2">
        <f t="shared" si="348"/>
        <v>0</v>
      </c>
      <c r="BL267" s="2">
        <f t="shared" si="349"/>
        <v>0</v>
      </c>
      <c r="BM267" s="2">
        <f t="shared" si="350"/>
        <v>0</v>
      </c>
      <c r="BN267" s="2">
        <f t="shared" si="351"/>
        <v>0</v>
      </c>
      <c r="BO267" s="2">
        <f t="shared" si="357"/>
        <v>0</v>
      </c>
      <c r="BP267" s="2">
        <f t="shared" si="358"/>
        <v>0</v>
      </c>
      <c r="BQ267" s="2">
        <f t="shared" si="359"/>
        <v>0</v>
      </c>
      <c r="BR267" s="17">
        <f t="shared" si="342"/>
        <v>2.2674186304466755E-3</v>
      </c>
      <c r="BS267" s="12"/>
      <c r="BT267" s="12"/>
      <c r="BU267" s="12"/>
      <c r="BV267" s="12"/>
      <c r="BW267" s="12"/>
      <c r="BX267" s="12"/>
      <c r="BY267" s="19"/>
      <c r="BZ267" s="19"/>
      <c r="CA267" s="19"/>
      <c r="CB267" s="12"/>
      <c r="CC267" s="12"/>
      <c r="CD267" s="12"/>
      <c r="CE267" s="12"/>
      <c r="CF267" s="12"/>
      <c r="CG267" s="12"/>
      <c r="CH267" s="12"/>
      <c r="CI267" s="12"/>
      <c r="CJ267" s="12"/>
      <c r="CK267" s="17"/>
      <c r="CL267" s="17"/>
      <c r="CM267" s="17"/>
    </row>
    <row r="268" spans="1:91">
      <c r="A268" s="2">
        <f t="shared" si="299"/>
        <v>2222</v>
      </c>
      <c r="B268" s="5">
        <f t="shared" si="300"/>
        <v>1165.4040772893229</v>
      </c>
      <c r="C268" s="5">
        <f t="shared" si="301"/>
        <v>2964.1619022647774</v>
      </c>
      <c r="D268" s="5">
        <f t="shared" si="302"/>
        <v>4369.932249997094</v>
      </c>
      <c r="E268" s="15">
        <f t="shared" si="303"/>
        <v>7.7809440650916511E-8</v>
      </c>
      <c r="F268" s="15">
        <f t="shared" si="304"/>
        <v>1.5328981563174789E-7</v>
      </c>
      <c r="G268" s="15">
        <f t="shared" si="305"/>
        <v>3.1293570576568881E-7</v>
      </c>
      <c r="H268" s="5">
        <f t="shared" si="306"/>
        <v>387710.77013987099</v>
      </c>
      <c r="I268" s="5">
        <f t="shared" si="307"/>
        <v>169166.74936618767</v>
      </c>
      <c r="J268" s="5">
        <f t="shared" si="308"/>
        <v>58537.901485831237</v>
      </c>
      <c r="K268" s="5">
        <f t="shared" si="309"/>
        <v>332683.5538808725</v>
      </c>
      <c r="L268" s="5">
        <f t="shared" si="310"/>
        <v>57070.684714264513</v>
      </c>
      <c r="M268" s="5">
        <f t="shared" si="311"/>
        <v>13395.608475593681</v>
      </c>
      <c r="N268" s="15">
        <f t="shared" si="312"/>
        <v>3.1461422890854962E-3</v>
      </c>
      <c r="O268" s="15">
        <f t="shared" si="313"/>
        <v>3.9625879223776916E-3</v>
      </c>
      <c r="P268" s="15">
        <f t="shared" si="314"/>
        <v>3.5949158913903823E-3</v>
      </c>
      <c r="Q268" s="5">
        <f t="shared" si="315"/>
        <v>5533.7214682023605</v>
      </c>
      <c r="R268" s="5">
        <f t="shared" si="316"/>
        <v>7545.3764291742218</v>
      </c>
      <c r="S268" s="5">
        <f t="shared" si="317"/>
        <v>4827.5102942423473</v>
      </c>
      <c r="T268" s="5">
        <f t="shared" si="318"/>
        <v>14.272808223011213</v>
      </c>
      <c r="U268" s="5">
        <f t="shared" si="319"/>
        <v>44.603188613863381</v>
      </c>
      <c r="V268" s="5">
        <f t="shared" si="320"/>
        <v>82.468113336977396</v>
      </c>
      <c r="W268" s="15">
        <f t="shared" si="321"/>
        <v>-1.0734613539272964E-2</v>
      </c>
      <c r="X268" s="15">
        <f t="shared" si="322"/>
        <v>-1.217998157191269E-2</v>
      </c>
      <c r="Y268" s="15">
        <f t="shared" si="323"/>
        <v>-9.7425357312937999E-3</v>
      </c>
      <c r="Z268" s="5">
        <f t="shared" si="339"/>
        <v>5459.8882683937536</v>
      </c>
      <c r="AA268" s="5">
        <f t="shared" si="340"/>
        <v>23297.365480086446</v>
      </c>
      <c r="AB268" s="5">
        <f t="shared" si="341"/>
        <v>90025.508064445428</v>
      </c>
      <c r="AC268" s="16">
        <f t="shared" si="324"/>
        <v>0.97913711798221359</v>
      </c>
      <c r="AD268" s="16">
        <f t="shared" si="325"/>
        <v>3.0621137574412534</v>
      </c>
      <c r="AE268" s="16">
        <f t="shared" si="326"/>
        <v>18.533143378818792</v>
      </c>
      <c r="AF268" s="15">
        <f t="shared" si="327"/>
        <v>-4.0504037456468023E-3</v>
      </c>
      <c r="AG268" s="15">
        <f t="shared" si="328"/>
        <v>2.9673830763510267E-4</v>
      </c>
      <c r="AH268" s="15">
        <f t="shared" si="329"/>
        <v>9.7937136394747881E-3</v>
      </c>
      <c r="AI268" s="1">
        <f t="shared" si="293"/>
        <v>749577.1584998169</v>
      </c>
      <c r="AJ268" s="1">
        <f t="shared" si="294"/>
        <v>324264.55309901119</v>
      </c>
      <c r="AK268" s="1">
        <f t="shared" si="295"/>
        <v>112639.90545101002</v>
      </c>
      <c r="AL268" s="14">
        <f t="shared" si="330"/>
        <v>91.277422933875187</v>
      </c>
      <c r="AM268" s="14">
        <f t="shared" si="331"/>
        <v>22.315857114497586</v>
      </c>
      <c r="AN268" s="14">
        <f t="shared" si="332"/>
        <v>6.9938921492044486</v>
      </c>
      <c r="AO268" s="11">
        <f t="shared" si="333"/>
        <v>2.4489139453077358E-3</v>
      </c>
      <c r="AP268" s="11">
        <f t="shared" si="334"/>
        <v>3.0849856785246247E-3</v>
      </c>
      <c r="AQ268" s="11">
        <f t="shared" si="335"/>
        <v>2.7984712562870279E-3</v>
      </c>
      <c r="AR268" s="1">
        <f t="shared" si="336"/>
        <v>387710.77013987099</v>
      </c>
      <c r="AS268" s="1">
        <f t="shared" si="337"/>
        <v>169166.74936618767</v>
      </c>
      <c r="AT268" s="1">
        <f t="shared" si="338"/>
        <v>58537.901485831237</v>
      </c>
      <c r="AU268" s="1">
        <f t="shared" si="296"/>
        <v>77542.154027974204</v>
      </c>
      <c r="AV268" s="1">
        <f t="shared" si="297"/>
        <v>33833.349873237537</v>
      </c>
      <c r="AW268" s="1">
        <f t="shared" si="298"/>
        <v>11707.580297166249</v>
      </c>
      <c r="AX268" s="1">
        <f t="shared" si="352"/>
        <v>266146.84310469805</v>
      </c>
      <c r="AY268" s="1">
        <f t="shared" si="343"/>
        <v>45656.547771411613</v>
      </c>
      <c r="AZ268" s="1">
        <f t="shared" si="344"/>
        <v>10716.486780474945</v>
      </c>
      <c r="BA268" s="1">
        <f t="shared" si="353"/>
        <v>14557.998705016302</v>
      </c>
      <c r="BB268" s="1">
        <f t="shared" si="354"/>
        <v>31802.203480248838</v>
      </c>
      <c r="BC268" s="1">
        <f t="shared" si="355"/>
        <v>40550.955234492583</v>
      </c>
      <c r="BD268" s="1">
        <f t="shared" si="345"/>
        <v>191.32425002644896</v>
      </c>
      <c r="BE268" s="2">
        <f t="shared" ref="BE268:BE331" si="360">BE267</f>
        <v>0</v>
      </c>
      <c r="BF268" s="2">
        <f t="shared" ref="BF268:BF331" si="361">BF267</f>
        <v>0</v>
      </c>
      <c r="BG268" s="2">
        <f t="shared" ref="BG268:BG331" si="362">BG267</f>
        <v>0</v>
      </c>
      <c r="BH268" s="2">
        <f t="shared" si="346"/>
        <v>0</v>
      </c>
      <c r="BI268" s="2">
        <f t="shared" si="356"/>
        <v>0</v>
      </c>
      <c r="BJ268" s="2">
        <f t="shared" si="347"/>
        <v>0</v>
      </c>
      <c r="BK268" s="2">
        <f t="shared" si="348"/>
        <v>0</v>
      </c>
      <c r="BL268" s="2">
        <f t="shared" si="349"/>
        <v>0</v>
      </c>
      <c r="BM268" s="2">
        <f t="shared" si="350"/>
        <v>0</v>
      </c>
      <c r="BN268" s="2">
        <f t="shared" si="351"/>
        <v>0</v>
      </c>
      <c r="BO268" s="2">
        <f t="shared" si="357"/>
        <v>0</v>
      </c>
      <c r="BP268" s="2">
        <f t="shared" si="358"/>
        <v>0</v>
      </c>
      <c r="BQ268" s="2">
        <f t="shared" si="359"/>
        <v>0</v>
      </c>
      <c r="BR268" s="17">
        <f t="shared" si="342"/>
        <v>2.2013773111132771E-3</v>
      </c>
      <c r="BS268" s="12"/>
      <c r="BT268" s="12"/>
      <c r="BU268" s="12"/>
      <c r="BV268" s="12"/>
      <c r="BW268" s="12"/>
      <c r="BX268" s="12"/>
      <c r="BY268" s="19"/>
      <c r="BZ268" s="19"/>
      <c r="CA268" s="19"/>
      <c r="CB268" s="12"/>
      <c r="CC268" s="12"/>
      <c r="CD268" s="12"/>
      <c r="CE268" s="12"/>
      <c r="CF268" s="12"/>
      <c r="CG268" s="12"/>
      <c r="CH268" s="12"/>
      <c r="CI268" s="12"/>
      <c r="CJ268" s="12"/>
      <c r="CK268" s="17"/>
      <c r="CL268" s="17"/>
      <c r="CM268" s="17"/>
    </row>
    <row r="269" spans="1:91">
      <c r="A269" s="2">
        <f t="shared" si="299"/>
        <v>2223</v>
      </c>
      <c r="B269" s="5">
        <f t="shared" si="300"/>
        <v>1165.4041634347905</v>
      </c>
      <c r="C269" s="5">
        <f t="shared" si="301"/>
        <v>2964.1623339218177</v>
      </c>
      <c r="D269" s="5">
        <f t="shared" si="302"/>
        <v>4369.9335491295351</v>
      </c>
      <c r="E269" s="15">
        <f t="shared" si="303"/>
        <v>7.3918968618370677E-8</v>
      </c>
      <c r="F269" s="15">
        <f t="shared" si="304"/>
        <v>1.4562532485016048E-7</v>
      </c>
      <c r="G269" s="15">
        <f t="shared" si="305"/>
        <v>2.9728892047740438E-7</v>
      </c>
      <c r="H269" s="5">
        <f t="shared" si="306"/>
        <v>388918.40267911064</v>
      </c>
      <c r="I269" s="5">
        <f t="shared" si="307"/>
        <v>169830.4144187299</v>
      </c>
      <c r="J269" s="5">
        <f t="shared" si="308"/>
        <v>58746.254889777199</v>
      </c>
      <c r="K269" s="5">
        <f t="shared" si="309"/>
        <v>333719.76425144495</v>
      </c>
      <c r="L269" s="5">
        <f t="shared" si="310"/>
        <v>57294.572728083702</v>
      </c>
      <c r="M269" s="5">
        <f t="shared" si="311"/>
        <v>13443.283342713325</v>
      </c>
      <c r="N269" s="15">
        <f t="shared" si="312"/>
        <v>3.1147027212037326E-3</v>
      </c>
      <c r="O269" s="15">
        <f t="shared" si="313"/>
        <v>3.9229950532420066E-3</v>
      </c>
      <c r="P269" s="15">
        <f t="shared" si="314"/>
        <v>3.5589922776935179E-3</v>
      </c>
      <c r="Q269" s="5">
        <f t="shared" si="315"/>
        <v>5491.3703893423444</v>
      </c>
      <c r="R269" s="5">
        <f t="shared" si="316"/>
        <v>7482.7149141600739</v>
      </c>
      <c r="S269" s="5">
        <f t="shared" si="317"/>
        <v>4797.4932135998761</v>
      </c>
      <c r="T269" s="5">
        <f t="shared" si="318"/>
        <v>14.11959514261703</v>
      </c>
      <c r="U269" s="5">
        <f t="shared" si="319"/>
        <v>44.059922598497977</v>
      </c>
      <c r="V269" s="5">
        <f t="shared" si="320"/>
        <v>81.664664796099501</v>
      </c>
      <c r="W269" s="15">
        <f t="shared" si="321"/>
        <v>-1.0734613539272964E-2</v>
      </c>
      <c r="X269" s="15">
        <f t="shared" si="322"/>
        <v>-1.217998157191269E-2</v>
      </c>
      <c r="Y269" s="15">
        <f t="shared" si="323"/>
        <v>-9.7425357312937999E-3</v>
      </c>
      <c r="Z269" s="5">
        <f t="shared" si="339"/>
        <v>5396.3259005233203</v>
      </c>
      <c r="AA269" s="5">
        <f t="shared" si="340"/>
        <v>23111.657048385085</v>
      </c>
      <c r="AB269" s="5">
        <f t="shared" si="341"/>
        <v>90345.173628271659</v>
      </c>
      <c r="AC269" s="16">
        <f t="shared" si="324"/>
        <v>0.9751712173320366</v>
      </c>
      <c r="AD269" s="16">
        <f t="shared" si="325"/>
        <v>3.0630224038954226</v>
      </c>
      <c r="AE269" s="16">
        <f t="shared" si="326"/>
        <v>18.714651677910272</v>
      </c>
      <c r="AF269" s="15">
        <f t="shared" si="327"/>
        <v>-4.0504037456468023E-3</v>
      </c>
      <c r="AG269" s="15">
        <f t="shared" si="328"/>
        <v>2.9673830763510267E-4</v>
      </c>
      <c r="AH269" s="15">
        <f t="shared" si="329"/>
        <v>9.7937136394747881E-3</v>
      </c>
      <c r="AI269" s="1">
        <f t="shared" si="293"/>
        <v>752161.59667780949</v>
      </c>
      <c r="AJ269" s="1">
        <f t="shared" si="294"/>
        <v>325671.44766234764</v>
      </c>
      <c r="AK269" s="1">
        <f t="shared" si="295"/>
        <v>113083.49520307528</v>
      </c>
      <c r="AL269" s="14">
        <f t="shared" si="330"/>
        <v>91.49871818225057</v>
      </c>
      <c r="AM269" s="14">
        <f t="shared" si="331"/>
        <v>22.384012773103787</v>
      </c>
      <c r="AN269" s="14">
        <f t="shared" si="332"/>
        <v>7.0132686332920775</v>
      </c>
      <c r="AO269" s="11">
        <f t="shared" si="333"/>
        <v>2.4244248058546583E-3</v>
      </c>
      <c r="AP269" s="11">
        <f t="shared" si="334"/>
        <v>3.0541358217393783E-3</v>
      </c>
      <c r="AQ269" s="11">
        <f t="shared" si="335"/>
        <v>2.7704865437241577E-3</v>
      </c>
      <c r="AR269" s="1">
        <f t="shared" si="336"/>
        <v>388918.40267911064</v>
      </c>
      <c r="AS269" s="1">
        <f t="shared" si="337"/>
        <v>169830.4144187299</v>
      </c>
      <c r="AT269" s="1">
        <f t="shared" si="338"/>
        <v>58746.254889777199</v>
      </c>
      <c r="AU269" s="1">
        <f t="shared" si="296"/>
        <v>77783.680535822132</v>
      </c>
      <c r="AV269" s="1">
        <f t="shared" si="297"/>
        <v>33966.082883745978</v>
      </c>
      <c r="AW269" s="1">
        <f t="shared" si="298"/>
        <v>11749.25097795544</v>
      </c>
      <c r="AX269" s="1">
        <f t="shared" si="352"/>
        <v>266975.81140115589</v>
      </c>
      <c r="AY269" s="1">
        <f t="shared" si="343"/>
        <v>45835.658182466956</v>
      </c>
      <c r="AZ269" s="1">
        <f t="shared" si="344"/>
        <v>10754.62667417066</v>
      </c>
      <c r="BA269" s="1">
        <f t="shared" si="353"/>
        <v>14561.624027348382</v>
      </c>
      <c r="BB269" s="1">
        <f t="shared" si="354"/>
        <v>31813.813756039897</v>
      </c>
      <c r="BC269" s="1">
        <f t="shared" si="355"/>
        <v>40566.492239367974</v>
      </c>
      <c r="BD269" s="1">
        <f t="shared" si="345"/>
        <v>185.81746809368335</v>
      </c>
      <c r="BE269" s="2">
        <f t="shared" si="360"/>
        <v>0</v>
      </c>
      <c r="BF269" s="2">
        <f t="shared" si="361"/>
        <v>0</v>
      </c>
      <c r="BG269" s="2">
        <f t="shared" si="362"/>
        <v>0</v>
      </c>
      <c r="BH269" s="2">
        <f t="shared" si="346"/>
        <v>0</v>
      </c>
      <c r="BI269" s="2">
        <f t="shared" si="356"/>
        <v>0</v>
      </c>
      <c r="BJ269" s="2">
        <f t="shared" si="347"/>
        <v>0</v>
      </c>
      <c r="BK269" s="2">
        <f t="shared" si="348"/>
        <v>0</v>
      </c>
      <c r="BL269" s="2">
        <f t="shared" si="349"/>
        <v>0</v>
      </c>
      <c r="BM269" s="2">
        <f t="shared" si="350"/>
        <v>0</v>
      </c>
      <c r="BN269" s="2">
        <f t="shared" si="351"/>
        <v>0</v>
      </c>
      <c r="BO269" s="2">
        <f t="shared" si="357"/>
        <v>0</v>
      </c>
      <c r="BP269" s="2">
        <f t="shared" si="358"/>
        <v>0</v>
      </c>
      <c r="BQ269" s="2">
        <f t="shared" si="359"/>
        <v>0</v>
      </c>
      <c r="BR269" s="17">
        <f t="shared" si="342"/>
        <v>2.1372595253526961E-3</v>
      </c>
      <c r="BS269" s="12"/>
      <c r="BT269" s="12"/>
      <c r="BU269" s="12"/>
      <c r="BV269" s="12"/>
      <c r="BW269" s="12"/>
      <c r="BX269" s="12"/>
      <c r="BY269" s="19"/>
      <c r="BZ269" s="19"/>
      <c r="CA269" s="19"/>
      <c r="CB269" s="12"/>
      <c r="CC269" s="12"/>
      <c r="CD269" s="12"/>
      <c r="CE269" s="12"/>
      <c r="CF269" s="12"/>
      <c r="CG269" s="12"/>
      <c r="CH269" s="12"/>
      <c r="CI269" s="12"/>
      <c r="CJ269" s="12"/>
      <c r="CK269" s="17"/>
      <c r="CL269" s="17"/>
      <c r="CM269" s="17"/>
    </row>
    <row r="270" spans="1:91">
      <c r="A270" s="2">
        <f t="shared" si="299"/>
        <v>2224</v>
      </c>
      <c r="B270" s="5">
        <f t="shared" si="300"/>
        <v>1165.4042452729907</v>
      </c>
      <c r="C270" s="5">
        <f t="shared" si="301"/>
        <v>2964.1627439960653</v>
      </c>
      <c r="D270" s="5">
        <f t="shared" si="302"/>
        <v>4369.9347833057209</v>
      </c>
      <c r="E270" s="15">
        <f t="shared" si="303"/>
        <v>7.0223020187452136E-8</v>
      </c>
      <c r="F270" s="15">
        <f t="shared" si="304"/>
        <v>1.3834405860765245E-7</v>
      </c>
      <c r="G270" s="15">
        <f t="shared" si="305"/>
        <v>2.8242447445353414E-7</v>
      </c>
      <c r="H270" s="5">
        <f t="shared" si="306"/>
        <v>390117.68998329918</v>
      </c>
      <c r="I270" s="5">
        <f t="shared" si="307"/>
        <v>170490.02495565958</v>
      </c>
      <c r="J270" s="5">
        <f t="shared" si="308"/>
        <v>58953.259712092877</v>
      </c>
      <c r="K270" s="5">
        <f t="shared" si="309"/>
        <v>334748.81489891594</v>
      </c>
      <c r="L270" s="5">
        <f t="shared" si="310"/>
        <v>57517.093250358288</v>
      </c>
      <c r="M270" s="5">
        <f t="shared" si="311"/>
        <v>13490.64977750001</v>
      </c>
      <c r="N270" s="15">
        <f t="shared" si="312"/>
        <v>3.0835771737380835E-3</v>
      </c>
      <c r="O270" s="15">
        <f t="shared" si="313"/>
        <v>3.8837975689365312E-3</v>
      </c>
      <c r="P270" s="15">
        <f t="shared" si="314"/>
        <v>3.5234275421531791E-3</v>
      </c>
      <c r="Q270" s="5">
        <f t="shared" si="315"/>
        <v>5449.1743275521076</v>
      </c>
      <c r="R270" s="5">
        <f t="shared" si="316"/>
        <v>7420.2839942350847</v>
      </c>
      <c r="S270" s="5">
        <f t="shared" si="317"/>
        <v>4767.4937466052352</v>
      </c>
      <c r="T270" s="5">
        <f t="shared" si="318"/>
        <v>13.96802674543004</v>
      </c>
      <c r="U270" s="5">
        <f t="shared" si="319"/>
        <v>43.523273553188375</v>
      </c>
      <c r="V270" s="5">
        <f t="shared" si="320"/>
        <v>80.869043881339365</v>
      </c>
      <c r="W270" s="15">
        <f t="shared" si="321"/>
        <v>-1.0734613539272964E-2</v>
      </c>
      <c r="X270" s="15">
        <f t="shared" si="322"/>
        <v>-1.217998157191269E-2</v>
      </c>
      <c r="Y270" s="15">
        <f t="shared" si="323"/>
        <v>-9.7425357312937999E-3</v>
      </c>
      <c r="Z270" s="5">
        <f t="shared" si="339"/>
        <v>5333.3363286205431</v>
      </c>
      <c r="AA270" s="5">
        <f t="shared" si="340"/>
        <v>22926.524583975031</v>
      </c>
      <c r="AB270" s="5">
        <f t="shared" si="341"/>
        <v>90662.727470060505</v>
      </c>
      <c r="AC270" s="16">
        <f t="shared" si="324"/>
        <v>0.97122138018070792</v>
      </c>
      <c r="AD270" s="16">
        <f t="shared" si="325"/>
        <v>3.0639313199798028</v>
      </c>
      <c r="AE270" s="16">
        <f t="shared" si="326"/>
        <v>18.897937617306241</v>
      </c>
      <c r="AF270" s="15">
        <f t="shared" si="327"/>
        <v>-4.0504037456468023E-3</v>
      </c>
      <c r="AG270" s="15">
        <f t="shared" si="328"/>
        <v>2.9673830763510267E-4</v>
      </c>
      <c r="AH270" s="15">
        <f t="shared" si="329"/>
        <v>9.7937136394747881E-3</v>
      </c>
      <c r="AI270" s="1">
        <f t="shared" si="293"/>
        <v>754729.11754585069</v>
      </c>
      <c r="AJ270" s="1">
        <f t="shared" si="294"/>
        <v>327070.38577985886</v>
      </c>
      <c r="AK270" s="1">
        <f t="shared" si="295"/>
        <v>113524.39666072319</v>
      </c>
      <c r="AL270" s="14">
        <f t="shared" si="330"/>
        <v>91.718331626694862</v>
      </c>
      <c r="AM270" s="14">
        <f t="shared" si="331"/>
        <v>22.451692950195948</v>
      </c>
      <c r="AN270" s="14">
        <f t="shared" si="332"/>
        <v>7.0325044980043758</v>
      </c>
      <c r="AO270" s="11">
        <f t="shared" si="333"/>
        <v>2.4001805577961118E-3</v>
      </c>
      <c r="AP270" s="11">
        <f t="shared" si="334"/>
        <v>3.0235944635219844E-3</v>
      </c>
      <c r="AQ270" s="11">
        <f t="shared" si="335"/>
        <v>2.7427816782869159E-3</v>
      </c>
      <c r="AR270" s="1">
        <f t="shared" si="336"/>
        <v>390117.68998329918</v>
      </c>
      <c r="AS270" s="1">
        <f t="shared" si="337"/>
        <v>170490.02495565958</v>
      </c>
      <c r="AT270" s="1">
        <f t="shared" si="338"/>
        <v>58953.259712092877</v>
      </c>
      <c r="AU270" s="1">
        <f t="shared" si="296"/>
        <v>78023.537996659841</v>
      </c>
      <c r="AV270" s="1">
        <f t="shared" si="297"/>
        <v>34098.004991131915</v>
      </c>
      <c r="AW270" s="1">
        <f t="shared" si="298"/>
        <v>11790.651942418575</v>
      </c>
      <c r="AX270" s="1">
        <f t="shared" si="352"/>
        <v>267799.05191913276</v>
      </c>
      <c r="AY270" s="1">
        <f t="shared" si="343"/>
        <v>46013.674600286628</v>
      </c>
      <c r="AZ270" s="1">
        <f t="shared" si="344"/>
        <v>10792.519822000007</v>
      </c>
      <c r="BA270" s="1">
        <f t="shared" si="353"/>
        <v>14565.213134609183</v>
      </c>
      <c r="BB270" s="1">
        <f t="shared" si="354"/>
        <v>31825.308067523092</v>
      </c>
      <c r="BC270" s="1">
        <f t="shared" si="355"/>
        <v>40581.873783090741</v>
      </c>
      <c r="BD270" s="1">
        <f t="shared" si="345"/>
        <v>180.46852390767469</v>
      </c>
      <c r="BE270" s="2">
        <f t="shared" si="360"/>
        <v>0</v>
      </c>
      <c r="BF270" s="2">
        <f t="shared" si="361"/>
        <v>0</v>
      </c>
      <c r="BG270" s="2">
        <f t="shared" si="362"/>
        <v>0</v>
      </c>
      <c r="BH270" s="2">
        <f t="shared" si="346"/>
        <v>0</v>
      </c>
      <c r="BI270" s="2">
        <f t="shared" si="356"/>
        <v>0</v>
      </c>
      <c r="BJ270" s="2">
        <f t="shared" si="347"/>
        <v>0</v>
      </c>
      <c r="BK270" s="2">
        <f t="shared" si="348"/>
        <v>0</v>
      </c>
      <c r="BL270" s="2">
        <f t="shared" si="349"/>
        <v>0</v>
      </c>
      <c r="BM270" s="2">
        <f t="shared" si="350"/>
        <v>0</v>
      </c>
      <c r="BN270" s="2">
        <f t="shared" si="351"/>
        <v>0</v>
      </c>
      <c r="BO270" s="2">
        <f t="shared" si="357"/>
        <v>0</v>
      </c>
      <c r="BP270" s="2">
        <f t="shared" si="358"/>
        <v>0</v>
      </c>
      <c r="BQ270" s="2">
        <f t="shared" si="359"/>
        <v>0</v>
      </c>
      <c r="BR270" s="17">
        <f t="shared" si="342"/>
        <v>2.0750092479152387E-3</v>
      </c>
      <c r="BS270" s="12"/>
      <c r="BT270" s="12"/>
      <c r="BU270" s="12"/>
      <c r="BV270" s="12"/>
      <c r="BW270" s="12"/>
      <c r="BX270" s="12"/>
      <c r="BY270" s="19"/>
      <c r="BZ270" s="19"/>
      <c r="CA270" s="19"/>
      <c r="CB270" s="12"/>
      <c r="CC270" s="12"/>
      <c r="CD270" s="12"/>
      <c r="CE270" s="12"/>
      <c r="CF270" s="12"/>
      <c r="CG270" s="12"/>
      <c r="CH270" s="12"/>
      <c r="CI270" s="12"/>
      <c r="CJ270" s="12"/>
      <c r="CK270" s="17"/>
      <c r="CL270" s="17"/>
      <c r="CM270" s="17"/>
    </row>
    <row r="271" spans="1:91">
      <c r="A271" s="2">
        <f t="shared" si="299"/>
        <v>2225</v>
      </c>
      <c r="B271" s="5">
        <f t="shared" si="300"/>
        <v>1165.4043230192863</v>
      </c>
      <c r="C271" s="5">
        <f t="shared" si="301"/>
        <v>2964.1631335666543</v>
      </c>
      <c r="D271" s="5">
        <f t="shared" si="302"/>
        <v>4369.9359557734288</v>
      </c>
      <c r="E271" s="15">
        <f t="shared" si="303"/>
        <v>6.6711869178079529E-8</v>
      </c>
      <c r="F271" s="15">
        <f t="shared" si="304"/>
        <v>1.3142685567726982E-7</v>
      </c>
      <c r="G271" s="15">
        <f t="shared" si="305"/>
        <v>2.6830325073085743E-7</v>
      </c>
      <c r="H271" s="5">
        <f t="shared" si="306"/>
        <v>391308.65274738782</v>
      </c>
      <c r="I271" s="5">
        <f t="shared" si="307"/>
        <v>171145.58014938008</v>
      </c>
      <c r="J271" s="5">
        <f t="shared" si="308"/>
        <v>59158.917412016155</v>
      </c>
      <c r="K271" s="5">
        <f t="shared" si="309"/>
        <v>335770.72353189829</v>
      </c>
      <c r="L271" s="5">
        <f t="shared" si="310"/>
        <v>57738.245986295537</v>
      </c>
      <c r="M271" s="5">
        <f t="shared" si="311"/>
        <v>13537.708106192533</v>
      </c>
      <c r="N271" s="15">
        <f t="shared" si="312"/>
        <v>3.0527625117684476E-3</v>
      </c>
      <c r="O271" s="15">
        <f t="shared" si="313"/>
        <v>3.8449915223397468E-3</v>
      </c>
      <c r="P271" s="15">
        <f t="shared" si="314"/>
        <v>3.4882180968782706E-3</v>
      </c>
      <c r="Q271" s="5">
        <f t="shared" si="315"/>
        <v>5407.1363721920125</v>
      </c>
      <c r="R271" s="5">
        <f t="shared" si="316"/>
        <v>7358.0894618384909</v>
      </c>
      <c r="S271" s="5">
        <f t="shared" si="317"/>
        <v>4737.5155785504403</v>
      </c>
      <c r="T271" s="5">
        <f t="shared" si="318"/>
        <v>13.81808537641162</v>
      </c>
      <c r="U271" s="5">
        <f t="shared" si="319"/>
        <v>42.993160883361227</v>
      </c>
      <c r="V271" s="5">
        <f t="shared" si="320"/>
        <v>80.081174331769844</v>
      </c>
      <c r="W271" s="15">
        <f t="shared" si="321"/>
        <v>-1.0734613539272964E-2</v>
      </c>
      <c r="X271" s="15">
        <f t="shared" si="322"/>
        <v>-1.217998157191269E-2</v>
      </c>
      <c r="Y271" s="15">
        <f t="shared" si="323"/>
        <v>-9.7425357312937999E-3</v>
      </c>
      <c r="Z271" s="5">
        <f t="shared" si="339"/>
        <v>5270.918438309739</v>
      </c>
      <c r="AA271" s="5">
        <f t="shared" si="340"/>
        <v>22741.986949881171</v>
      </c>
      <c r="AB271" s="5">
        <f t="shared" si="341"/>
        <v>90978.17187382601</v>
      </c>
      <c r="AC271" s="16">
        <f t="shared" si="324"/>
        <v>0.96728754146457174</v>
      </c>
      <c r="AD271" s="16">
        <f t="shared" si="325"/>
        <v>3.0648405057744039</v>
      </c>
      <c r="AE271" s="16">
        <f t="shared" si="326"/>
        <v>19.083018606706798</v>
      </c>
      <c r="AF271" s="15">
        <f t="shared" si="327"/>
        <v>-4.0504037456468023E-3</v>
      </c>
      <c r="AG271" s="15">
        <f t="shared" si="328"/>
        <v>2.9673830763510267E-4</v>
      </c>
      <c r="AH271" s="15">
        <f t="shared" si="329"/>
        <v>9.7937136394747881E-3</v>
      </c>
      <c r="AI271" s="1">
        <f t="shared" si="293"/>
        <v>757279.74378792546</v>
      </c>
      <c r="AJ271" s="1">
        <f t="shared" si="294"/>
        <v>328461.35219300486</v>
      </c>
      <c r="AK271" s="1">
        <f t="shared" si="295"/>
        <v>113962.60893706945</v>
      </c>
      <c r="AL271" s="14">
        <f t="shared" si="330"/>
        <v>91.93627077749511</v>
      </c>
      <c r="AM271" s="14">
        <f t="shared" si="331"/>
        <v>22.518898916551848</v>
      </c>
      <c r="AN271" s="14">
        <f t="shared" si="332"/>
        <v>7.0516002362490768</v>
      </c>
      <c r="AO271" s="11">
        <f t="shared" si="333"/>
        <v>2.3761787522181507E-3</v>
      </c>
      <c r="AP271" s="11">
        <f t="shared" si="334"/>
        <v>2.9933585188867645E-3</v>
      </c>
      <c r="AQ271" s="11">
        <f t="shared" si="335"/>
        <v>2.7153538615040467E-3</v>
      </c>
      <c r="AR271" s="1">
        <f t="shared" si="336"/>
        <v>391308.65274738782</v>
      </c>
      <c r="AS271" s="1">
        <f t="shared" si="337"/>
        <v>171145.58014938008</v>
      </c>
      <c r="AT271" s="1">
        <f t="shared" si="338"/>
        <v>59158.917412016155</v>
      </c>
      <c r="AU271" s="1">
        <f t="shared" si="296"/>
        <v>78261.730549477565</v>
      </c>
      <c r="AV271" s="1">
        <f t="shared" si="297"/>
        <v>34229.116029876015</v>
      </c>
      <c r="AW271" s="1">
        <f t="shared" si="298"/>
        <v>11831.783482403232</v>
      </c>
      <c r="AX271" s="1">
        <f t="shared" si="352"/>
        <v>268616.57882551861</v>
      </c>
      <c r="AY271" s="1">
        <f t="shared" si="343"/>
        <v>46190.596789036426</v>
      </c>
      <c r="AZ271" s="1">
        <f t="shared" si="344"/>
        <v>10830.166484954025</v>
      </c>
      <c r="BA271" s="1">
        <f t="shared" si="353"/>
        <v>14568.76638952613</v>
      </c>
      <c r="BB271" s="1">
        <f t="shared" si="354"/>
        <v>31836.687577312034</v>
      </c>
      <c r="BC271" s="1">
        <f t="shared" si="355"/>
        <v>40597.101436726851</v>
      </c>
      <c r="BD271" s="1">
        <f t="shared" si="345"/>
        <v>175.27291947053914</v>
      </c>
      <c r="BE271" s="2">
        <f t="shared" si="360"/>
        <v>0</v>
      </c>
      <c r="BF271" s="2">
        <f t="shared" si="361"/>
        <v>0</v>
      </c>
      <c r="BG271" s="2">
        <f t="shared" si="362"/>
        <v>0</v>
      </c>
      <c r="BH271" s="2">
        <f t="shared" si="346"/>
        <v>0</v>
      </c>
      <c r="BI271" s="2">
        <f t="shared" si="356"/>
        <v>0</v>
      </c>
      <c r="BJ271" s="2">
        <f t="shared" si="347"/>
        <v>0</v>
      </c>
      <c r="BK271" s="2">
        <f t="shared" si="348"/>
        <v>0</v>
      </c>
      <c r="BL271" s="2">
        <f t="shared" si="349"/>
        <v>0</v>
      </c>
      <c r="BM271" s="2">
        <f t="shared" si="350"/>
        <v>0</v>
      </c>
      <c r="BN271" s="2">
        <f t="shared" si="351"/>
        <v>0</v>
      </c>
      <c r="BO271" s="2">
        <f t="shared" si="357"/>
        <v>0</v>
      </c>
      <c r="BP271" s="2">
        <f t="shared" si="358"/>
        <v>0</v>
      </c>
      <c r="BQ271" s="2">
        <f t="shared" si="359"/>
        <v>0</v>
      </c>
      <c r="BR271" s="17">
        <f t="shared" si="342"/>
        <v>2.0145720853546006E-3</v>
      </c>
      <c r="BS271" s="12"/>
      <c r="BT271" s="12"/>
      <c r="BU271" s="12"/>
      <c r="BV271" s="12"/>
      <c r="BW271" s="12"/>
      <c r="BX271" s="12"/>
      <c r="BY271" s="19"/>
      <c r="BZ271" s="19"/>
      <c r="CA271" s="19"/>
      <c r="CB271" s="12"/>
      <c r="CC271" s="12"/>
      <c r="CD271" s="12"/>
      <c r="CE271" s="12"/>
      <c r="CF271" s="12"/>
      <c r="CG271" s="12"/>
      <c r="CH271" s="12"/>
      <c r="CI271" s="12"/>
      <c r="CJ271" s="12"/>
      <c r="CK271" s="17"/>
      <c r="CL271" s="17"/>
      <c r="CM271" s="17"/>
    </row>
    <row r="272" spans="1:91">
      <c r="A272" s="2">
        <f t="shared" si="299"/>
        <v>2226</v>
      </c>
      <c r="B272" s="5">
        <f t="shared" si="300"/>
        <v>1165.4043968782721</v>
      </c>
      <c r="C272" s="5">
        <f t="shared" si="301"/>
        <v>2964.1635036587622</v>
      </c>
      <c r="D272" s="5">
        <f t="shared" si="302"/>
        <v>4369.9370696180504</v>
      </c>
      <c r="E272" s="15">
        <f t="shared" si="303"/>
        <v>6.337627571917555E-8</v>
      </c>
      <c r="F272" s="15">
        <f t="shared" si="304"/>
        <v>1.2485551289340633E-7</v>
      </c>
      <c r="G272" s="15">
        <f t="shared" si="305"/>
        <v>2.5488808819431452E-7</v>
      </c>
      <c r="H272" s="5">
        <f t="shared" si="306"/>
        <v>392491.31240152178</v>
      </c>
      <c r="I272" s="5">
        <f t="shared" si="307"/>
        <v>171797.0797446513</v>
      </c>
      <c r="J272" s="5">
        <f t="shared" si="308"/>
        <v>59363.229605104658</v>
      </c>
      <c r="K272" s="5">
        <f t="shared" si="309"/>
        <v>336785.50849205174</v>
      </c>
      <c r="L272" s="5">
        <f t="shared" si="310"/>
        <v>57958.030834870158</v>
      </c>
      <c r="M272" s="5">
        <f t="shared" si="311"/>
        <v>13584.458691139283</v>
      </c>
      <c r="N272" s="15">
        <f t="shared" si="312"/>
        <v>3.0222556316976679E-3</v>
      </c>
      <c r="O272" s="15">
        <f t="shared" si="313"/>
        <v>3.8065730058163272E-3</v>
      </c>
      <c r="P272" s="15">
        <f t="shared" si="314"/>
        <v>3.4533603901065746E-3</v>
      </c>
      <c r="Q272" s="5">
        <f t="shared" si="315"/>
        <v>5365.2595189116291</v>
      </c>
      <c r="R272" s="5">
        <f t="shared" si="316"/>
        <v>7296.1369330921016</v>
      </c>
      <c r="S272" s="5">
        <f t="shared" si="317"/>
        <v>4707.5623210153217</v>
      </c>
      <c r="T272" s="5">
        <f t="shared" si="318"/>
        <v>13.669753570043163</v>
      </c>
      <c r="U272" s="5">
        <f t="shared" si="319"/>
        <v>42.469504976083613</v>
      </c>
      <c r="V272" s="5">
        <f t="shared" si="320"/>
        <v>79.300980629438612</v>
      </c>
      <c r="W272" s="15">
        <f t="shared" si="321"/>
        <v>-1.0734613539272964E-2</v>
      </c>
      <c r="X272" s="15">
        <f t="shared" si="322"/>
        <v>-1.217998157191269E-2</v>
      </c>
      <c r="Y272" s="15">
        <f t="shared" si="323"/>
        <v>-9.7425357312937999E-3</v>
      </c>
      <c r="Z272" s="5">
        <f t="shared" si="339"/>
        <v>5209.0710007546495</v>
      </c>
      <c r="AA272" s="5">
        <f t="shared" si="340"/>
        <v>22558.062483309324</v>
      </c>
      <c r="AB272" s="5">
        <f t="shared" si="341"/>
        <v>91291.509369479478</v>
      </c>
      <c r="AC272" s="16">
        <f t="shared" si="324"/>
        <v>0.96336963638350614</v>
      </c>
      <c r="AD272" s="16">
        <f t="shared" si="325"/>
        <v>3.0657499613592591</v>
      </c>
      <c r="AE272" s="16">
        <f t="shared" si="326"/>
        <v>19.269912226317654</v>
      </c>
      <c r="AF272" s="15">
        <f t="shared" si="327"/>
        <v>-4.0504037456468023E-3</v>
      </c>
      <c r="AG272" s="15">
        <f t="shared" si="328"/>
        <v>2.9673830763510267E-4</v>
      </c>
      <c r="AH272" s="15">
        <f t="shared" si="329"/>
        <v>9.7937136394747881E-3</v>
      </c>
      <c r="AI272" s="1">
        <f t="shared" si="293"/>
        <v>759813.49995861039</v>
      </c>
      <c r="AJ272" s="1">
        <f t="shared" si="294"/>
        <v>329844.3330035804</v>
      </c>
      <c r="AK272" s="1">
        <f t="shared" si="295"/>
        <v>114398.13152576574</v>
      </c>
      <c r="AL272" s="14">
        <f t="shared" si="330"/>
        <v>92.152543220542981</v>
      </c>
      <c r="AM272" s="14">
        <f t="shared" si="331"/>
        <v>22.585631983080578</v>
      </c>
      <c r="AN272" s="14">
        <f t="shared" si="332"/>
        <v>7.0705563502810458</v>
      </c>
      <c r="AO272" s="11">
        <f t="shared" si="333"/>
        <v>2.3524169646959693E-3</v>
      </c>
      <c r="AP272" s="11">
        <f t="shared" si="334"/>
        <v>2.9634249336978969E-3</v>
      </c>
      <c r="AQ272" s="11">
        <f t="shared" si="335"/>
        <v>2.6882003228890063E-3</v>
      </c>
      <c r="AR272" s="1">
        <f t="shared" si="336"/>
        <v>392491.31240152178</v>
      </c>
      <c r="AS272" s="1">
        <f t="shared" si="337"/>
        <v>171797.0797446513</v>
      </c>
      <c r="AT272" s="1">
        <f t="shared" si="338"/>
        <v>59363.229605104658</v>
      </c>
      <c r="AU272" s="1">
        <f t="shared" si="296"/>
        <v>78498.262480304358</v>
      </c>
      <c r="AV272" s="1">
        <f t="shared" si="297"/>
        <v>34359.415948930262</v>
      </c>
      <c r="AW272" s="1">
        <f t="shared" si="298"/>
        <v>11872.645921020932</v>
      </c>
      <c r="AX272" s="1">
        <f t="shared" si="352"/>
        <v>269428.40679364145</v>
      </c>
      <c r="AY272" s="1">
        <f t="shared" si="343"/>
        <v>46366.424667896128</v>
      </c>
      <c r="AZ272" s="1">
        <f t="shared" si="344"/>
        <v>10867.566952911428</v>
      </c>
      <c r="BA272" s="1">
        <f t="shared" si="353"/>
        <v>14572.284151122678</v>
      </c>
      <c r="BB272" s="1">
        <f t="shared" si="354"/>
        <v>31847.953436057385</v>
      </c>
      <c r="BC272" s="1">
        <f t="shared" si="355"/>
        <v>40612.17675458821</v>
      </c>
      <c r="BD272" s="1">
        <f t="shared" si="345"/>
        <v>170.22628393586578</v>
      </c>
      <c r="BE272" s="2">
        <f t="shared" si="360"/>
        <v>0</v>
      </c>
      <c r="BF272" s="2">
        <f t="shared" si="361"/>
        <v>0</v>
      </c>
      <c r="BG272" s="2">
        <f t="shared" si="362"/>
        <v>0</v>
      </c>
      <c r="BH272" s="2">
        <f t="shared" si="346"/>
        <v>0</v>
      </c>
      <c r="BI272" s="2">
        <f t="shared" si="356"/>
        <v>0</v>
      </c>
      <c r="BJ272" s="2">
        <f t="shared" si="347"/>
        <v>0</v>
      </c>
      <c r="BK272" s="2">
        <f t="shared" si="348"/>
        <v>0</v>
      </c>
      <c r="BL272" s="2">
        <f t="shared" si="349"/>
        <v>0</v>
      </c>
      <c r="BM272" s="2">
        <f t="shared" si="350"/>
        <v>0</v>
      </c>
      <c r="BN272" s="2">
        <f t="shared" si="351"/>
        <v>0</v>
      </c>
      <c r="BO272" s="2">
        <f t="shared" si="357"/>
        <v>0</v>
      </c>
      <c r="BP272" s="2">
        <f t="shared" si="358"/>
        <v>0</v>
      </c>
      <c r="BQ272" s="2">
        <f t="shared" si="359"/>
        <v>0</v>
      </c>
      <c r="BR272" s="17">
        <f t="shared" si="342"/>
        <v>1.9558952284996121E-3</v>
      </c>
      <c r="BS272" s="12"/>
      <c r="BT272" s="12"/>
      <c r="BU272" s="12"/>
      <c r="BV272" s="12"/>
      <c r="BW272" s="12"/>
      <c r="BX272" s="12"/>
      <c r="BY272" s="19"/>
      <c r="BZ272" s="19"/>
      <c r="CA272" s="19"/>
      <c r="CB272" s="12"/>
      <c r="CC272" s="12"/>
      <c r="CD272" s="12"/>
      <c r="CE272" s="12"/>
      <c r="CF272" s="12"/>
      <c r="CG272" s="12"/>
      <c r="CH272" s="12"/>
      <c r="CI272" s="12"/>
      <c r="CJ272" s="12"/>
      <c r="CK272" s="17"/>
      <c r="CL272" s="17"/>
      <c r="CM272" s="17"/>
    </row>
    <row r="273" spans="1:91">
      <c r="A273" s="2">
        <f t="shared" si="299"/>
        <v>2227</v>
      </c>
      <c r="B273" s="5">
        <f t="shared" si="300"/>
        <v>1165.4044670443129</v>
      </c>
      <c r="C273" s="5">
        <f t="shared" si="301"/>
        <v>2964.1638552463087</v>
      </c>
      <c r="D273" s="5">
        <f t="shared" si="302"/>
        <v>4369.9381277707107</v>
      </c>
      <c r="E273" s="15">
        <f t="shared" si="303"/>
        <v>6.0207461933216772E-8</v>
      </c>
      <c r="F273" s="15">
        <f t="shared" si="304"/>
        <v>1.1861273724873601E-7</v>
      </c>
      <c r="G273" s="15">
        <f t="shared" si="305"/>
        <v>2.4214368378459877E-7</v>
      </c>
      <c r="H273" s="5">
        <f t="shared" si="306"/>
        <v>393665.69109279505</v>
      </c>
      <c r="I273" s="5">
        <f t="shared" si="307"/>
        <v>172444.52404798573</v>
      </c>
      <c r="J273" s="5">
        <f t="shared" si="308"/>
        <v>59566.198059988201</v>
      </c>
      <c r="K273" s="5">
        <f t="shared" si="309"/>
        <v>337793.18873833225</v>
      </c>
      <c r="L273" s="5">
        <f t="shared" si="310"/>
        <v>58176.447885218673</v>
      </c>
      <c r="M273" s="5">
        <f t="shared" si="311"/>
        <v>13630.901930040694</v>
      </c>
      <c r="N273" s="15">
        <f t="shared" si="312"/>
        <v>2.9920534609471083E-3</v>
      </c>
      <c r="O273" s="15">
        <f t="shared" si="313"/>
        <v>3.7685381508356652E-3</v>
      </c>
      <c r="P273" s="15">
        <f t="shared" si="314"/>
        <v>3.4188509058299399E-3</v>
      </c>
      <c r="Q273" s="5">
        <f t="shared" si="315"/>
        <v>5323.5466709783095</v>
      </c>
      <c r="R273" s="5">
        <f t="shared" si="316"/>
        <v>7234.4318502060205</v>
      </c>
      <c r="S273" s="5">
        <f t="shared" si="317"/>
        <v>4677.6375124707947</v>
      </c>
      <c r="T273" s="5">
        <f t="shared" si="318"/>
        <v>13.523014048291653</v>
      </c>
      <c r="U273" s="5">
        <f t="shared" si="319"/>
        <v>41.952227188106662</v>
      </c>
      <c r="V273" s="5">
        <f t="shared" si="320"/>
        <v>78.528387992129666</v>
      </c>
      <c r="W273" s="15">
        <f t="shared" si="321"/>
        <v>-1.0734613539272964E-2</v>
      </c>
      <c r="X273" s="15">
        <f t="shared" si="322"/>
        <v>-1.217998157191269E-2</v>
      </c>
      <c r="Y273" s="15">
        <f t="shared" si="323"/>
        <v>-9.7425357312937999E-3</v>
      </c>
      <c r="Z273" s="5">
        <f t="shared" si="339"/>
        <v>5147.7926761326271</v>
      </c>
      <c r="AA273" s="5">
        <f t="shared" si="340"/>
        <v>22374.769002191388</v>
      </c>
      <c r="AB273" s="5">
        <f t="shared" si="341"/>
        <v>91602.742727724559</v>
      </c>
      <c r="AC273" s="16">
        <f t="shared" si="324"/>
        <v>0.95946760039985601</v>
      </c>
      <c r="AD273" s="16">
        <f t="shared" si="325"/>
        <v>3.0666596868144254</v>
      </c>
      <c r="AE273" s="16">
        <f t="shared" si="326"/>
        <v>19.458636228520025</v>
      </c>
      <c r="AF273" s="15">
        <f t="shared" si="327"/>
        <v>-4.0504037456468023E-3</v>
      </c>
      <c r="AG273" s="15">
        <f t="shared" si="328"/>
        <v>2.9673830763510267E-4</v>
      </c>
      <c r="AH273" s="15">
        <f t="shared" si="329"/>
        <v>9.7937136394747881E-3</v>
      </c>
      <c r="AI273" s="1">
        <f t="shared" si="293"/>
        <v>762330.41244305368</v>
      </c>
      <c r="AJ273" s="1">
        <f t="shared" si="294"/>
        <v>331219.31565215264</v>
      </c>
      <c r="AK273" s="1">
        <f t="shared" si="295"/>
        <v>114830.96429421009</v>
      </c>
      <c r="AL273" s="14">
        <f t="shared" si="330"/>
        <v>92.36715661449476</v>
      </c>
      <c r="AM273" s="14">
        <f t="shared" si="331"/>
        <v>22.651893499792944</v>
      </c>
      <c r="AN273" s="14">
        <f t="shared" si="332"/>
        <v>7.0893733514262385</v>
      </c>
      <c r="AO273" s="11">
        <f t="shared" si="333"/>
        <v>2.3288927950490096E-3</v>
      </c>
      <c r="AP273" s="11">
        <f t="shared" si="334"/>
        <v>2.9337906843609177E-3</v>
      </c>
      <c r="AQ273" s="11">
        <f t="shared" si="335"/>
        <v>2.6613183196601163E-3</v>
      </c>
      <c r="AR273" s="1">
        <f t="shared" si="336"/>
        <v>393665.69109279505</v>
      </c>
      <c r="AS273" s="1">
        <f t="shared" si="337"/>
        <v>172444.52404798573</v>
      </c>
      <c r="AT273" s="1">
        <f t="shared" si="338"/>
        <v>59566.198059988201</v>
      </c>
      <c r="AU273" s="1">
        <f t="shared" si="296"/>
        <v>78733.138218559019</v>
      </c>
      <c r="AV273" s="1">
        <f t="shared" si="297"/>
        <v>34488.904809597145</v>
      </c>
      <c r="AW273" s="1">
        <f t="shared" si="298"/>
        <v>11913.23961199764</v>
      </c>
      <c r="AX273" s="1">
        <f t="shared" si="352"/>
        <v>270234.55099066574</v>
      </c>
      <c r="AY273" s="1">
        <f t="shared" si="343"/>
        <v>46541.158308174934</v>
      </c>
      <c r="AZ273" s="1">
        <f t="shared" si="344"/>
        <v>10904.721544032556</v>
      </c>
      <c r="BA273" s="1">
        <f t="shared" si="353"/>
        <v>14575.766774760061</v>
      </c>
      <c r="BB273" s="1">
        <f t="shared" si="354"/>
        <v>31859.10678258675</v>
      </c>
      <c r="BC273" s="1">
        <f t="shared" si="355"/>
        <v>40627.10127445597</v>
      </c>
      <c r="BD273" s="1">
        <f t="shared" si="345"/>
        <v>165.32437005560814</v>
      </c>
      <c r="BE273" s="2">
        <f t="shared" si="360"/>
        <v>0</v>
      </c>
      <c r="BF273" s="2">
        <f t="shared" si="361"/>
        <v>0</v>
      </c>
      <c r="BG273" s="2">
        <f t="shared" si="362"/>
        <v>0</v>
      </c>
      <c r="BH273" s="2">
        <f t="shared" si="346"/>
        <v>0</v>
      </c>
      <c r="BI273" s="2">
        <f t="shared" si="356"/>
        <v>0</v>
      </c>
      <c r="BJ273" s="2">
        <f t="shared" si="347"/>
        <v>0</v>
      </c>
      <c r="BK273" s="2">
        <f t="shared" si="348"/>
        <v>0</v>
      </c>
      <c r="BL273" s="2">
        <f t="shared" si="349"/>
        <v>0</v>
      </c>
      <c r="BM273" s="2">
        <f t="shared" si="350"/>
        <v>0</v>
      </c>
      <c r="BN273" s="2">
        <f t="shared" si="351"/>
        <v>0</v>
      </c>
      <c r="BO273" s="2">
        <f t="shared" si="357"/>
        <v>0</v>
      </c>
      <c r="BP273" s="2">
        <f t="shared" si="358"/>
        <v>0</v>
      </c>
      <c r="BQ273" s="2">
        <f t="shared" si="359"/>
        <v>0</v>
      </c>
      <c r="BR273" s="17">
        <f t="shared" si="342"/>
        <v>1.898927406310303E-3</v>
      </c>
      <c r="BS273" s="12"/>
      <c r="BT273" s="12"/>
      <c r="BU273" s="12"/>
      <c r="BV273" s="12"/>
      <c r="BW273" s="12"/>
      <c r="BX273" s="12"/>
      <c r="BY273" s="19"/>
      <c r="BZ273" s="19"/>
      <c r="CA273" s="19"/>
      <c r="CB273" s="12"/>
      <c r="CC273" s="12"/>
      <c r="CD273" s="12"/>
      <c r="CE273" s="12"/>
      <c r="CF273" s="12"/>
      <c r="CG273" s="12"/>
      <c r="CH273" s="12"/>
      <c r="CI273" s="12"/>
      <c r="CJ273" s="12"/>
      <c r="CK273" s="17"/>
      <c r="CL273" s="17"/>
      <c r="CM273" s="17"/>
    </row>
    <row r="274" spans="1:91">
      <c r="A274" s="2">
        <f t="shared" si="299"/>
        <v>2228</v>
      </c>
      <c r="B274" s="5">
        <f t="shared" si="300"/>
        <v>1165.4045337020557</v>
      </c>
      <c r="C274" s="5">
        <f t="shared" si="301"/>
        <v>2964.1641892545176</v>
      </c>
      <c r="D274" s="5">
        <f t="shared" si="302"/>
        <v>4369.9391330159815</v>
      </c>
      <c r="E274" s="15">
        <f t="shared" si="303"/>
        <v>5.7197088836555931E-8</v>
      </c>
      <c r="F274" s="15">
        <f t="shared" si="304"/>
        <v>1.126821003862992E-7</v>
      </c>
      <c r="G274" s="15">
        <f t="shared" si="305"/>
        <v>2.3003649959536881E-7</v>
      </c>
      <c r="H274" s="5">
        <f t="shared" si="306"/>
        <v>394831.81166721391</v>
      </c>
      <c r="I274" s="5">
        <f t="shared" si="307"/>
        <v>173087.91391710288</v>
      </c>
      <c r="J274" s="5">
        <f t="shared" si="308"/>
        <v>59767.824695147479</v>
      </c>
      <c r="K274" s="5">
        <f t="shared" si="309"/>
        <v>338793.78383142245</v>
      </c>
      <c r="L274" s="5">
        <f t="shared" si="310"/>
        <v>58393.49741305464</v>
      </c>
      <c r="M274" s="5">
        <f t="shared" si="311"/>
        <v>13677.038255198257</v>
      </c>
      <c r="N274" s="15">
        <f t="shared" si="312"/>
        <v>2.9621529576349115E-3</v>
      </c>
      <c r="O274" s="15">
        <f t="shared" si="313"/>
        <v>3.7308831275537635E-3</v>
      </c>
      <c r="P274" s="15">
        <f t="shared" si="314"/>
        <v>3.3846861634212466E-3</v>
      </c>
      <c r="Q274" s="5">
        <f t="shared" si="315"/>
        <v>5282.0006406054144</v>
      </c>
      <c r="R274" s="5">
        <f t="shared" si="316"/>
        <v>7172.9794838940361</v>
      </c>
      <c r="S274" s="5">
        <f t="shared" si="317"/>
        <v>4647.7446188950098</v>
      </c>
      <c r="T274" s="5">
        <f t="shared" si="318"/>
        <v>13.377849718597083</v>
      </c>
      <c r="U274" s="5">
        <f t="shared" si="319"/>
        <v>41.44124983405483</v>
      </c>
      <c r="V274" s="5">
        <f t="shared" si="320"/>
        <v>77.763322366195439</v>
      </c>
      <c r="W274" s="15">
        <f t="shared" si="321"/>
        <v>-1.0734613539272964E-2</v>
      </c>
      <c r="X274" s="15">
        <f t="shared" si="322"/>
        <v>-1.217998157191269E-2</v>
      </c>
      <c r="Y274" s="15">
        <f t="shared" si="323"/>
        <v>-9.7425357312937999E-3</v>
      </c>
      <c r="Z274" s="5">
        <f t="shared" si="339"/>
        <v>5087.0820170524939</v>
      </c>
      <c r="AA274" s="5">
        <f t="shared" si="340"/>
        <v>22192.123811778609</v>
      </c>
      <c r="AB274" s="5">
        <f t="shared" si="341"/>
        <v>91911.874954992643</v>
      </c>
      <c r="AC274" s="16">
        <f t="shared" si="324"/>
        <v>0.95558136923736969</v>
      </c>
      <c r="AD274" s="16">
        <f t="shared" si="325"/>
        <v>3.0675696822199834</v>
      </c>
      <c r="AE274" s="16">
        <f t="shared" si="326"/>
        <v>19.649208539556859</v>
      </c>
      <c r="AF274" s="15">
        <f t="shared" si="327"/>
        <v>-4.0504037456468023E-3</v>
      </c>
      <c r="AG274" s="15">
        <f t="shared" si="328"/>
        <v>2.9673830763510267E-4</v>
      </c>
      <c r="AH274" s="15">
        <f t="shared" si="329"/>
        <v>9.7937136394747881E-3</v>
      </c>
      <c r="AI274" s="1">
        <f t="shared" si="293"/>
        <v>764830.50941730733</v>
      </c>
      <c r="AJ274" s="1">
        <f t="shared" si="294"/>
        <v>332586.28889653453</v>
      </c>
      <c r="AK274" s="1">
        <f t="shared" si="295"/>
        <v>115261.10747678671</v>
      </c>
      <c r="AL274" s="14">
        <f t="shared" si="330"/>
        <v>92.580118687978043</v>
      </c>
      <c r="AM274" s="14">
        <f t="shared" si="331"/>
        <v>22.717684854784444</v>
      </c>
      <c r="AN274" s="14">
        <f t="shared" si="332"/>
        <v>7.1080517598095483</v>
      </c>
      <c r="AO274" s="11">
        <f t="shared" si="333"/>
        <v>2.3056038670985195E-3</v>
      </c>
      <c r="AP274" s="11">
        <f t="shared" si="334"/>
        <v>2.9044527775173084E-3</v>
      </c>
      <c r="AQ274" s="11">
        <f t="shared" si="335"/>
        <v>2.6347051364635152E-3</v>
      </c>
      <c r="AR274" s="1">
        <f t="shared" si="336"/>
        <v>394831.81166721391</v>
      </c>
      <c r="AS274" s="1">
        <f t="shared" si="337"/>
        <v>173087.91391710288</v>
      </c>
      <c r="AT274" s="1">
        <f t="shared" si="338"/>
        <v>59767.824695147479</v>
      </c>
      <c r="AU274" s="1">
        <f t="shared" si="296"/>
        <v>78966.362333442783</v>
      </c>
      <c r="AV274" s="1">
        <f t="shared" si="297"/>
        <v>34617.582783420577</v>
      </c>
      <c r="AW274" s="1">
        <f t="shared" si="298"/>
        <v>11953.564939029497</v>
      </c>
      <c r="AX274" s="1">
        <f t="shared" si="352"/>
        <v>271035.02706513798</v>
      </c>
      <c r="AY274" s="1">
        <f t="shared" si="343"/>
        <v>46714.797930443718</v>
      </c>
      <c r="AZ274" s="1">
        <f t="shared" si="344"/>
        <v>10941.630604158605</v>
      </c>
      <c r="BA274" s="1">
        <f t="shared" si="353"/>
        <v>14579.214612178401</v>
      </c>
      <c r="BB274" s="1">
        <f t="shared" si="354"/>
        <v>31870.148744042017</v>
      </c>
      <c r="BC274" s="1">
        <f t="shared" si="355"/>
        <v>40641.876517798788</v>
      </c>
      <c r="BD274" s="1">
        <f t="shared" si="345"/>
        <v>160.56305072458224</v>
      </c>
      <c r="BE274" s="2">
        <f t="shared" si="360"/>
        <v>0</v>
      </c>
      <c r="BF274" s="2">
        <f t="shared" si="361"/>
        <v>0</v>
      </c>
      <c r="BG274" s="2">
        <f t="shared" si="362"/>
        <v>0</v>
      </c>
      <c r="BH274" s="2">
        <f t="shared" si="346"/>
        <v>0</v>
      </c>
      <c r="BI274" s="2">
        <f t="shared" si="356"/>
        <v>0</v>
      </c>
      <c r="BJ274" s="2">
        <f t="shared" si="347"/>
        <v>0</v>
      </c>
      <c r="BK274" s="2">
        <f t="shared" si="348"/>
        <v>0</v>
      </c>
      <c r="BL274" s="2">
        <f t="shared" si="349"/>
        <v>0</v>
      </c>
      <c r="BM274" s="2">
        <f t="shared" si="350"/>
        <v>0</v>
      </c>
      <c r="BN274" s="2">
        <f t="shared" si="351"/>
        <v>0</v>
      </c>
      <c r="BO274" s="2">
        <f t="shared" si="357"/>
        <v>0</v>
      </c>
      <c r="BP274" s="2">
        <f t="shared" si="358"/>
        <v>0</v>
      </c>
      <c r="BQ274" s="2">
        <f t="shared" si="359"/>
        <v>0</v>
      </c>
      <c r="BR274" s="17">
        <f t="shared" si="342"/>
        <v>1.843618841077964E-3</v>
      </c>
      <c r="BS274" s="12"/>
      <c r="BT274" s="12"/>
      <c r="BU274" s="12"/>
      <c r="BV274" s="12"/>
      <c r="BW274" s="12"/>
      <c r="BX274" s="12"/>
      <c r="BY274" s="19"/>
      <c r="BZ274" s="19"/>
      <c r="CA274" s="19"/>
      <c r="CB274" s="12"/>
      <c r="CC274" s="12"/>
      <c r="CD274" s="12"/>
      <c r="CE274" s="12"/>
      <c r="CF274" s="12"/>
      <c r="CG274" s="12"/>
      <c r="CH274" s="12"/>
      <c r="CI274" s="12"/>
      <c r="CJ274" s="12"/>
      <c r="CK274" s="17"/>
      <c r="CL274" s="17"/>
      <c r="CM274" s="17"/>
    </row>
    <row r="275" spans="1:91">
      <c r="A275" s="2">
        <f t="shared" si="299"/>
        <v>2229</v>
      </c>
      <c r="B275" s="5">
        <f t="shared" si="300"/>
        <v>1165.4045970269151</v>
      </c>
      <c r="C275" s="5">
        <f t="shared" si="301"/>
        <v>2964.164506562352</v>
      </c>
      <c r="D275" s="5">
        <f t="shared" si="302"/>
        <v>4369.9400879992081</v>
      </c>
      <c r="E275" s="15">
        <f t="shared" si="303"/>
        <v>5.4337234394728134E-8</v>
      </c>
      <c r="F275" s="15">
        <f t="shared" si="304"/>
        <v>1.0704799536698424E-7</v>
      </c>
      <c r="G275" s="15">
        <f t="shared" si="305"/>
        <v>2.1853467461560036E-7</v>
      </c>
      <c r="H275" s="5">
        <f t="shared" si="306"/>
        <v>395989.69765187334</v>
      </c>
      <c r="I275" s="5">
        <f t="shared" si="307"/>
        <v>173727.25075045123</v>
      </c>
      <c r="J275" s="5">
        <f t="shared" si="308"/>
        <v>59968.111575719384</v>
      </c>
      <c r="K275" s="5">
        <f t="shared" si="309"/>
        <v>339787.31391835067</v>
      </c>
      <c r="L275" s="5">
        <f t="shared" si="310"/>
        <v>58609.179877107752</v>
      </c>
      <c r="M275" s="5">
        <f t="shared" si="311"/>
        <v>13722.868132770211</v>
      </c>
      <c r="N275" s="15">
        <f t="shared" si="312"/>
        <v>2.9325511102724633E-3</v>
      </c>
      <c r="O275" s="15">
        <f t="shared" si="313"/>
        <v>3.6936041444384227E-3</v>
      </c>
      <c r="P275" s="15">
        <f t="shared" si="314"/>
        <v>3.3508627172651462E-3</v>
      </c>
      <c r="Q275" s="5">
        <f t="shared" si="315"/>
        <v>5240.6241502795619</v>
      </c>
      <c r="R275" s="5">
        <f t="shared" si="316"/>
        <v>7111.7849357972473</v>
      </c>
      <c r="S275" s="5">
        <f t="shared" si="317"/>
        <v>4617.8870344016341</v>
      </c>
      <c r="T275" s="5">
        <f t="shared" si="318"/>
        <v>13.234243671881472</v>
      </c>
      <c r="U275" s="5">
        <f t="shared" si="319"/>
        <v>40.936496174759014</v>
      </c>
      <c r="V275" s="5">
        <f t="shared" si="320"/>
        <v>77.005710419458666</v>
      </c>
      <c r="W275" s="15">
        <f t="shared" si="321"/>
        <v>-1.0734613539272964E-2</v>
      </c>
      <c r="X275" s="15">
        <f t="shared" si="322"/>
        <v>-1.217998157191269E-2</v>
      </c>
      <c r="Y275" s="15">
        <f t="shared" si="323"/>
        <v>-9.7425357312937999E-3</v>
      </c>
      <c r="Z275" s="5">
        <f t="shared" si="339"/>
        <v>5026.9374719160433</v>
      </c>
      <c r="AA275" s="5">
        <f t="shared" si="340"/>
        <v>22010.143711277007</v>
      </c>
      <c r="AB275" s="5">
        <f t="shared" si="341"/>
        <v>92218.909288420677</v>
      </c>
      <c r="AC275" s="16">
        <f t="shared" si="324"/>
        <v>0.95171087888014039</v>
      </c>
      <c r="AD275" s="16">
        <f t="shared" si="325"/>
        <v>3.068479947656038</v>
      </c>
      <c r="AE275" s="16">
        <f t="shared" si="326"/>
        <v>19.8416472612356</v>
      </c>
      <c r="AF275" s="15">
        <f t="shared" si="327"/>
        <v>-4.0504037456468023E-3</v>
      </c>
      <c r="AG275" s="15">
        <f t="shared" si="328"/>
        <v>2.9673830763510267E-4</v>
      </c>
      <c r="AH275" s="15">
        <f t="shared" si="329"/>
        <v>9.7937136394747881E-3</v>
      </c>
      <c r="AI275" s="1">
        <f t="shared" si="293"/>
        <v>767313.82080901938</v>
      </c>
      <c r="AJ275" s="1">
        <f t="shared" si="294"/>
        <v>333945.24279030168</v>
      </c>
      <c r="AK275" s="1">
        <f t="shared" si="295"/>
        <v>115688.56166813754</v>
      </c>
      <c r="AL275" s="14">
        <f t="shared" si="330"/>
        <v>92.791437236844857</v>
      </c>
      <c r="AM275" s="14">
        <f t="shared" si="331"/>
        <v>22.783007473230935</v>
      </c>
      <c r="AN275" s="14">
        <f t="shared" si="332"/>
        <v>7.1265921040865488</v>
      </c>
      <c r="AO275" s="11">
        <f t="shared" si="333"/>
        <v>2.2825478284275343E-3</v>
      </c>
      <c r="AP275" s="11">
        <f t="shared" si="334"/>
        <v>2.8754082497421353E-3</v>
      </c>
      <c r="AQ275" s="11">
        <f t="shared" si="335"/>
        <v>2.6083580850988801E-3</v>
      </c>
      <c r="AR275" s="1">
        <f t="shared" si="336"/>
        <v>395989.69765187334</v>
      </c>
      <c r="AS275" s="1">
        <f t="shared" si="337"/>
        <v>173727.25075045123</v>
      </c>
      <c r="AT275" s="1">
        <f t="shared" si="338"/>
        <v>59968.111575719384</v>
      </c>
      <c r="AU275" s="1">
        <f t="shared" si="296"/>
        <v>79197.939530374671</v>
      </c>
      <c r="AV275" s="1">
        <f t="shared" si="297"/>
        <v>34745.450150090248</v>
      </c>
      <c r="AW275" s="1">
        <f t="shared" si="298"/>
        <v>11993.622315143877</v>
      </c>
      <c r="AX275" s="1">
        <f t="shared" si="352"/>
        <v>271829.85113468056</v>
      </c>
      <c r="AY275" s="1">
        <f t="shared" si="343"/>
        <v>46887.343901686203</v>
      </c>
      <c r="AZ275" s="1">
        <f t="shared" si="344"/>
        <v>10978.294506216169</v>
      </c>
      <c r="BA275" s="1">
        <f t="shared" si="353"/>
        <v>14582.628011537146</v>
      </c>
      <c r="BB275" s="1">
        <f t="shared" si="354"/>
        <v>31881.080436014403</v>
      </c>
      <c r="BC275" s="1">
        <f t="shared" si="355"/>
        <v>40656.503989986224</v>
      </c>
      <c r="BD275" s="1">
        <f t="shared" si="345"/>
        <v>155.9383156199606</v>
      </c>
      <c r="BE275" s="2">
        <f t="shared" si="360"/>
        <v>0</v>
      </c>
      <c r="BF275" s="2">
        <f t="shared" si="361"/>
        <v>0</v>
      </c>
      <c r="BG275" s="2">
        <f t="shared" si="362"/>
        <v>0</v>
      </c>
      <c r="BH275" s="2">
        <f t="shared" si="346"/>
        <v>0</v>
      </c>
      <c r="BI275" s="2">
        <f t="shared" si="356"/>
        <v>0</v>
      </c>
      <c r="BJ275" s="2">
        <f t="shared" si="347"/>
        <v>0</v>
      </c>
      <c r="BK275" s="2">
        <f t="shared" si="348"/>
        <v>0</v>
      </c>
      <c r="BL275" s="2">
        <f t="shared" si="349"/>
        <v>0</v>
      </c>
      <c r="BM275" s="2">
        <f t="shared" si="350"/>
        <v>0</v>
      </c>
      <c r="BN275" s="2">
        <f t="shared" si="351"/>
        <v>0</v>
      </c>
      <c r="BO275" s="2">
        <f t="shared" si="357"/>
        <v>0</v>
      </c>
      <c r="BP275" s="2">
        <f t="shared" si="358"/>
        <v>0</v>
      </c>
      <c r="BQ275" s="2">
        <f t="shared" si="359"/>
        <v>0</v>
      </c>
      <c r="BR275" s="17">
        <f t="shared" si="342"/>
        <v>1.7899212049300622E-3</v>
      </c>
      <c r="BS275" s="12"/>
      <c r="BT275" s="12"/>
      <c r="BU275" s="12"/>
      <c r="BV275" s="12"/>
      <c r="BW275" s="12"/>
      <c r="BX275" s="12"/>
      <c r="BY275" s="19"/>
      <c r="BZ275" s="19"/>
      <c r="CA275" s="19"/>
      <c r="CB275" s="12"/>
      <c r="CC275" s="12"/>
      <c r="CD275" s="12"/>
      <c r="CE275" s="12"/>
      <c r="CF275" s="12"/>
      <c r="CG275" s="12"/>
      <c r="CH275" s="12"/>
      <c r="CI275" s="12"/>
      <c r="CJ275" s="12"/>
      <c r="CK275" s="17"/>
      <c r="CL275" s="17"/>
      <c r="CM275" s="17"/>
    </row>
    <row r="276" spans="1:91">
      <c r="A276" s="2">
        <f t="shared" si="299"/>
        <v>2230</v>
      </c>
      <c r="B276" s="5">
        <f t="shared" si="300"/>
        <v>1165.4046571855347</v>
      </c>
      <c r="C276" s="5">
        <f t="shared" si="301"/>
        <v>2964.1648080048267</v>
      </c>
      <c r="D276" s="5">
        <f t="shared" si="302"/>
        <v>4369.9409952334718</v>
      </c>
      <c r="E276" s="15">
        <f t="shared" si="303"/>
        <v>5.1620372674991723E-8</v>
      </c>
      <c r="F276" s="15">
        <f t="shared" si="304"/>
        <v>1.0169559559863502E-7</v>
      </c>
      <c r="G276" s="15">
        <f t="shared" si="305"/>
        <v>2.0760794088482034E-7</v>
      </c>
      <c r="H276" s="5">
        <f t="shared" si="306"/>
        <v>397139.37323734548</v>
      </c>
      <c r="I276" s="5">
        <f t="shared" si="307"/>
        <v>174362.53647679556</v>
      </c>
      <c r="J276" s="5">
        <f t="shared" si="308"/>
        <v>60167.060910329077</v>
      </c>
      <c r="K276" s="5">
        <f t="shared" si="309"/>
        <v>340773.79971729434</v>
      </c>
      <c r="L276" s="5">
        <f t="shared" si="310"/>
        <v>58823.495915585961</v>
      </c>
      <c r="M276" s="5">
        <f t="shared" si="311"/>
        <v>13768.392062033905</v>
      </c>
      <c r="N276" s="15">
        <f t="shared" si="312"/>
        <v>2.9032449374515323E-3</v>
      </c>
      <c r="O276" s="15">
        <f t="shared" si="313"/>
        <v>3.6566974478671188E-3</v>
      </c>
      <c r="P276" s="15">
        <f t="shared" si="314"/>
        <v>3.3173771563819177E-3</v>
      </c>
      <c r="Q276" s="5">
        <f t="shared" si="315"/>
        <v>5199.4198340862695</v>
      </c>
      <c r="R276" s="5">
        <f t="shared" si="316"/>
        <v>7050.8531409140687</v>
      </c>
      <c r="S276" s="5">
        <f t="shared" si="317"/>
        <v>4588.0680818795663</v>
      </c>
      <c r="T276" s="5">
        <f t="shared" si="318"/>
        <v>13.092179180579256</v>
      </c>
      <c r="U276" s="5">
        <f t="shared" si="319"/>
        <v>40.437890405731778</v>
      </c>
      <c r="V276" s="5">
        <f t="shared" si="320"/>
        <v>76.255479534183422</v>
      </c>
      <c r="W276" s="15">
        <f t="shared" si="321"/>
        <v>-1.0734613539272964E-2</v>
      </c>
      <c r="X276" s="15">
        <f t="shared" si="322"/>
        <v>-1.217998157191269E-2</v>
      </c>
      <c r="Y276" s="15">
        <f t="shared" si="323"/>
        <v>-9.7425357312937999E-3</v>
      </c>
      <c r="Z276" s="5">
        <f t="shared" si="339"/>
        <v>4967.3573882232404</v>
      </c>
      <c r="AA276" s="5">
        <f t="shared" si="340"/>
        <v>21828.84500052052</v>
      </c>
      <c r="AB276" s="5">
        <f t="shared" si="341"/>
        <v>92523.849190870795</v>
      </c>
      <c r="AC276" s="16">
        <f t="shared" si="324"/>
        <v>0.94785606557155144</v>
      </c>
      <c r="AD276" s="16">
        <f t="shared" si="325"/>
        <v>3.0693904832027177</v>
      </c>
      <c r="AE276" s="16">
        <f t="shared" si="326"/>
        <v>20.035970672647611</v>
      </c>
      <c r="AF276" s="15">
        <f t="shared" si="327"/>
        <v>-4.0504037456468023E-3</v>
      </c>
      <c r="AG276" s="15">
        <f t="shared" si="328"/>
        <v>2.9673830763510267E-4</v>
      </c>
      <c r="AH276" s="15">
        <f t="shared" si="329"/>
        <v>9.7937136394747881E-3</v>
      </c>
      <c r="AI276" s="1">
        <f t="shared" si="293"/>
        <v>769780.37825849222</v>
      </c>
      <c r="AJ276" s="1">
        <f t="shared" si="294"/>
        <v>335296.16866136179</v>
      </c>
      <c r="AK276" s="1">
        <f t="shared" si="295"/>
        <v>116113.32781646766</v>
      </c>
      <c r="AL276" s="14">
        <f t="shared" si="330"/>
        <v>93.001120121470876</v>
      </c>
      <c r="AM276" s="14">
        <f t="shared" si="331"/>
        <v>22.847862816396976</v>
      </c>
      <c r="AN276" s="14">
        <f t="shared" si="332"/>
        <v>7.144994921179106</v>
      </c>
      <c r="AO276" s="11">
        <f t="shared" si="333"/>
        <v>2.259722350143259E-3</v>
      </c>
      <c r="AP276" s="11">
        <f t="shared" si="334"/>
        <v>2.8466541672447138E-3</v>
      </c>
      <c r="AQ276" s="11">
        <f t="shared" si="335"/>
        <v>2.5822745042478911E-3</v>
      </c>
      <c r="AR276" s="1">
        <f t="shared" si="336"/>
        <v>397139.37323734548</v>
      </c>
      <c r="AS276" s="1">
        <f t="shared" si="337"/>
        <v>174362.53647679556</v>
      </c>
      <c r="AT276" s="1">
        <f t="shared" si="338"/>
        <v>60167.060910329077</v>
      </c>
      <c r="AU276" s="1">
        <f t="shared" si="296"/>
        <v>79427.8746474691</v>
      </c>
      <c r="AV276" s="1">
        <f t="shared" si="297"/>
        <v>34872.507295359115</v>
      </c>
      <c r="AW276" s="1">
        <f t="shared" si="298"/>
        <v>12033.412182065817</v>
      </c>
      <c r="AX276" s="1">
        <f t="shared" si="352"/>
        <v>272619.03977383551</v>
      </c>
      <c r="AY276" s="1">
        <f t="shared" si="343"/>
        <v>47058.796732468771</v>
      </c>
      <c r="AZ276" s="1">
        <f t="shared" si="344"/>
        <v>11014.713649627123</v>
      </c>
      <c r="BA276" s="1">
        <f t="shared" si="353"/>
        <v>14586.007317454887</v>
      </c>
      <c r="BB276" s="1">
        <f t="shared" si="354"/>
        <v>31891.902962677141</v>
      </c>
      <c r="BC276" s="1">
        <f t="shared" si="355"/>
        <v>40670.985180497417</v>
      </c>
      <c r="BD276" s="1">
        <f t="shared" si="345"/>
        <v>151.44626793321734</v>
      </c>
      <c r="BE276" s="2">
        <f t="shared" si="360"/>
        <v>0</v>
      </c>
      <c r="BF276" s="2">
        <f t="shared" si="361"/>
        <v>0</v>
      </c>
      <c r="BG276" s="2">
        <f t="shared" si="362"/>
        <v>0</v>
      </c>
      <c r="BH276" s="2">
        <f t="shared" si="346"/>
        <v>0</v>
      </c>
      <c r="BI276" s="2">
        <f t="shared" si="356"/>
        <v>0</v>
      </c>
      <c r="BJ276" s="2">
        <f t="shared" si="347"/>
        <v>0</v>
      </c>
      <c r="BK276" s="2">
        <f t="shared" si="348"/>
        <v>0</v>
      </c>
      <c r="BL276" s="2">
        <f t="shared" si="349"/>
        <v>0</v>
      </c>
      <c r="BM276" s="2">
        <f t="shared" si="350"/>
        <v>0</v>
      </c>
      <c r="BN276" s="2">
        <f t="shared" si="351"/>
        <v>0</v>
      </c>
      <c r="BO276" s="2">
        <f t="shared" si="357"/>
        <v>0</v>
      </c>
      <c r="BP276" s="2">
        <f t="shared" si="358"/>
        <v>0</v>
      </c>
      <c r="BQ276" s="2">
        <f t="shared" si="359"/>
        <v>0</v>
      </c>
      <c r="BR276" s="17">
        <f t="shared" si="342"/>
        <v>1.737787577602002E-3</v>
      </c>
      <c r="BS276" s="12"/>
      <c r="BT276" s="12"/>
      <c r="BU276" s="12"/>
      <c r="BV276" s="12"/>
      <c r="BW276" s="12"/>
      <c r="BX276" s="12"/>
      <c r="BY276" s="19"/>
      <c r="BZ276" s="19"/>
      <c r="CA276" s="19"/>
      <c r="CB276" s="12"/>
      <c r="CC276" s="12"/>
      <c r="CD276" s="12"/>
      <c r="CE276" s="12"/>
      <c r="CF276" s="12"/>
      <c r="CG276" s="12"/>
      <c r="CH276" s="12"/>
      <c r="CI276" s="12"/>
      <c r="CJ276" s="12"/>
      <c r="CK276" s="17"/>
      <c r="CL276" s="17"/>
      <c r="CM276" s="17"/>
    </row>
    <row r="277" spans="1:91">
      <c r="A277" s="2">
        <f t="shared" si="299"/>
        <v>2231</v>
      </c>
      <c r="B277" s="5">
        <f t="shared" si="300"/>
        <v>1165.4047143362263</v>
      </c>
      <c r="C277" s="5">
        <f t="shared" si="301"/>
        <v>2964.165094375207</v>
      </c>
      <c r="D277" s="5">
        <f t="shared" si="302"/>
        <v>4369.9418571062006</v>
      </c>
      <c r="E277" s="15">
        <f t="shared" si="303"/>
        <v>4.9039354041242134E-8</v>
      </c>
      <c r="F277" s="15">
        <f t="shared" si="304"/>
        <v>9.6610815818703263E-8</v>
      </c>
      <c r="G277" s="15">
        <f t="shared" si="305"/>
        <v>1.972275438405793E-7</v>
      </c>
      <c r="H277" s="5">
        <f t="shared" si="306"/>
        <v>398280.863260285</v>
      </c>
      <c r="I277" s="5">
        <f t="shared" si="307"/>
        <v>174993.77354487582</v>
      </c>
      <c r="J277" s="5">
        <f t="shared" si="308"/>
        <v>60364.675047951729</v>
      </c>
      <c r="K277" s="5">
        <f t="shared" si="309"/>
        <v>341753.26250257349</v>
      </c>
      <c r="L277" s="5">
        <f t="shared" si="310"/>
        <v>59036.446342662763</v>
      </c>
      <c r="M277" s="5">
        <f t="shared" si="311"/>
        <v>13813.61057465546</v>
      </c>
      <c r="N277" s="15">
        <f t="shared" si="312"/>
        <v>2.8742314875489505E-3</v>
      </c>
      <c r="O277" s="15">
        <f t="shared" si="313"/>
        <v>3.6201593217510819E-3</v>
      </c>
      <c r="P277" s="15">
        <f t="shared" si="314"/>
        <v>3.2842261040957332E-3</v>
      </c>
      <c r="Q277" s="5">
        <f t="shared" si="315"/>
        <v>5158.3902390333997</v>
      </c>
      <c r="R277" s="5">
        <f t="shared" si="316"/>
        <v>6990.1888700352138</v>
      </c>
      <c r="S277" s="5">
        <f t="shared" si="317"/>
        <v>4558.2910136435967</v>
      </c>
      <c r="T277" s="5">
        <f t="shared" si="318"/>
        <v>12.951639696688822</v>
      </c>
      <c r="U277" s="5">
        <f t="shared" si="319"/>
        <v>39.945357645782941</v>
      </c>
      <c r="V277" s="5">
        <f t="shared" si="320"/>
        <v>75.512557800114692</v>
      </c>
      <c r="W277" s="15">
        <f t="shared" si="321"/>
        <v>-1.0734613539272964E-2</v>
      </c>
      <c r="X277" s="15">
        <f t="shared" si="322"/>
        <v>-1.217998157191269E-2</v>
      </c>
      <c r="Y277" s="15">
        <f t="shared" si="323"/>
        <v>-9.7425357312937999E-3</v>
      </c>
      <c r="Z277" s="5">
        <f t="shared" si="339"/>
        <v>4908.3400158212462</v>
      </c>
      <c r="AA277" s="5">
        <f t="shared" si="340"/>
        <v>21648.243486676343</v>
      </c>
      <c r="AB277" s="5">
        <f t="shared" si="341"/>
        <v>92826.69834599286</v>
      </c>
      <c r="AC277" s="16">
        <f t="shared" si="324"/>
        <v>0.94401686581322641</v>
      </c>
      <c r="AD277" s="16">
        <f t="shared" si="325"/>
        <v>3.0703012889401746</v>
      </c>
      <c r="AE277" s="16">
        <f t="shared" si="326"/>
        <v>20.232197231904436</v>
      </c>
      <c r="AF277" s="15">
        <f t="shared" si="327"/>
        <v>-4.0504037456468023E-3</v>
      </c>
      <c r="AG277" s="15">
        <f t="shared" si="328"/>
        <v>2.9673830763510267E-4</v>
      </c>
      <c r="AH277" s="15">
        <f t="shared" si="329"/>
        <v>9.7937136394747881E-3</v>
      </c>
      <c r="AI277" s="1">
        <f t="shared" si="293"/>
        <v>772230.2150801121</v>
      </c>
      <c r="AJ277" s="1">
        <f t="shared" si="294"/>
        <v>336639.05909058475</v>
      </c>
      <c r="AK277" s="1">
        <f t="shared" si="295"/>
        <v>116535.40721688671</v>
      </c>
      <c r="AL277" s="14">
        <f t="shared" si="330"/>
        <v>93.209175264100452</v>
      </c>
      <c r="AM277" s="14">
        <f t="shared" si="331"/>
        <v>22.912252380656916</v>
      </c>
      <c r="AN277" s="14">
        <f t="shared" si="332"/>
        <v>7.1632607560148678</v>
      </c>
      <c r="AO277" s="11">
        <f t="shared" si="333"/>
        <v>2.2371251266418263E-3</v>
      </c>
      <c r="AP277" s="11">
        <f t="shared" si="334"/>
        <v>2.8181876255722665E-3</v>
      </c>
      <c r="AQ277" s="11">
        <f t="shared" si="335"/>
        <v>2.556451759205412E-3</v>
      </c>
      <c r="AR277" s="1">
        <f t="shared" si="336"/>
        <v>398280.863260285</v>
      </c>
      <c r="AS277" s="1">
        <f t="shared" si="337"/>
        <v>174993.77354487582</v>
      </c>
      <c r="AT277" s="1">
        <f t="shared" si="338"/>
        <v>60364.675047951729</v>
      </c>
      <c r="AU277" s="1">
        <f t="shared" si="296"/>
        <v>79656.172652057008</v>
      </c>
      <c r="AV277" s="1">
        <f t="shared" si="297"/>
        <v>34998.754708975168</v>
      </c>
      <c r="AW277" s="1">
        <f t="shared" si="298"/>
        <v>12072.935009590346</v>
      </c>
      <c r="AX277" s="1">
        <f t="shared" si="352"/>
        <v>273402.61000205873</v>
      </c>
      <c r="AY277" s="1">
        <f t="shared" si="343"/>
        <v>47229.157074130206</v>
      </c>
      <c r="AZ277" s="1">
        <f t="shared" si="344"/>
        <v>11050.888459724367</v>
      </c>
      <c r="BA277" s="1">
        <f t="shared" si="353"/>
        <v>14589.352871048553</v>
      </c>
      <c r="BB277" s="1">
        <f t="shared" si="354"/>
        <v>31902.617416915942</v>
      </c>
      <c r="BC277" s="1">
        <f t="shared" si="355"/>
        <v>40685.321563125362</v>
      </c>
      <c r="BD277" s="1">
        <f t="shared" si="345"/>
        <v>147.08312119204678</v>
      </c>
      <c r="BE277" s="2">
        <f t="shared" si="360"/>
        <v>0</v>
      </c>
      <c r="BF277" s="2">
        <f t="shared" si="361"/>
        <v>0</v>
      </c>
      <c r="BG277" s="2">
        <f t="shared" si="362"/>
        <v>0</v>
      </c>
      <c r="BH277" s="2">
        <f t="shared" si="346"/>
        <v>0</v>
      </c>
      <c r="BI277" s="2">
        <f t="shared" si="356"/>
        <v>0</v>
      </c>
      <c r="BJ277" s="2">
        <f t="shared" si="347"/>
        <v>0</v>
      </c>
      <c r="BK277" s="2">
        <f t="shared" si="348"/>
        <v>0</v>
      </c>
      <c r="BL277" s="2">
        <f t="shared" si="349"/>
        <v>0</v>
      </c>
      <c r="BM277" s="2">
        <f t="shared" si="350"/>
        <v>0</v>
      </c>
      <c r="BN277" s="2">
        <f t="shared" si="351"/>
        <v>0</v>
      </c>
      <c r="BO277" s="2">
        <f t="shared" si="357"/>
        <v>0</v>
      </c>
      <c r="BP277" s="2">
        <f t="shared" si="358"/>
        <v>0</v>
      </c>
      <c r="BQ277" s="2">
        <f t="shared" si="359"/>
        <v>0</v>
      </c>
      <c r="BR277" s="17">
        <f t="shared" si="342"/>
        <v>1.6871724054388368E-3</v>
      </c>
      <c r="BS277" s="12"/>
      <c r="BT277" s="12"/>
      <c r="BU277" s="12"/>
      <c r="BV277" s="12"/>
      <c r="BW277" s="12"/>
      <c r="BX277" s="12"/>
      <c r="BY277" s="19"/>
      <c r="BZ277" s="19"/>
      <c r="CA277" s="19"/>
      <c r="CB277" s="12"/>
      <c r="CC277" s="12"/>
      <c r="CD277" s="12"/>
      <c r="CE277" s="12"/>
      <c r="CF277" s="12"/>
      <c r="CG277" s="12"/>
      <c r="CH277" s="12"/>
      <c r="CI277" s="12"/>
      <c r="CJ277" s="12"/>
      <c r="CK277" s="17"/>
      <c r="CL277" s="17"/>
      <c r="CM277" s="17"/>
    </row>
    <row r="278" spans="1:91">
      <c r="A278" s="2">
        <f t="shared" si="299"/>
        <v>2232</v>
      </c>
      <c r="B278" s="5">
        <f t="shared" si="300"/>
        <v>1165.4047686293861</v>
      </c>
      <c r="C278" s="5">
        <f t="shared" si="301"/>
        <v>2964.1653664270943</v>
      </c>
      <c r="D278" s="5">
        <f t="shared" si="302"/>
        <v>4369.9426758854543</v>
      </c>
      <c r="E278" s="15">
        <f t="shared" si="303"/>
        <v>4.6587386339180026E-8</v>
      </c>
      <c r="F278" s="15">
        <f t="shared" si="304"/>
        <v>9.1780275027768093E-8</v>
      </c>
      <c r="G278" s="15">
        <f t="shared" si="305"/>
        <v>1.8736616664855034E-7</v>
      </c>
      <c r="H278" s="5">
        <f t="shared" si="306"/>
        <v>399414.19318624755</v>
      </c>
      <c r="I278" s="5">
        <f t="shared" si="307"/>
        <v>175620.96491313749</v>
      </c>
      <c r="J278" s="5">
        <f t="shared" si="308"/>
        <v>60560.956474800667</v>
      </c>
      <c r="K278" s="5">
        <f t="shared" si="309"/>
        <v>342725.72408983036</v>
      </c>
      <c r="L278" s="5">
        <f t="shared" si="310"/>
        <v>59248.032144989644</v>
      </c>
      <c r="M278" s="5">
        <f t="shared" si="311"/>
        <v>13858.524233965969</v>
      </c>
      <c r="N278" s="15">
        <f t="shared" si="312"/>
        <v>2.8455078384206356E-3</v>
      </c>
      <c r="O278" s="15">
        <f t="shared" si="313"/>
        <v>3.5839860871500484E-3</v>
      </c>
      <c r="P278" s="15">
        <f t="shared" si="314"/>
        <v>3.2514062176411951E-3</v>
      </c>
      <c r="Q278" s="5">
        <f t="shared" si="315"/>
        <v>5117.5378263718003</v>
      </c>
      <c r="R278" s="5">
        <f t="shared" si="316"/>
        <v>6929.7967321819979</v>
      </c>
      <c r="S278" s="5">
        <f t="shared" si="317"/>
        <v>4528.5590120950501</v>
      </c>
      <c r="T278" s="5">
        <f t="shared" si="318"/>
        <v>12.812608849844962</v>
      </c>
      <c r="U278" s="5">
        <f t="shared" si="319"/>
        <v>39.458823925773842</v>
      </c>
      <c r="V278" s="5">
        <f t="shared" si="320"/>
        <v>74.77687400758569</v>
      </c>
      <c r="W278" s="15">
        <f t="shared" si="321"/>
        <v>-1.0734613539272964E-2</v>
      </c>
      <c r="X278" s="15">
        <f t="shared" si="322"/>
        <v>-1.217998157191269E-2</v>
      </c>
      <c r="Y278" s="15">
        <f t="shared" si="323"/>
        <v>-9.7425357312937999E-3</v>
      </c>
      <c r="Z278" s="5">
        <f t="shared" si="339"/>
        <v>4849.8835100973856</v>
      </c>
      <c r="AA278" s="5">
        <f t="shared" si="340"/>
        <v>21468.354490978123</v>
      </c>
      <c r="AB278" s="5">
        <f t="shared" si="341"/>
        <v>93127.460653334114</v>
      </c>
      <c r="AC278" s="16">
        <f t="shared" si="324"/>
        <v>0.94019321636398279</v>
      </c>
      <c r="AD278" s="16">
        <f t="shared" si="325"/>
        <v>3.0712123649485847</v>
      </c>
      <c r="AE278" s="16">
        <f t="shared" si="326"/>
        <v>20.430345577891082</v>
      </c>
      <c r="AF278" s="15">
        <f t="shared" si="327"/>
        <v>-4.0504037456468023E-3</v>
      </c>
      <c r="AG278" s="15">
        <f t="shared" si="328"/>
        <v>2.9673830763510267E-4</v>
      </c>
      <c r="AH278" s="15">
        <f t="shared" si="329"/>
        <v>9.7937136394747881E-3</v>
      </c>
      <c r="AI278" s="1">
        <f t="shared" si="293"/>
        <v>774663.36622415797</v>
      </c>
      <c r="AJ278" s="1">
        <f t="shared" si="294"/>
        <v>337973.90789050143</v>
      </c>
      <c r="AK278" s="1">
        <f t="shared" si="295"/>
        <v>116954.8015047884</v>
      </c>
      <c r="AL278" s="14">
        <f t="shared" si="330"/>
        <v>93.41561064623717</v>
      </c>
      <c r="AM278" s="14">
        <f t="shared" si="331"/>
        <v>22.976177696528744</v>
      </c>
      <c r="AN278" s="14">
        <f t="shared" si="332"/>
        <v>7.1813901612706159</v>
      </c>
      <c r="AO278" s="11">
        <f t="shared" si="333"/>
        <v>2.2147538753754079E-3</v>
      </c>
      <c r="AP278" s="11">
        <f t="shared" si="334"/>
        <v>2.7900057493165436E-3</v>
      </c>
      <c r="AQ278" s="11">
        <f t="shared" si="335"/>
        <v>2.5308872416133577E-3</v>
      </c>
      <c r="AR278" s="1">
        <f t="shared" si="336"/>
        <v>399414.19318624755</v>
      </c>
      <c r="AS278" s="1">
        <f t="shared" si="337"/>
        <v>175620.96491313749</v>
      </c>
      <c r="AT278" s="1">
        <f t="shared" si="338"/>
        <v>60560.956474800667</v>
      </c>
      <c r="AU278" s="1">
        <f t="shared" si="296"/>
        <v>79882.838637249515</v>
      </c>
      <c r="AV278" s="1">
        <f t="shared" si="297"/>
        <v>35124.192982627501</v>
      </c>
      <c r="AW278" s="1">
        <f t="shared" si="298"/>
        <v>12112.191294960134</v>
      </c>
      <c r="AX278" s="1">
        <f t="shared" si="352"/>
        <v>274180.57927186432</v>
      </c>
      <c r="AY278" s="1">
        <f t="shared" si="343"/>
        <v>47398.425715991718</v>
      </c>
      <c r="AZ278" s="1">
        <f t="shared" si="344"/>
        <v>11086.819387172776</v>
      </c>
      <c r="BA278" s="1">
        <f t="shared" si="353"/>
        <v>14592.665009972035</v>
      </c>
      <c r="BB278" s="1">
        <f t="shared" si="354"/>
        <v>31913.224880457296</v>
      </c>
      <c r="BC278" s="1">
        <f t="shared" si="355"/>
        <v>40699.514596176719</v>
      </c>
      <c r="BD278" s="1">
        <f t="shared" si="345"/>
        <v>142.84519616983869</v>
      </c>
      <c r="BE278" s="2">
        <f t="shared" si="360"/>
        <v>0</v>
      </c>
      <c r="BF278" s="2">
        <f t="shared" si="361"/>
        <v>0</v>
      </c>
      <c r="BG278" s="2">
        <f t="shared" si="362"/>
        <v>0</v>
      </c>
      <c r="BH278" s="2">
        <f t="shared" si="346"/>
        <v>0</v>
      </c>
      <c r="BI278" s="2">
        <f t="shared" si="356"/>
        <v>0</v>
      </c>
      <c r="BJ278" s="2">
        <f t="shared" si="347"/>
        <v>0</v>
      </c>
      <c r="BK278" s="2">
        <f t="shared" si="348"/>
        <v>0</v>
      </c>
      <c r="BL278" s="2">
        <f t="shared" si="349"/>
        <v>0</v>
      </c>
      <c r="BM278" s="2">
        <f t="shared" si="350"/>
        <v>0</v>
      </c>
      <c r="BN278" s="2">
        <f t="shared" si="351"/>
        <v>0</v>
      </c>
      <c r="BO278" s="2">
        <f t="shared" si="357"/>
        <v>0</v>
      </c>
      <c r="BP278" s="2">
        <f t="shared" si="358"/>
        <v>0</v>
      </c>
      <c r="BQ278" s="2">
        <f t="shared" si="359"/>
        <v>0</v>
      </c>
      <c r="BR278" s="17">
        <f t="shared" si="342"/>
        <v>1.6380314615911037E-3</v>
      </c>
      <c r="BS278" s="12"/>
      <c r="BT278" s="12"/>
      <c r="BU278" s="12"/>
      <c r="BV278" s="12"/>
      <c r="BW278" s="12"/>
      <c r="BX278" s="12"/>
      <c r="BY278" s="19"/>
      <c r="BZ278" s="19"/>
      <c r="CA278" s="19"/>
      <c r="CB278" s="12"/>
      <c r="CC278" s="12"/>
      <c r="CD278" s="12"/>
      <c r="CE278" s="12"/>
      <c r="CF278" s="12"/>
      <c r="CG278" s="12"/>
      <c r="CH278" s="12"/>
      <c r="CI278" s="12"/>
      <c r="CJ278" s="12"/>
      <c r="CK278" s="17"/>
      <c r="CL278" s="17"/>
      <c r="CM278" s="17"/>
    </row>
    <row r="279" spans="1:91">
      <c r="A279" s="2">
        <f t="shared" si="299"/>
        <v>2233</v>
      </c>
      <c r="B279" s="5">
        <f t="shared" si="300"/>
        <v>1165.4048202078902</v>
      </c>
      <c r="C279" s="5">
        <f t="shared" si="301"/>
        <v>2964.1656248764116</v>
      </c>
      <c r="D279" s="5">
        <f t="shared" si="302"/>
        <v>4369.9434537258912</v>
      </c>
      <c r="E279" s="15">
        <f t="shared" si="303"/>
        <v>4.4258017022221023E-8</v>
      </c>
      <c r="F279" s="15">
        <f t="shared" si="304"/>
        <v>8.7191261276379687E-8</v>
      </c>
      <c r="G279" s="15">
        <f t="shared" si="305"/>
        <v>1.7799785831612283E-7</v>
      </c>
      <c r="H279" s="5">
        <f t="shared" si="306"/>
        <v>400539.38909272343</v>
      </c>
      <c r="I279" s="5">
        <f t="shared" si="307"/>
        <v>176244.11403953747</v>
      </c>
      <c r="J279" s="5">
        <f t="shared" si="308"/>
        <v>60755.907811246208</v>
      </c>
      <c r="K279" s="5">
        <f t="shared" si="309"/>
        <v>343691.20682139735</v>
      </c>
      <c r="L279" s="5">
        <f t="shared" si="310"/>
        <v>59458.254478234769</v>
      </c>
      <c r="M279" s="5">
        <f t="shared" si="311"/>
        <v>13903.13363424523</v>
      </c>
      <c r="N279" s="15">
        <f t="shared" si="312"/>
        <v>2.817071097102497E-3</v>
      </c>
      <c r="O279" s="15">
        <f t="shared" si="313"/>
        <v>3.5481741018954516E-3</v>
      </c>
      <c r="P279" s="15">
        <f t="shared" si="314"/>
        <v>3.2189141878418148E-3</v>
      </c>
      <c r="Q279" s="5">
        <f t="shared" si="315"/>
        <v>5076.8649729125591</v>
      </c>
      <c r="R279" s="5">
        <f t="shared" si="316"/>
        <v>6869.6811770465647</v>
      </c>
      <c r="S279" s="5">
        <f t="shared" si="317"/>
        <v>4498.875190392092</v>
      </c>
      <c r="T279" s="5">
        <f t="shared" si="318"/>
        <v>12.675070445412008</v>
      </c>
      <c r="U279" s="5">
        <f t="shared" si="319"/>
        <v>38.978216177508571</v>
      </c>
      <c r="V279" s="5">
        <f t="shared" si="320"/>
        <v>74.048357640692331</v>
      </c>
      <c r="W279" s="15">
        <f t="shared" si="321"/>
        <v>-1.0734613539272964E-2</v>
      </c>
      <c r="X279" s="15">
        <f t="shared" si="322"/>
        <v>-1.217998157191269E-2</v>
      </c>
      <c r="Y279" s="15">
        <f t="shared" si="323"/>
        <v>-9.7425357312937999E-3</v>
      </c>
      <c r="Z279" s="5">
        <f t="shared" si="339"/>
        <v>4791.9859351162195</v>
      </c>
      <c r="AA279" s="5">
        <f t="shared" si="340"/>
        <v>21289.19285548203</v>
      </c>
      <c r="AB279" s="5">
        <f t="shared" si="341"/>
        <v>93426.140223490627</v>
      </c>
      <c r="AC279" s="16">
        <f t="shared" si="324"/>
        <v>0.93638505423879037</v>
      </c>
      <c r="AD279" s="16">
        <f t="shared" si="325"/>
        <v>3.0721237113081474</v>
      </c>
      <c r="AE279" s="16">
        <f t="shared" si="326"/>
        <v>20.630434532036457</v>
      </c>
      <c r="AF279" s="15">
        <f t="shared" si="327"/>
        <v>-4.0504037456468023E-3</v>
      </c>
      <c r="AG279" s="15">
        <f t="shared" si="328"/>
        <v>2.9673830763510267E-4</v>
      </c>
      <c r="AH279" s="15">
        <f t="shared" si="329"/>
        <v>9.7937136394747881E-3</v>
      </c>
      <c r="AI279" s="1">
        <f t="shared" si="293"/>
        <v>777079.86823899171</v>
      </c>
      <c r="AJ279" s="1">
        <f t="shared" si="294"/>
        <v>339300.71008407878</v>
      </c>
      <c r="AK279" s="1">
        <f t="shared" si="295"/>
        <v>117371.5126492697</v>
      </c>
      <c r="AL279" s="14">
        <f t="shared" si="330"/>
        <v>93.620434306079474</v>
      </c>
      <c r="AM279" s="14">
        <f t="shared" si="331"/>
        <v>23.039640327720672</v>
      </c>
      <c r="AN279" s="14">
        <f t="shared" si="332"/>
        <v>7.1993836971194609</v>
      </c>
      <c r="AO279" s="11">
        <f t="shared" si="333"/>
        <v>2.1926063366216539E-3</v>
      </c>
      <c r="AP279" s="11">
        <f t="shared" si="334"/>
        <v>2.762105691823378E-3</v>
      </c>
      <c r="AQ279" s="11">
        <f t="shared" si="335"/>
        <v>2.5055783691972241E-3</v>
      </c>
      <c r="AR279" s="1">
        <f t="shared" si="336"/>
        <v>400539.38909272343</v>
      </c>
      <c r="AS279" s="1">
        <f t="shared" si="337"/>
        <v>176244.11403953747</v>
      </c>
      <c r="AT279" s="1">
        <f t="shared" si="338"/>
        <v>60755.907811246208</v>
      </c>
      <c r="AU279" s="1">
        <f t="shared" si="296"/>
        <v>80107.877818544686</v>
      </c>
      <c r="AV279" s="1">
        <f t="shared" si="297"/>
        <v>35248.822807907498</v>
      </c>
      <c r="AW279" s="1">
        <f t="shared" si="298"/>
        <v>12151.181562249243</v>
      </c>
      <c r="AX279" s="1">
        <f t="shared" si="352"/>
        <v>274952.96545711788</v>
      </c>
      <c r="AY279" s="1">
        <f t="shared" si="343"/>
        <v>47566.603582587806</v>
      </c>
      <c r="AZ279" s="1">
        <f t="shared" si="344"/>
        <v>11122.506907396184</v>
      </c>
      <c r="BA279" s="1">
        <f t="shared" si="353"/>
        <v>14595.944068454184</v>
      </c>
      <c r="BB279" s="1">
        <f t="shared" si="354"/>
        <v>31923.726423994685</v>
      </c>
      <c r="BC279" s="1">
        <f t="shared" si="355"/>
        <v>40713.565722667518</v>
      </c>
      <c r="BD279" s="1">
        <f t="shared" si="345"/>
        <v>138.72891788035835</v>
      </c>
      <c r="BE279" s="2">
        <f t="shared" si="360"/>
        <v>0</v>
      </c>
      <c r="BF279" s="2">
        <f t="shared" si="361"/>
        <v>0</v>
      </c>
      <c r="BG279" s="2">
        <f t="shared" si="362"/>
        <v>0</v>
      </c>
      <c r="BH279" s="2">
        <f t="shared" si="346"/>
        <v>0</v>
      </c>
      <c r="BI279" s="2">
        <f t="shared" si="356"/>
        <v>0</v>
      </c>
      <c r="BJ279" s="2">
        <f t="shared" si="347"/>
        <v>0</v>
      </c>
      <c r="BK279" s="2">
        <f t="shared" si="348"/>
        <v>0</v>
      </c>
      <c r="BL279" s="2">
        <f t="shared" si="349"/>
        <v>0</v>
      </c>
      <c r="BM279" s="2">
        <f t="shared" si="350"/>
        <v>0</v>
      </c>
      <c r="BN279" s="2">
        <f t="shared" si="351"/>
        <v>0</v>
      </c>
      <c r="BO279" s="2">
        <f t="shared" si="357"/>
        <v>0</v>
      </c>
      <c r="BP279" s="2">
        <f t="shared" si="358"/>
        <v>0</v>
      </c>
      <c r="BQ279" s="2">
        <f t="shared" si="359"/>
        <v>0</v>
      </c>
      <c r="BR279" s="17">
        <f t="shared" si="342"/>
        <v>1.5903218073700035E-3</v>
      </c>
      <c r="BS279" s="12"/>
      <c r="BT279" s="12"/>
      <c r="BU279" s="12"/>
      <c r="BV279" s="12"/>
      <c r="BW279" s="12"/>
      <c r="BX279" s="12"/>
      <c r="BY279" s="19"/>
      <c r="BZ279" s="19"/>
      <c r="CA279" s="19"/>
      <c r="CB279" s="12"/>
      <c r="CC279" s="12"/>
      <c r="CD279" s="12"/>
      <c r="CE279" s="12"/>
      <c r="CF279" s="12"/>
      <c r="CG279" s="12"/>
      <c r="CH279" s="12"/>
      <c r="CI279" s="12"/>
      <c r="CJ279" s="12"/>
      <c r="CK279" s="17"/>
      <c r="CL279" s="17"/>
      <c r="CM279" s="17"/>
    </row>
    <row r="280" spans="1:91">
      <c r="A280" s="2">
        <f t="shared" si="299"/>
        <v>2234</v>
      </c>
      <c r="B280" s="5">
        <f t="shared" si="300"/>
        <v>1165.4048692074714</v>
      </c>
      <c r="C280" s="5">
        <f t="shared" si="301"/>
        <v>2964.1658704032839</v>
      </c>
      <c r="D280" s="5">
        <f t="shared" si="302"/>
        <v>4369.9441926744385</v>
      </c>
      <c r="E280" s="15">
        <f t="shared" si="303"/>
        <v>4.2045116171109967E-8</v>
      </c>
      <c r="F280" s="15">
        <f t="shared" si="304"/>
        <v>8.2831698212560695E-8</v>
      </c>
      <c r="G280" s="15">
        <f t="shared" si="305"/>
        <v>1.6909796540031667E-7</v>
      </c>
      <c r="H280" s="5">
        <f t="shared" si="306"/>
        <v>401656.4776523934</v>
      </c>
      <c r="I280" s="5">
        <f t="shared" si="307"/>
        <v>176863.22487142691</v>
      </c>
      <c r="J280" s="5">
        <f t="shared" si="308"/>
        <v>60949.531808763611</v>
      </c>
      <c r="K280" s="5">
        <f t="shared" si="309"/>
        <v>344649.7335518584</v>
      </c>
      <c r="L280" s="5">
        <f t="shared" si="310"/>
        <v>59667.114663648739</v>
      </c>
      <c r="M280" s="5">
        <f t="shared" si="311"/>
        <v>13947.439400012578</v>
      </c>
      <c r="N280" s="15">
        <f t="shared" si="312"/>
        <v>2.7889183995304379E-3</v>
      </c>
      <c r="O280" s="15">
        <f t="shared" si="313"/>
        <v>3.5127197602213833E-3</v>
      </c>
      <c r="P280" s="15">
        <f t="shared" si="314"/>
        <v>3.1867467387507453E-3</v>
      </c>
      <c r="Q280" s="5">
        <f t="shared" si="315"/>
        <v>5036.3739723404442</v>
      </c>
      <c r="R280" s="5">
        <f t="shared" si="316"/>
        <v>6809.8464974325789</v>
      </c>
      <c r="S280" s="5">
        <f t="shared" si="317"/>
        <v>4469.2425931288926</v>
      </c>
      <c r="T280" s="5">
        <f t="shared" si="318"/>
        <v>12.539008462597449</v>
      </c>
      <c r="U280" s="5">
        <f t="shared" si="319"/>
        <v>38.50346222276049</v>
      </c>
      <c r="V280" s="5">
        <f t="shared" si="320"/>
        <v>73.326938870534264</v>
      </c>
      <c r="W280" s="15">
        <f t="shared" si="321"/>
        <v>-1.0734613539272964E-2</v>
      </c>
      <c r="X280" s="15">
        <f t="shared" si="322"/>
        <v>-1.217998157191269E-2</v>
      </c>
      <c r="Y280" s="15">
        <f t="shared" si="323"/>
        <v>-9.7425357312937999E-3</v>
      </c>
      <c r="Z280" s="5">
        <f t="shared" si="339"/>
        <v>4734.6452667008698</v>
      </c>
      <c r="AA280" s="5">
        <f t="shared" si="340"/>
        <v>21110.772949841408</v>
      </c>
      <c r="AB280" s="5">
        <f t="shared" si="341"/>
        <v>93722.741373307625</v>
      </c>
      <c r="AC280" s="16">
        <f t="shared" si="324"/>
        <v>0.9325923167077339</v>
      </c>
      <c r="AD280" s="16">
        <f t="shared" si="325"/>
        <v>3.0730353280990865</v>
      </c>
      <c r="AE280" s="16">
        <f t="shared" si="326"/>
        <v>20.832483100101154</v>
      </c>
      <c r="AF280" s="15">
        <f t="shared" si="327"/>
        <v>-4.0504037456468023E-3</v>
      </c>
      <c r="AG280" s="15">
        <f t="shared" si="328"/>
        <v>2.9673830763510267E-4</v>
      </c>
      <c r="AH280" s="15">
        <f t="shared" si="329"/>
        <v>9.7937136394747881E-3</v>
      </c>
      <c r="AI280" s="1">
        <f t="shared" si="293"/>
        <v>779479.75923363725</v>
      </c>
      <c r="AJ280" s="1">
        <f t="shared" si="294"/>
        <v>340619.46188357839</v>
      </c>
      <c r="AK280" s="1">
        <f t="shared" si="295"/>
        <v>117785.54294659197</v>
      </c>
      <c r="AL280" s="14">
        <f t="shared" si="330"/>
        <v>93.823654336001297</v>
      </c>
      <c r="AM280" s="14">
        <f t="shared" si="331"/>
        <v>23.102641870190563</v>
      </c>
      <c r="AN280" s="14">
        <f t="shared" si="332"/>
        <v>7.2172419309818849</v>
      </c>
      <c r="AO280" s="11">
        <f t="shared" si="333"/>
        <v>2.1706802732554373E-3</v>
      </c>
      <c r="AP280" s="11">
        <f t="shared" si="334"/>
        <v>2.7344846349051442E-3</v>
      </c>
      <c r="AQ280" s="11">
        <f t="shared" si="335"/>
        <v>2.4805225855052517E-3</v>
      </c>
      <c r="AR280" s="1">
        <f t="shared" si="336"/>
        <v>401656.4776523934</v>
      </c>
      <c r="AS280" s="1">
        <f t="shared" si="337"/>
        <v>176863.22487142691</v>
      </c>
      <c r="AT280" s="1">
        <f t="shared" si="338"/>
        <v>60949.531808763611</v>
      </c>
      <c r="AU280" s="1">
        <f t="shared" si="296"/>
        <v>80331.295530478688</v>
      </c>
      <c r="AV280" s="1">
        <f t="shared" si="297"/>
        <v>35372.64497428538</v>
      </c>
      <c r="AW280" s="1">
        <f t="shared" si="298"/>
        <v>12189.906361752723</v>
      </c>
      <c r="AX280" s="1">
        <f t="shared" si="352"/>
        <v>275719.7868414867</v>
      </c>
      <c r="AY280" s="1">
        <f t="shared" si="343"/>
        <v>47733.691730918988</v>
      </c>
      <c r="AZ280" s="1">
        <f t="shared" si="344"/>
        <v>11157.951520010061</v>
      </c>
      <c r="BA280" s="1">
        <f t="shared" si="353"/>
        <v>14599.190377336303</v>
      </c>
      <c r="BB280" s="1">
        <f t="shared" si="354"/>
        <v>31934.12310731268</v>
      </c>
      <c r="BC280" s="1">
        <f t="shared" si="355"/>
        <v>40727.476370514822</v>
      </c>
      <c r="BD280" s="1">
        <f t="shared" si="345"/>
        <v>134.73081265533804</v>
      </c>
      <c r="BE280" s="2">
        <f t="shared" si="360"/>
        <v>0</v>
      </c>
      <c r="BF280" s="2">
        <f t="shared" si="361"/>
        <v>0</v>
      </c>
      <c r="BG280" s="2">
        <f t="shared" si="362"/>
        <v>0</v>
      </c>
      <c r="BH280" s="2">
        <f t="shared" si="346"/>
        <v>0</v>
      </c>
      <c r="BI280" s="2">
        <f t="shared" si="356"/>
        <v>0</v>
      </c>
      <c r="BJ280" s="2">
        <f t="shared" si="347"/>
        <v>0</v>
      </c>
      <c r="BK280" s="2">
        <f t="shared" si="348"/>
        <v>0</v>
      </c>
      <c r="BL280" s="2">
        <f t="shared" si="349"/>
        <v>0</v>
      </c>
      <c r="BM280" s="2">
        <f t="shared" si="350"/>
        <v>0</v>
      </c>
      <c r="BN280" s="2">
        <f t="shared" si="351"/>
        <v>0</v>
      </c>
      <c r="BO280" s="2">
        <f t="shared" si="357"/>
        <v>0</v>
      </c>
      <c r="BP280" s="2">
        <f t="shared" si="358"/>
        <v>0</v>
      </c>
      <c r="BQ280" s="2">
        <f t="shared" si="359"/>
        <v>0</v>
      </c>
      <c r="BR280" s="17">
        <f t="shared" si="342"/>
        <v>1.5440017547281588E-3</v>
      </c>
      <c r="BS280" s="12"/>
      <c r="BT280" s="12"/>
      <c r="BU280" s="12"/>
      <c r="BV280" s="12"/>
      <c r="BW280" s="12"/>
      <c r="BX280" s="12"/>
      <c r="BY280" s="19"/>
      <c r="BZ280" s="19"/>
      <c r="CA280" s="19"/>
      <c r="CB280" s="12"/>
      <c r="CC280" s="12"/>
      <c r="CD280" s="12"/>
      <c r="CE280" s="12"/>
      <c r="CF280" s="12"/>
      <c r="CG280" s="12"/>
      <c r="CH280" s="12"/>
      <c r="CI280" s="12"/>
      <c r="CJ280" s="12"/>
      <c r="CK280" s="17"/>
      <c r="CL280" s="17"/>
      <c r="CM280" s="17"/>
    </row>
    <row r="281" spans="1:91">
      <c r="A281" s="2">
        <f t="shared" si="299"/>
        <v>2235</v>
      </c>
      <c r="B281" s="5">
        <f t="shared" si="300"/>
        <v>1165.4049157570753</v>
      </c>
      <c r="C281" s="5">
        <f t="shared" si="301"/>
        <v>2964.1661036538321</v>
      </c>
      <c r="D281" s="5">
        <f t="shared" si="302"/>
        <v>4369.9448946756766</v>
      </c>
      <c r="E281" s="15">
        <f t="shared" si="303"/>
        <v>3.9942860362554464E-8</v>
      </c>
      <c r="F281" s="15">
        <f t="shared" si="304"/>
        <v>7.8690113301932661E-8</v>
      </c>
      <c r="G281" s="15">
        <f t="shared" si="305"/>
        <v>1.6064306713030082E-7</v>
      </c>
      <c r="H281" s="5">
        <f t="shared" si="306"/>
        <v>402765.48611659458</v>
      </c>
      <c r="I281" s="5">
        <f t="shared" si="307"/>
        <v>177478.30183551446</v>
      </c>
      <c r="J281" s="5">
        <f t="shared" si="308"/>
        <v>61141.831346910389</v>
      </c>
      <c r="K281" s="5">
        <f t="shared" si="309"/>
        <v>345601.32763379358</v>
      </c>
      <c r="L281" s="5">
        <f t="shared" si="310"/>
        <v>59874.614184658101</v>
      </c>
      <c r="M281" s="5">
        <f t="shared" si="311"/>
        <v>13991.44218532489</v>
      </c>
      <c r="N281" s="15">
        <f t="shared" si="312"/>
        <v>2.7610469102306023E-3</v>
      </c>
      <c r="O281" s="15">
        <f t="shared" si="313"/>
        <v>3.4776194923964443E-3</v>
      </c>
      <c r="P281" s="15">
        <f t="shared" si="314"/>
        <v>3.15490062729884E-3</v>
      </c>
      <c r="Q281" s="5">
        <f t="shared" si="315"/>
        <v>4996.0670365228307</v>
      </c>
      <c r="R281" s="5">
        <f t="shared" si="316"/>
        <v>6750.2968316950692</v>
      </c>
      <c r="S281" s="5">
        <f t="shared" si="317"/>
        <v>4439.6641970230557</v>
      </c>
      <c r="T281" s="5">
        <f t="shared" si="318"/>
        <v>12.404407052585793</v>
      </c>
      <c r="U281" s="5">
        <f t="shared" si="319"/>
        <v>38.034490762432434</v>
      </c>
      <c r="V281" s="5">
        <f t="shared" si="320"/>
        <v>72.612548548521687</v>
      </c>
      <c r="W281" s="15">
        <f t="shared" si="321"/>
        <v>-1.0734613539272964E-2</v>
      </c>
      <c r="X281" s="15">
        <f t="shared" si="322"/>
        <v>-1.217998157191269E-2</v>
      </c>
      <c r="Y281" s="15">
        <f t="shared" si="323"/>
        <v>-9.7425357312937999E-3</v>
      </c>
      <c r="Z281" s="5">
        <f t="shared" si="339"/>
        <v>4677.8593954589523</v>
      </c>
      <c r="AA281" s="5">
        <f t="shared" si="340"/>
        <v>20933.108678095552</v>
      </c>
      <c r="AB281" s="5">
        <f t="shared" si="341"/>
        <v>94017.268621125739</v>
      </c>
      <c r="AC281" s="16">
        <f t="shared" si="324"/>
        <v>0.92881494129497943</v>
      </c>
      <c r="AD281" s="16">
        <f t="shared" si="325"/>
        <v>3.0739472154016494</v>
      </c>
      <c r="AE281" s="16">
        <f t="shared" si="326"/>
        <v>21.036510473982741</v>
      </c>
      <c r="AF281" s="15">
        <f t="shared" si="327"/>
        <v>-4.0504037456468023E-3</v>
      </c>
      <c r="AG281" s="15">
        <f t="shared" si="328"/>
        <v>2.9673830763510267E-4</v>
      </c>
      <c r="AH281" s="15">
        <f t="shared" si="329"/>
        <v>9.7937136394747881E-3</v>
      </c>
      <c r="AI281" s="1">
        <f t="shared" si="293"/>
        <v>781863.07884075225</v>
      </c>
      <c r="AJ281" s="1">
        <f t="shared" si="294"/>
        <v>341930.16066950595</v>
      </c>
      <c r="AK281" s="1">
        <f t="shared" si="295"/>
        <v>118196.89501368551</v>
      </c>
      <c r="AL281" s="14">
        <f t="shared" si="330"/>
        <v>94.025278880076868</v>
      </c>
      <c r="AM281" s="14">
        <f t="shared" si="331"/>
        <v>23.165183951218118</v>
      </c>
      <c r="AN281" s="14">
        <f t="shared" si="332"/>
        <v>7.2349654372805929</v>
      </c>
      <c r="AO281" s="11">
        <f t="shared" si="333"/>
        <v>2.148973470522883E-3</v>
      </c>
      <c r="AP281" s="11">
        <f t="shared" si="334"/>
        <v>2.7071397885560927E-3</v>
      </c>
      <c r="AQ281" s="11">
        <f t="shared" si="335"/>
        <v>2.455717359650199E-3</v>
      </c>
      <c r="AR281" s="1">
        <f t="shared" si="336"/>
        <v>402765.48611659458</v>
      </c>
      <c r="AS281" s="1">
        <f t="shared" si="337"/>
        <v>177478.30183551446</v>
      </c>
      <c r="AT281" s="1">
        <f t="shared" si="338"/>
        <v>61141.831346910389</v>
      </c>
      <c r="AU281" s="1">
        <f t="shared" si="296"/>
        <v>80553.097223318924</v>
      </c>
      <c r="AV281" s="1">
        <f t="shared" si="297"/>
        <v>35495.660367102893</v>
      </c>
      <c r="AW281" s="1">
        <f t="shared" si="298"/>
        <v>12228.366269382079</v>
      </c>
      <c r="AX281" s="1">
        <f t="shared" si="352"/>
        <v>276481.06210703484</v>
      </c>
      <c r="AY281" s="1">
        <f t="shared" si="343"/>
        <v>47899.691347726482</v>
      </c>
      <c r="AZ281" s="1">
        <f t="shared" si="344"/>
        <v>11193.153748259911</v>
      </c>
      <c r="BA281" s="1">
        <f t="shared" si="353"/>
        <v>14602.40426410904</v>
      </c>
      <c r="BB281" s="1">
        <f t="shared" si="354"/>
        <v>31944.415979409183</v>
      </c>
      <c r="BC281" s="1">
        <f t="shared" si="355"/>
        <v>40741.247952724378</v>
      </c>
      <c r="BD281" s="1">
        <f t="shared" si="345"/>
        <v>130.84750530274735</v>
      </c>
      <c r="BE281" s="2">
        <f t="shared" si="360"/>
        <v>0</v>
      </c>
      <c r="BF281" s="2">
        <f t="shared" si="361"/>
        <v>0</v>
      </c>
      <c r="BG281" s="2">
        <f t="shared" si="362"/>
        <v>0</v>
      </c>
      <c r="BH281" s="2">
        <f t="shared" si="346"/>
        <v>0</v>
      </c>
      <c r="BI281" s="2">
        <f t="shared" si="356"/>
        <v>0</v>
      </c>
      <c r="BJ281" s="2">
        <f t="shared" si="347"/>
        <v>0</v>
      </c>
      <c r="BK281" s="2">
        <f t="shared" si="348"/>
        <v>0</v>
      </c>
      <c r="BL281" s="2">
        <f t="shared" si="349"/>
        <v>0</v>
      </c>
      <c r="BM281" s="2">
        <f t="shared" si="350"/>
        <v>0</v>
      </c>
      <c r="BN281" s="2">
        <f t="shared" si="351"/>
        <v>0</v>
      </c>
      <c r="BO281" s="2">
        <f t="shared" si="357"/>
        <v>0</v>
      </c>
      <c r="BP281" s="2">
        <f t="shared" si="358"/>
        <v>0</v>
      </c>
      <c r="BQ281" s="2">
        <f t="shared" si="359"/>
        <v>0</v>
      </c>
      <c r="BR281" s="17">
        <f t="shared" si="342"/>
        <v>1.4990308298331639E-3</v>
      </c>
      <c r="BS281" s="12"/>
      <c r="BT281" s="12"/>
      <c r="BU281" s="12"/>
      <c r="BV281" s="12"/>
      <c r="BW281" s="12"/>
      <c r="BX281" s="12"/>
      <c r="BY281" s="19"/>
      <c r="BZ281" s="19"/>
      <c r="CA281" s="19"/>
      <c r="CB281" s="12"/>
      <c r="CC281" s="12"/>
      <c r="CD281" s="12"/>
      <c r="CE281" s="12"/>
      <c r="CF281" s="12"/>
      <c r="CG281" s="12"/>
      <c r="CH281" s="12"/>
      <c r="CI281" s="12"/>
      <c r="CJ281" s="12"/>
      <c r="CK281" s="17"/>
      <c r="CL281" s="17"/>
      <c r="CM281" s="17"/>
    </row>
    <row r="282" spans="1:91">
      <c r="A282" s="2">
        <f t="shared" si="299"/>
        <v>2236</v>
      </c>
      <c r="B282" s="5">
        <f t="shared" si="300"/>
        <v>1165.4049599792006</v>
      </c>
      <c r="C282" s="5">
        <f t="shared" si="301"/>
        <v>2964.1663252418707</v>
      </c>
      <c r="D282" s="5">
        <f t="shared" si="302"/>
        <v>4369.9455615769593</v>
      </c>
      <c r="E282" s="15">
        <f t="shared" si="303"/>
        <v>3.7945717344426738E-8</v>
      </c>
      <c r="F282" s="15">
        <f t="shared" si="304"/>
        <v>7.4755607636836019E-8</v>
      </c>
      <c r="G282" s="15">
        <f t="shared" si="305"/>
        <v>1.5261091377378576E-7</v>
      </c>
      <c r="H282" s="5">
        <f t="shared" si="306"/>
        <v>403866.44229900884</v>
      </c>
      <c r="I282" s="5">
        <f t="shared" si="307"/>
        <v>178089.34982790993</v>
      </c>
      <c r="J282" s="5">
        <f t="shared" si="308"/>
        <v>61332.809430335808</v>
      </c>
      <c r="K282" s="5">
        <f t="shared" si="309"/>
        <v>346546.01290371781</v>
      </c>
      <c r="L282" s="5">
        <f t="shared" si="310"/>
        <v>60080.754683486986</v>
      </c>
      <c r="M282" s="5">
        <f t="shared" si="311"/>
        <v>14035.142673082399</v>
      </c>
      <c r="N282" s="15">
        <f t="shared" si="312"/>
        <v>2.7334538220444848E-3</v>
      </c>
      <c r="O282" s="15">
        <f t="shared" si="313"/>
        <v>3.4428697643567041E-3</v>
      </c>
      <c r="P282" s="15">
        <f t="shared" si="314"/>
        <v>3.1233726429820141E-3</v>
      </c>
      <c r="Q282" s="5">
        <f t="shared" si="315"/>
        <v>4955.9462968137832</v>
      </c>
      <c r="R282" s="5">
        <f t="shared" si="316"/>
        <v>6691.0361661780116</v>
      </c>
      <c r="S282" s="5">
        <f t="shared" si="317"/>
        <v>4410.1429116108793</v>
      </c>
      <c r="T282" s="5">
        <f t="shared" si="318"/>
        <v>12.271250536692452</v>
      </c>
      <c r="U282" s="5">
        <f t="shared" si="319"/>
        <v>37.571231365848924</v>
      </c>
      <c r="V282" s="5">
        <f t="shared" si="320"/>
        <v>71.905118199747406</v>
      </c>
      <c r="W282" s="15">
        <f t="shared" si="321"/>
        <v>-1.0734613539272964E-2</v>
      </c>
      <c r="X282" s="15">
        <f t="shared" si="322"/>
        <v>-1.217998157191269E-2</v>
      </c>
      <c r="Y282" s="15">
        <f t="shared" si="323"/>
        <v>-9.7425357312937999E-3</v>
      </c>
      <c r="Z282" s="5">
        <f t="shared" si="339"/>
        <v>4621.6261297531728</v>
      </c>
      <c r="AA282" s="5">
        <f t="shared" si="340"/>
        <v>20756.213485468601</v>
      </c>
      <c r="AB282" s="5">
        <f t="shared" si="341"/>
        <v>94309.726682074106</v>
      </c>
      <c r="AC282" s="16">
        <f t="shared" si="324"/>
        <v>0.92505286577774548</v>
      </c>
      <c r="AD282" s="16">
        <f t="shared" si="325"/>
        <v>3.0748593732961074</v>
      </c>
      <c r="AE282" s="16">
        <f t="shared" si="326"/>
        <v>21.242536033538741</v>
      </c>
      <c r="AF282" s="15">
        <f t="shared" si="327"/>
        <v>-4.0504037456468023E-3</v>
      </c>
      <c r="AG282" s="15">
        <f t="shared" si="328"/>
        <v>2.9673830763510267E-4</v>
      </c>
      <c r="AH282" s="15">
        <f t="shared" si="329"/>
        <v>9.7937136394747881E-3</v>
      </c>
      <c r="AI282" s="1">
        <f t="shared" si="293"/>
        <v>784229.86817999592</v>
      </c>
      <c r="AJ282" s="1">
        <f t="shared" si="294"/>
        <v>343232.80496965826</v>
      </c>
      <c r="AK282" s="1">
        <f t="shared" si="295"/>
        <v>118605.57178169905</v>
      </c>
      <c r="AL282" s="14">
        <f t="shared" si="330"/>
        <v>94.225316131649947</v>
      </c>
      <c r="AM282" s="14">
        <f t="shared" si="331"/>
        <v>23.227268228489844</v>
      </c>
      <c r="AN282" s="14">
        <f t="shared" si="332"/>
        <v>7.2525547971991831</v>
      </c>
      <c r="AO282" s="11">
        <f t="shared" si="333"/>
        <v>2.1274837358176541E-3</v>
      </c>
      <c r="AP282" s="11">
        <f t="shared" si="334"/>
        <v>2.6800683906705318E-3</v>
      </c>
      <c r="AQ282" s="11">
        <f t="shared" si="335"/>
        <v>2.4311601860536971E-3</v>
      </c>
      <c r="AR282" s="1">
        <f t="shared" si="336"/>
        <v>403866.44229900884</v>
      </c>
      <c r="AS282" s="1">
        <f t="shared" si="337"/>
        <v>178089.34982790993</v>
      </c>
      <c r="AT282" s="1">
        <f t="shared" si="338"/>
        <v>61332.809430335808</v>
      </c>
      <c r="AU282" s="1">
        <f t="shared" si="296"/>
        <v>80773.28845980177</v>
      </c>
      <c r="AV282" s="1">
        <f t="shared" si="297"/>
        <v>35617.869965581987</v>
      </c>
      <c r="AW282" s="1">
        <f t="shared" si="298"/>
        <v>12266.561886067162</v>
      </c>
      <c r="AX282" s="1">
        <f t="shared" si="352"/>
        <v>277236.81032297428</v>
      </c>
      <c r="AY282" s="1">
        <f t="shared" si="343"/>
        <v>48064.603746789588</v>
      </c>
      <c r="AZ282" s="1">
        <f t="shared" si="344"/>
        <v>11228.114138465919</v>
      </c>
      <c r="BA282" s="1">
        <f t="shared" si="353"/>
        <v>14605.586052948782</v>
      </c>
      <c r="BB282" s="1">
        <f t="shared" si="354"/>
        <v>31954.606078615641</v>
      </c>
      <c r="BC282" s="1">
        <f t="shared" si="355"/>
        <v>40754.881867574775</v>
      </c>
      <c r="BD282" s="1">
        <f t="shared" si="345"/>
        <v>127.07571634356673</v>
      </c>
      <c r="BE282" s="2">
        <f t="shared" si="360"/>
        <v>0</v>
      </c>
      <c r="BF282" s="2">
        <f t="shared" si="361"/>
        <v>0</v>
      </c>
      <c r="BG282" s="2">
        <f t="shared" si="362"/>
        <v>0</v>
      </c>
      <c r="BH282" s="2">
        <f t="shared" si="346"/>
        <v>0</v>
      </c>
      <c r="BI282" s="2">
        <f t="shared" si="356"/>
        <v>0</v>
      </c>
      <c r="BJ282" s="2">
        <f t="shared" si="347"/>
        <v>0</v>
      </c>
      <c r="BK282" s="2">
        <f t="shared" si="348"/>
        <v>0</v>
      </c>
      <c r="BL282" s="2">
        <f t="shared" si="349"/>
        <v>0</v>
      </c>
      <c r="BM282" s="2">
        <f t="shared" si="350"/>
        <v>0</v>
      </c>
      <c r="BN282" s="2">
        <f t="shared" si="351"/>
        <v>0</v>
      </c>
      <c r="BO282" s="2">
        <f t="shared" si="357"/>
        <v>0</v>
      </c>
      <c r="BP282" s="2">
        <f t="shared" si="358"/>
        <v>0</v>
      </c>
      <c r="BQ282" s="2">
        <f t="shared" si="359"/>
        <v>0</v>
      </c>
      <c r="BR282" s="17">
        <f t="shared" si="342"/>
        <v>1.4553697377021008E-3</v>
      </c>
      <c r="BS282" s="12"/>
      <c r="BT282" s="12"/>
      <c r="BU282" s="12"/>
      <c r="BV282" s="12"/>
      <c r="BW282" s="12"/>
      <c r="BX282" s="12"/>
      <c r="BY282" s="19"/>
      <c r="BZ282" s="19"/>
      <c r="CA282" s="19"/>
      <c r="CB282" s="12"/>
      <c r="CC282" s="12"/>
      <c r="CD282" s="12"/>
      <c r="CE282" s="12"/>
      <c r="CF282" s="12"/>
      <c r="CG282" s="12"/>
      <c r="CH282" s="12"/>
      <c r="CI282" s="12"/>
      <c r="CJ282" s="12"/>
      <c r="CK282" s="17"/>
      <c r="CL282" s="17"/>
      <c r="CM282" s="17"/>
    </row>
    <row r="283" spans="1:91">
      <c r="A283" s="2">
        <f t="shared" si="299"/>
        <v>2237</v>
      </c>
      <c r="B283" s="5">
        <f t="shared" si="300"/>
        <v>1165.4050019902215</v>
      </c>
      <c r="C283" s="5">
        <f t="shared" si="301"/>
        <v>2964.1665357505226</v>
      </c>
      <c r="D283" s="5">
        <f t="shared" si="302"/>
        <v>4369.946195133276</v>
      </c>
      <c r="E283" s="15">
        <f t="shared" si="303"/>
        <v>3.60484314772054E-8</v>
      </c>
      <c r="F283" s="15">
        <f t="shared" si="304"/>
        <v>7.1017827254994215E-8</v>
      </c>
      <c r="G283" s="15">
        <f t="shared" si="305"/>
        <v>1.4498036808509648E-7</v>
      </c>
      <c r="H283" s="5">
        <f t="shared" si="306"/>
        <v>404959.37455956859</v>
      </c>
      <c r="I283" s="5">
        <f t="shared" si="307"/>
        <v>178696.37420425151</v>
      </c>
      <c r="J283" s="5">
        <f t="shared" si="308"/>
        <v>61522.469185818896</v>
      </c>
      <c r="K283" s="5">
        <f t="shared" si="309"/>
        <v>347483.81366820878</v>
      </c>
      <c r="L283" s="5">
        <f t="shared" si="310"/>
        <v>60285.537957807705</v>
      </c>
      <c r="M283" s="5">
        <f t="shared" si="311"/>
        <v>14078.541574341412</v>
      </c>
      <c r="N283" s="15">
        <f t="shared" si="312"/>
        <v>2.7061363558422702E-3</v>
      </c>
      <c r="O283" s="15">
        <f t="shared" si="313"/>
        <v>3.4084670773451009E-3</v>
      </c>
      <c r="P283" s="15">
        <f t="shared" si="314"/>
        <v>3.0921596074864333E-3</v>
      </c>
      <c r="Q283" s="5">
        <f t="shared" si="315"/>
        <v>4916.0138053527362</v>
      </c>
      <c r="R283" s="5">
        <f t="shared" si="316"/>
        <v>6632.068337648434</v>
      </c>
      <c r="S283" s="5">
        <f t="shared" si="317"/>
        <v>4380.6815799495889</v>
      </c>
      <c r="T283" s="5">
        <f t="shared" si="318"/>
        <v>12.139523404537464</v>
      </c>
      <c r="U283" s="5">
        <f t="shared" si="319"/>
        <v>37.113614460178816</v>
      </c>
      <c r="V283" s="5">
        <f t="shared" si="320"/>
        <v>71.204580016423463</v>
      </c>
      <c r="W283" s="15">
        <f t="shared" si="321"/>
        <v>-1.0734613539272964E-2</v>
      </c>
      <c r="X283" s="15">
        <f t="shared" si="322"/>
        <v>-1.217998157191269E-2</v>
      </c>
      <c r="Y283" s="15">
        <f t="shared" si="323"/>
        <v>-9.7425357312937999E-3</v>
      </c>
      <c r="Z283" s="5">
        <f t="shared" si="339"/>
        <v>4565.943198617043</v>
      </c>
      <c r="AA283" s="5">
        <f t="shared" si="340"/>
        <v>20580.100365174207</v>
      </c>
      <c r="AB283" s="5">
        <f t="shared" si="341"/>
        <v>94600.120463414001</v>
      </c>
      <c r="AC283" s="16">
        <f t="shared" si="324"/>
        <v>0.92130602818527796</v>
      </c>
      <c r="AD283" s="16">
        <f t="shared" si="325"/>
        <v>3.0757718018627553</v>
      </c>
      <c r="AE283" s="16">
        <f t="shared" si="326"/>
        <v>21.450579348427443</v>
      </c>
      <c r="AF283" s="15">
        <f t="shared" si="327"/>
        <v>-4.0504037456468023E-3</v>
      </c>
      <c r="AG283" s="15">
        <f t="shared" si="328"/>
        <v>2.9673830763510267E-4</v>
      </c>
      <c r="AH283" s="15">
        <f t="shared" si="329"/>
        <v>9.7937136394747881E-3</v>
      </c>
      <c r="AI283" s="1">
        <f t="shared" si="293"/>
        <v>786580.1698217981</v>
      </c>
      <c r="AJ283" s="1">
        <f t="shared" si="294"/>
        <v>344527.39443827444</v>
      </c>
      <c r="AK283" s="1">
        <f t="shared" si="295"/>
        <v>119011.57648959632</v>
      </c>
      <c r="AL283" s="14">
        <f t="shared" si="330"/>
        <v>94.4237743309466</v>
      </c>
      <c r="AM283" s="14">
        <f t="shared" si="331"/>
        <v>23.288896389196839</v>
      </c>
      <c r="AN283" s="14">
        <f t="shared" si="332"/>
        <v>7.270010598444606</v>
      </c>
      <c r="AO283" s="11">
        <f t="shared" si="333"/>
        <v>2.1062088984594774E-3</v>
      </c>
      <c r="AP283" s="11">
        <f t="shared" si="334"/>
        <v>2.6532677067638267E-3</v>
      </c>
      <c r="AQ283" s="11">
        <f t="shared" si="335"/>
        <v>2.4068485841931601E-3</v>
      </c>
      <c r="AR283" s="1">
        <f t="shared" si="336"/>
        <v>404959.37455956859</v>
      </c>
      <c r="AS283" s="1">
        <f t="shared" si="337"/>
        <v>178696.37420425151</v>
      </c>
      <c r="AT283" s="1">
        <f t="shared" si="338"/>
        <v>61522.469185818896</v>
      </c>
      <c r="AU283" s="1">
        <f t="shared" si="296"/>
        <v>80991.874911913721</v>
      </c>
      <c r="AV283" s="1">
        <f t="shared" si="297"/>
        <v>35739.274840850303</v>
      </c>
      <c r="AW283" s="1">
        <f t="shared" si="298"/>
        <v>12304.49383716378</v>
      </c>
      <c r="AX283" s="1">
        <f t="shared" si="352"/>
        <v>277987.05093456706</v>
      </c>
      <c r="AY283" s="1">
        <f t="shared" si="343"/>
        <v>48228.430366246168</v>
      </c>
      <c r="AZ283" s="1">
        <f t="shared" si="344"/>
        <v>11262.833259473129</v>
      </c>
      <c r="BA283" s="1">
        <f t="shared" si="353"/>
        <v>14608.736064753508</v>
      </c>
      <c r="BB283" s="1">
        <f t="shared" si="354"/>
        <v>31964.694432715409</v>
      </c>
      <c r="BC283" s="1">
        <f t="shared" si="355"/>
        <v>40768.379498797709</v>
      </c>
      <c r="BD283" s="1">
        <f t="shared" si="345"/>
        <v>123.41225932494491</v>
      </c>
      <c r="BE283" s="2">
        <f t="shared" si="360"/>
        <v>0</v>
      </c>
      <c r="BF283" s="2">
        <f t="shared" si="361"/>
        <v>0</v>
      </c>
      <c r="BG283" s="2">
        <f t="shared" si="362"/>
        <v>0</v>
      </c>
      <c r="BH283" s="2">
        <f t="shared" si="346"/>
        <v>0</v>
      </c>
      <c r="BI283" s="2">
        <f t="shared" si="356"/>
        <v>0</v>
      </c>
      <c r="BJ283" s="2">
        <f t="shared" si="347"/>
        <v>0</v>
      </c>
      <c r="BK283" s="2">
        <f t="shared" si="348"/>
        <v>0</v>
      </c>
      <c r="BL283" s="2">
        <f t="shared" si="349"/>
        <v>0</v>
      </c>
      <c r="BM283" s="2">
        <f t="shared" si="350"/>
        <v>0</v>
      </c>
      <c r="BN283" s="2">
        <f t="shared" si="351"/>
        <v>0</v>
      </c>
      <c r="BO283" s="2">
        <f t="shared" si="357"/>
        <v>0</v>
      </c>
      <c r="BP283" s="2">
        <f t="shared" si="358"/>
        <v>0</v>
      </c>
      <c r="BQ283" s="2">
        <f t="shared" si="359"/>
        <v>0</v>
      </c>
      <c r="BR283" s="17">
        <f t="shared" si="342"/>
        <v>1.4129803278661172E-3</v>
      </c>
      <c r="BS283" s="12"/>
      <c r="BT283" s="12"/>
      <c r="BU283" s="12"/>
      <c r="BV283" s="12"/>
      <c r="BW283" s="12"/>
      <c r="BX283" s="12"/>
      <c r="BY283" s="19"/>
      <c r="BZ283" s="19"/>
      <c r="CA283" s="19"/>
      <c r="CB283" s="12"/>
      <c r="CC283" s="12"/>
      <c r="CD283" s="12"/>
      <c r="CE283" s="12"/>
      <c r="CF283" s="12"/>
      <c r="CG283" s="12"/>
      <c r="CH283" s="12"/>
      <c r="CI283" s="12"/>
      <c r="CJ283" s="12"/>
      <c r="CK283" s="17"/>
      <c r="CL283" s="17"/>
      <c r="CM283" s="17"/>
    </row>
    <row r="284" spans="1:91">
      <c r="A284" s="2">
        <f t="shared" si="299"/>
        <v>2238</v>
      </c>
      <c r="B284" s="5">
        <f t="shared" si="300"/>
        <v>1165.4050419006926</v>
      </c>
      <c r="C284" s="5">
        <f t="shared" si="301"/>
        <v>2964.166735733756</v>
      </c>
      <c r="D284" s="5">
        <f t="shared" si="302"/>
        <v>4369.9467970118631</v>
      </c>
      <c r="E284" s="15">
        <f t="shared" si="303"/>
        <v>3.4246009903345128E-8</v>
      </c>
      <c r="F284" s="15">
        <f t="shared" si="304"/>
        <v>6.7466935892244502E-8</v>
      </c>
      <c r="G284" s="15">
        <f t="shared" si="305"/>
        <v>1.3773134968084164E-7</v>
      </c>
      <c r="H284" s="5">
        <f t="shared" si="306"/>
        <v>406044.31178857962</v>
      </c>
      <c r="I284" s="5">
        <f t="shared" si="307"/>
        <v>179299.38076991949</v>
      </c>
      <c r="J284" s="5">
        <f t="shared" si="308"/>
        <v>61710.813859340073</v>
      </c>
      <c r="K284" s="5">
        <f t="shared" si="309"/>
        <v>348414.75469022366</v>
      </c>
      <c r="L284" s="5">
        <f t="shared" si="310"/>
        <v>60488.965957421198</v>
      </c>
      <c r="M284" s="5">
        <f t="shared" si="311"/>
        <v>14121.639627635162</v>
      </c>
      <c r="N284" s="15">
        <f t="shared" si="312"/>
        <v>2.6790917602388387E-3</v>
      </c>
      <c r="O284" s="15">
        <f t="shared" si="313"/>
        <v>3.3744079675603889E-3</v>
      </c>
      <c r="P284" s="15">
        <f t="shared" si="314"/>
        <v>3.0612583743971911E-3</v>
      </c>
      <c r="Q284" s="5">
        <f t="shared" si="315"/>
        <v>4876.2715363573143</v>
      </c>
      <c r="R284" s="5">
        <f t="shared" si="316"/>
        <v>6573.3970357258668</v>
      </c>
      <c r="S284" s="5">
        <f t="shared" si="317"/>
        <v>4351.2829793263281</v>
      </c>
      <c r="T284" s="5">
        <f t="shared" si="318"/>
        <v>12.009210312238794</v>
      </c>
      <c r="U284" s="5">
        <f t="shared" si="319"/>
        <v>36.661571319986763</v>
      </c>
      <c r="V284" s="5">
        <f t="shared" si="320"/>
        <v>70.510866851381692</v>
      </c>
      <c r="W284" s="15">
        <f t="shared" si="321"/>
        <v>-1.0734613539272964E-2</v>
      </c>
      <c r="X284" s="15">
        <f t="shared" si="322"/>
        <v>-1.217998157191269E-2</v>
      </c>
      <c r="Y284" s="15">
        <f t="shared" si="323"/>
        <v>-9.7425357312937999E-3</v>
      </c>
      <c r="Z284" s="5">
        <f t="shared" si="339"/>
        <v>4510.8082546159239</v>
      </c>
      <c r="AA284" s="5">
        <f t="shared" si="340"/>
        <v>20404.781865222223</v>
      </c>
      <c r="AB284" s="5">
        <f t="shared" si="341"/>
        <v>94888.45505992799</v>
      </c>
      <c r="AC284" s="16">
        <f t="shared" si="324"/>
        <v>0.91757436679782933</v>
      </c>
      <c r="AD284" s="16">
        <f t="shared" si="325"/>
        <v>3.0766845011819117</v>
      </c>
      <c r="AE284" s="16">
        <f t="shared" si="326"/>
        <v>21.660660179966772</v>
      </c>
      <c r="AF284" s="15">
        <f t="shared" si="327"/>
        <v>-4.0504037456468023E-3</v>
      </c>
      <c r="AG284" s="15">
        <f t="shared" si="328"/>
        <v>2.9673830763510267E-4</v>
      </c>
      <c r="AH284" s="15">
        <f t="shared" si="329"/>
        <v>9.7937136394747881E-3</v>
      </c>
      <c r="AI284" s="1">
        <f t="shared" si="293"/>
        <v>788914.02775153203</v>
      </c>
      <c r="AJ284" s="1">
        <f t="shared" si="294"/>
        <v>345813.92983529734</v>
      </c>
      <c r="AK284" s="1">
        <f t="shared" si="295"/>
        <v>119414.91267780047</v>
      </c>
      <c r="AL284" s="14">
        <f t="shared" si="330"/>
        <v>94.620661762731359</v>
      </c>
      <c r="AM284" s="14">
        <f t="shared" si="331"/>
        <v>23.35007014914531</v>
      </c>
      <c r="AN284" s="14">
        <f t="shared" si="332"/>
        <v>7.2873334350133812</v>
      </c>
      <c r="AO284" s="11">
        <f t="shared" si="333"/>
        <v>2.0851468094748825E-3</v>
      </c>
      <c r="AP284" s="11">
        <f t="shared" si="334"/>
        <v>2.6267350296961885E-3</v>
      </c>
      <c r="AQ284" s="11">
        <f t="shared" si="335"/>
        <v>2.3827800983512283E-3</v>
      </c>
      <c r="AR284" s="1">
        <f t="shared" si="336"/>
        <v>406044.31178857962</v>
      </c>
      <c r="AS284" s="1">
        <f t="shared" si="337"/>
        <v>179299.38076991949</v>
      </c>
      <c r="AT284" s="1">
        <f t="shared" si="338"/>
        <v>61710.813859340073</v>
      </c>
      <c r="AU284" s="1">
        <f t="shared" si="296"/>
        <v>81208.862357715931</v>
      </c>
      <c r="AV284" s="1">
        <f t="shared" si="297"/>
        <v>35859.876153983896</v>
      </c>
      <c r="AW284" s="1">
        <f t="shared" si="298"/>
        <v>12342.162771868016</v>
      </c>
      <c r="AX284" s="1">
        <f t="shared" si="352"/>
        <v>278731.80375217897</v>
      </c>
      <c r="AY284" s="1">
        <f t="shared" si="343"/>
        <v>48391.172765936957</v>
      </c>
      <c r="AZ284" s="1">
        <f t="shared" si="344"/>
        <v>11297.311702108129</v>
      </c>
      <c r="BA284" s="1">
        <f t="shared" si="353"/>
        <v>14611.854617178133</v>
      </c>
      <c r="BB284" s="1">
        <f t="shared" si="354"/>
        <v>31974.682059060349</v>
      </c>
      <c r="BC284" s="1">
        <f t="shared" si="355"/>
        <v>40781.742215754857</v>
      </c>
      <c r="BD284" s="1">
        <f t="shared" si="345"/>
        <v>119.85403820767679</v>
      </c>
      <c r="BE284" s="2">
        <f t="shared" si="360"/>
        <v>0</v>
      </c>
      <c r="BF284" s="2">
        <f t="shared" si="361"/>
        <v>0</v>
      </c>
      <c r="BG284" s="2">
        <f t="shared" si="362"/>
        <v>0</v>
      </c>
      <c r="BH284" s="2">
        <f t="shared" si="346"/>
        <v>0</v>
      </c>
      <c r="BI284" s="2">
        <f t="shared" si="356"/>
        <v>0</v>
      </c>
      <c r="BJ284" s="2">
        <f t="shared" si="347"/>
        <v>0</v>
      </c>
      <c r="BK284" s="2">
        <f t="shared" si="348"/>
        <v>0</v>
      </c>
      <c r="BL284" s="2">
        <f t="shared" si="349"/>
        <v>0</v>
      </c>
      <c r="BM284" s="2">
        <f t="shared" si="350"/>
        <v>0</v>
      </c>
      <c r="BN284" s="2">
        <f t="shared" si="351"/>
        <v>0</v>
      </c>
      <c r="BO284" s="2">
        <f t="shared" si="357"/>
        <v>0</v>
      </c>
      <c r="BP284" s="2">
        <f t="shared" si="358"/>
        <v>0</v>
      </c>
      <c r="BQ284" s="2">
        <f t="shared" si="359"/>
        <v>0</v>
      </c>
      <c r="BR284" s="17">
        <f t="shared" si="342"/>
        <v>1.3718255610350651E-3</v>
      </c>
      <c r="BS284" s="12"/>
      <c r="BT284" s="12"/>
      <c r="BU284" s="12"/>
      <c r="BV284" s="12"/>
      <c r="BW284" s="12"/>
      <c r="BX284" s="12"/>
      <c r="BY284" s="19"/>
      <c r="BZ284" s="19"/>
      <c r="CA284" s="19"/>
      <c r="CB284" s="12"/>
      <c r="CC284" s="12"/>
      <c r="CD284" s="12"/>
      <c r="CE284" s="12"/>
      <c r="CF284" s="12"/>
      <c r="CG284" s="12"/>
      <c r="CH284" s="12"/>
      <c r="CI284" s="12"/>
      <c r="CJ284" s="12"/>
      <c r="CK284" s="17"/>
      <c r="CL284" s="17"/>
      <c r="CM284" s="17"/>
    </row>
    <row r="285" spans="1:91">
      <c r="A285" s="2">
        <f t="shared" si="299"/>
        <v>2239</v>
      </c>
      <c r="B285" s="5">
        <f t="shared" si="300"/>
        <v>1165.4050798156418</v>
      </c>
      <c r="C285" s="5">
        <f t="shared" si="301"/>
        <v>2964.166925717841</v>
      </c>
      <c r="D285" s="5">
        <f t="shared" si="302"/>
        <v>4369.9473687965992</v>
      </c>
      <c r="E285" s="15">
        <f t="shared" si="303"/>
        <v>3.2533709408177867E-8</v>
      </c>
      <c r="F285" s="15">
        <f t="shared" si="304"/>
        <v>6.4093589097632269E-8</v>
      </c>
      <c r="G285" s="15">
        <f t="shared" si="305"/>
        <v>1.3084478219679956E-7</v>
      </c>
      <c r="H285" s="5">
        <f t="shared" si="306"/>
        <v>407121.28339106397</v>
      </c>
      <c r="I285" s="5">
        <f t="shared" si="307"/>
        <v>179898.37577033546</v>
      </c>
      <c r="J285" s="5">
        <f t="shared" si="308"/>
        <v>61897.846813182819</v>
      </c>
      <c r="K285" s="5">
        <f t="shared" si="309"/>
        <v>349338.86117560725</v>
      </c>
      <c r="L285" s="5">
        <f t="shared" si="310"/>
        <v>60691.040780967138</v>
      </c>
      <c r="M285" s="5">
        <f t="shared" si="311"/>
        <v>14164.437598301858</v>
      </c>
      <c r="N285" s="15">
        <f t="shared" si="312"/>
        <v>2.6523173113182086E-3</v>
      </c>
      <c r="O285" s="15">
        <f t="shared" si="313"/>
        <v>3.3406890057963157E-3</v>
      </c>
      <c r="P285" s="15">
        <f t="shared" si="314"/>
        <v>3.0306658288421495E-3</v>
      </c>
      <c r="Q285" s="5">
        <f t="shared" si="315"/>
        <v>4836.7213874099016</v>
      </c>
      <c r="R285" s="5">
        <f t="shared" si="316"/>
        <v>6515.0258053058442</v>
      </c>
      <c r="S285" s="5">
        <f t="shared" si="317"/>
        <v>4321.9498219730694</v>
      </c>
      <c r="T285" s="5">
        <f t="shared" si="318"/>
        <v>11.88029608062506</v>
      </c>
      <c r="U285" s="5">
        <f t="shared" si="319"/>
        <v>36.215034056911961</v>
      </c>
      <c r="V285" s="5">
        <f t="shared" si="320"/>
        <v>69.823912211637605</v>
      </c>
      <c r="W285" s="15">
        <f t="shared" si="321"/>
        <v>-1.0734613539272964E-2</v>
      </c>
      <c r="X285" s="15">
        <f t="shared" si="322"/>
        <v>-1.217998157191269E-2</v>
      </c>
      <c r="Y285" s="15">
        <f t="shared" si="323"/>
        <v>-9.7425357312937999E-3</v>
      </c>
      <c r="Z285" s="5">
        <f t="shared" si="339"/>
        <v>4456.2188766537356</v>
      </c>
      <c r="AA285" s="5">
        <f t="shared" si="340"/>
        <v>20230.270095223812</v>
      </c>
      <c r="AB285" s="5">
        <f t="shared" si="341"/>
        <v>95174.735749361978</v>
      </c>
      <c r="AC285" s="16">
        <f t="shared" si="324"/>
        <v>0.91385782014564187</v>
      </c>
      <c r="AD285" s="16">
        <f t="shared" si="325"/>
        <v>3.0775974713339198</v>
      </c>
      <c r="AE285" s="16">
        <f t="shared" si="326"/>
        <v>21.872798483011341</v>
      </c>
      <c r="AF285" s="15">
        <f t="shared" si="327"/>
        <v>-4.0504037456468023E-3</v>
      </c>
      <c r="AG285" s="15">
        <f t="shared" si="328"/>
        <v>2.9673830763510267E-4</v>
      </c>
      <c r="AH285" s="15">
        <f t="shared" si="329"/>
        <v>9.7937136394747881E-3</v>
      </c>
      <c r="AI285" s="1">
        <f t="shared" si="293"/>
        <v>791231.48733409483</v>
      </c>
      <c r="AJ285" s="1">
        <f t="shared" si="294"/>
        <v>347092.4130057515</v>
      </c>
      <c r="AK285" s="1">
        <f t="shared" si="295"/>
        <v>119815.58418188844</v>
      </c>
      <c r="AL285" s="14">
        <f t="shared" si="330"/>
        <v>94.81598675400646</v>
      </c>
      <c r="AM285" s="14">
        <f t="shared" si="331"/>
        <v>23.410791251879864</v>
      </c>
      <c r="AN285" s="14">
        <f t="shared" si="332"/>
        <v>7.3045239069615908</v>
      </c>
      <c r="AO285" s="11">
        <f t="shared" si="333"/>
        <v>2.0642953413801336E-3</v>
      </c>
      <c r="AP285" s="11">
        <f t="shared" si="334"/>
        <v>2.6004676793992265E-3</v>
      </c>
      <c r="AQ285" s="11">
        <f t="shared" si="335"/>
        <v>2.3589522973677161E-3</v>
      </c>
      <c r="AR285" s="1">
        <f t="shared" si="336"/>
        <v>407121.28339106397</v>
      </c>
      <c r="AS285" s="1">
        <f t="shared" si="337"/>
        <v>179898.37577033546</v>
      </c>
      <c r="AT285" s="1">
        <f t="shared" si="338"/>
        <v>61897.846813182819</v>
      </c>
      <c r="AU285" s="1">
        <f t="shared" si="296"/>
        <v>81424.256678212798</v>
      </c>
      <c r="AV285" s="1">
        <f t="shared" si="297"/>
        <v>35979.675154067096</v>
      </c>
      <c r="AW285" s="1">
        <f t="shared" si="298"/>
        <v>12379.569362636565</v>
      </c>
      <c r="AX285" s="1">
        <f t="shared" si="352"/>
        <v>279471.08894048579</v>
      </c>
      <c r="AY285" s="1">
        <f t="shared" si="343"/>
        <v>48552.832624773713</v>
      </c>
      <c r="AZ285" s="1">
        <f t="shared" si="344"/>
        <v>11331.550078641487</v>
      </c>
      <c r="BA285" s="1">
        <f t="shared" si="353"/>
        <v>14614.942024669381</v>
      </c>
      <c r="BB285" s="1">
        <f t="shared" si="354"/>
        <v>31984.569964685619</v>
      </c>
      <c r="BC285" s="1">
        <f t="shared" si="355"/>
        <v>40794.971373611443</v>
      </c>
      <c r="BD285" s="1">
        <f t="shared" si="345"/>
        <v>116.39804482599136</v>
      </c>
      <c r="BE285" s="2">
        <f t="shared" si="360"/>
        <v>0</v>
      </c>
      <c r="BF285" s="2">
        <f t="shared" si="361"/>
        <v>0</v>
      </c>
      <c r="BG285" s="2">
        <f t="shared" si="362"/>
        <v>0</v>
      </c>
      <c r="BH285" s="2">
        <f t="shared" si="346"/>
        <v>0</v>
      </c>
      <c r="BI285" s="2">
        <f t="shared" si="356"/>
        <v>0</v>
      </c>
      <c r="BJ285" s="2">
        <f t="shared" si="347"/>
        <v>0</v>
      </c>
      <c r="BK285" s="2">
        <f t="shared" si="348"/>
        <v>0</v>
      </c>
      <c r="BL285" s="2">
        <f t="shared" si="349"/>
        <v>0</v>
      </c>
      <c r="BM285" s="2">
        <f t="shared" si="350"/>
        <v>0</v>
      </c>
      <c r="BN285" s="2">
        <f t="shared" si="351"/>
        <v>0</v>
      </c>
      <c r="BO285" s="2">
        <f t="shared" si="357"/>
        <v>0</v>
      </c>
      <c r="BP285" s="2">
        <f t="shared" si="358"/>
        <v>0</v>
      </c>
      <c r="BQ285" s="2">
        <f t="shared" si="359"/>
        <v>0</v>
      </c>
      <c r="BR285" s="17">
        <f t="shared" si="342"/>
        <v>1.3318694767330728E-3</v>
      </c>
      <c r="BS285" s="12"/>
      <c r="BT285" s="12"/>
      <c r="BU285" s="12"/>
      <c r="BV285" s="12"/>
      <c r="BW285" s="12"/>
      <c r="BX285" s="12"/>
      <c r="BY285" s="19"/>
      <c r="BZ285" s="19"/>
      <c r="CA285" s="19"/>
      <c r="CB285" s="12"/>
      <c r="CC285" s="12"/>
      <c r="CD285" s="12"/>
      <c r="CE285" s="12"/>
      <c r="CF285" s="12"/>
      <c r="CG285" s="12"/>
      <c r="CH285" s="12"/>
      <c r="CI285" s="12"/>
      <c r="CJ285" s="12"/>
      <c r="CK285" s="17"/>
      <c r="CL285" s="17"/>
      <c r="CM285" s="17"/>
    </row>
    <row r="286" spans="1:91">
      <c r="A286" s="2">
        <f t="shared" si="299"/>
        <v>2240</v>
      </c>
      <c r="B286" s="5">
        <f t="shared" si="300"/>
        <v>1165.4051158348443</v>
      </c>
      <c r="C286" s="5">
        <f t="shared" si="301"/>
        <v>2964.1671062027331</v>
      </c>
      <c r="D286" s="5">
        <f t="shared" si="302"/>
        <v>4369.9479119921707</v>
      </c>
      <c r="E286" s="15">
        <f t="shared" si="303"/>
        <v>3.0907023937768974E-8</v>
      </c>
      <c r="F286" s="15">
        <f t="shared" si="304"/>
        <v>6.0888909642750647E-8</v>
      </c>
      <c r="G286" s="15">
        <f t="shared" si="305"/>
        <v>1.2430254308695959E-7</v>
      </c>
      <c r="H286" s="5">
        <f t="shared" si="306"/>
        <v>408190.31927131844</v>
      </c>
      <c r="I286" s="5">
        <f t="shared" si="307"/>
        <v>180493.36588135146</v>
      </c>
      <c r="J286" s="5">
        <f t="shared" si="308"/>
        <v>62083.571523068029</v>
      </c>
      <c r="K286" s="5">
        <f t="shared" si="309"/>
        <v>350256.15875978809</v>
      </c>
      <c r="L286" s="5">
        <f t="shared" si="310"/>
        <v>60891.764672665086</v>
      </c>
      <c r="M286" s="5">
        <f t="shared" si="311"/>
        <v>14206.936277820618</v>
      </c>
      <c r="N286" s="15">
        <f t="shared" si="312"/>
        <v>2.6258103123537602E-3</v>
      </c>
      <c r="O286" s="15">
        <f t="shared" si="313"/>
        <v>3.3073067970996739E-3</v>
      </c>
      <c r="P286" s="15">
        <f t="shared" si="314"/>
        <v>3.0003788871826309E-3</v>
      </c>
      <c r="Q286" s="5">
        <f t="shared" si="315"/>
        <v>4797.3651807374599</v>
      </c>
      <c r="R286" s="5">
        <f t="shared" si="316"/>
        <v>6456.958048976443</v>
      </c>
      <c r="S286" s="5">
        <f t="shared" si="317"/>
        <v>4292.6847557870988</v>
      </c>
      <c r="T286" s="5">
        <f t="shared" si="318"/>
        <v>11.75276569346741</v>
      </c>
      <c r="U286" s="5">
        <f t="shared" si="319"/>
        <v>35.773935609472581</v>
      </c>
      <c r="V286" s="5">
        <f t="shared" si="320"/>
        <v>69.143650252017011</v>
      </c>
      <c r="W286" s="15">
        <f t="shared" si="321"/>
        <v>-1.0734613539272964E-2</v>
      </c>
      <c r="X286" s="15">
        <f t="shared" si="322"/>
        <v>-1.217998157191269E-2</v>
      </c>
      <c r="Y286" s="15">
        <f t="shared" si="323"/>
        <v>-9.7425357312937999E-3</v>
      </c>
      <c r="Z286" s="5">
        <f t="shared" si="339"/>
        <v>4402.1725727257208</v>
      </c>
      <c r="AA286" s="5">
        <f t="shared" si="340"/>
        <v>20056.576733190912</v>
      </c>
      <c r="AB286" s="5">
        <f t="shared" si="341"/>
        <v>95458.967987914817</v>
      </c>
      <c r="AC286" s="16">
        <f t="shared" si="324"/>
        <v>0.91015632700793536</v>
      </c>
      <c r="AD286" s="16">
        <f t="shared" si="325"/>
        <v>3.0785107123991455</v>
      </c>
      <c r="AE286" s="16">
        <f t="shared" si="326"/>
        <v>22.087014407847892</v>
      </c>
      <c r="AF286" s="15">
        <f t="shared" si="327"/>
        <v>-4.0504037456468023E-3</v>
      </c>
      <c r="AG286" s="15">
        <f t="shared" si="328"/>
        <v>2.9673830763510267E-4</v>
      </c>
      <c r="AH286" s="15">
        <f t="shared" si="329"/>
        <v>9.7937136394747881E-3</v>
      </c>
      <c r="AI286" s="1">
        <f t="shared" si="293"/>
        <v>793532.59527889814</v>
      </c>
      <c r="AJ286" s="1">
        <f t="shared" si="294"/>
        <v>348362.84685924347</v>
      </c>
      <c r="AK286" s="1">
        <f t="shared" si="295"/>
        <v>120213.59512633616</v>
      </c>
      <c r="AL286" s="14">
        <f t="shared" si="330"/>
        <v>95.009757671753675</v>
      </c>
      <c r="AM286" s="14">
        <f t="shared" si="331"/>
        <v>23.471061467819542</v>
      </c>
      <c r="AN286" s="14">
        <f t="shared" si="332"/>
        <v>7.3215826201785807</v>
      </c>
      <c r="AO286" s="11">
        <f t="shared" si="333"/>
        <v>2.0436523879663322E-3</v>
      </c>
      <c r="AP286" s="11">
        <f t="shared" si="334"/>
        <v>2.5744630026052341E-3</v>
      </c>
      <c r="AQ286" s="11">
        <f t="shared" si="335"/>
        <v>2.335362774394039E-3</v>
      </c>
      <c r="AR286" s="1">
        <f t="shared" si="336"/>
        <v>408190.31927131844</v>
      </c>
      <c r="AS286" s="1">
        <f t="shared" si="337"/>
        <v>180493.36588135146</v>
      </c>
      <c r="AT286" s="1">
        <f t="shared" si="338"/>
        <v>62083.571523068029</v>
      </c>
      <c r="AU286" s="1">
        <f t="shared" si="296"/>
        <v>81638.063854263688</v>
      </c>
      <c r="AV286" s="1">
        <f t="shared" si="297"/>
        <v>36098.673176270291</v>
      </c>
      <c r="AW286" s="1">
        <f t="shared" si="298"/>
        <v>12416.714304613606</v>
      </c>
      <c r="AX286" s="1">
        <f t="shared" si="352"/>
        <v>280204.92700783047</v>
      </c>
      <c r="AY286" s="1">
        <f t="shared" si="343"/>
        <v>48713.411738132061</v>
      </c>
      <c r="AZ286" s="1">
        <f t="shared" si="344"/>
        <v>11365.549022256495</v>
      </c>
      <c r="BA286" s="1">
        <f t="shared" si="353"/>
        <v>14617.998598500139</v>
      </c>
      <c r="BB286" s="1">
        <f t="shared" si="354"/>
        <v>31994.35914642271</v>
      </c>
      <c r="BC286" s="1">
        <f t="shared" si="355"/>
        <v>40808.068313506403</v>
      </c>
      <c r="BD286" s="1">
        <f t="shared" si="345"/>
        <v>113.0413564176917</v>
      </c>
      <c r="BE286" s="2">
        <f t="shared" si="360"/>
        <v>0</v>
      </c>
      <c r="BF286" s="2">
        <f t="shared" si="361"/>
        <v>0</v>
      </c>
      <c r="BG286" s="2">
        <f t="shared" si="362"/>
        <v>0</v>
      </c>
      <c r="BH286" s="2">
        <f t="shared" si="346"/>
        <v>0</v>
      </c>
      <c r="BI286" s="2">
        <f t="shared" si="356"/>
        <v>0</v>
      </c>
      <c r="BJ286" s="2">
        <f t="shared" si="347"/>
        <v>0</v>
      </c>
      <c r="BK286" s="2">
        <f t="shared" si="348"/>
        <v>0</v>
      </c>
      <c r="BL286" s="2">
        <f t="shared" si="349"/>
        <v>0</v>
      </c>
      <c r="BM286" s="2">
        <f t="shared" si="350"/>
        <v>0</v>
      </c>
      <c r="BN286" s="2">
        <f t="shared" si="351"/>
        <v>0</v>
      </c>
      <c r="BO286" s="2">
        <f t="shared" si="357"/>
        <v>0</v>
      </c>
      <c r="BP286" s="2">
        <f t="shared" si="358"/>
        <v>0</v>
      </c>
      <c r="BQ286" s="2">
        <f t="shared" si="359"/>
        <v>0</v>
      </c>
      <c r="BR286" s="17">
        <f t="shared" si="342"/>
        <v>1.2930771618767697E-3</v>
      </c>
      <c r="BS286" s="12"/>
      <c r="BT286" s="12"/>
      <c r="BU286" s="12"/>
      <c r="BV286" s="12"/>
      <c r="BW286" s="12"/>
      <c r="BX286" s="12"/>
      <c r="BY286" s="19"/>
      <c r="BZ286" s="19"/>
      <c r="CA286" s="19"/>
      <c r="CB286" s="12"/>
      <c r="CC286" s="12"/>
      <c r="CD286" s="12"/>
      <c r="CE286" s="12"/>
      <c r="CF286" s="12"/>
      <c r="CG286" s="12"/>
      <c r="CH286" s="12"/>
      <c r="CI286" s="12"/>
      <c r="CJ286" s="12"/>
      <c r="CK286" s="17"/>
      <c r="CL286" s="17"/>
      <c r="CM286" s="17"/>
    </row>
    <row r="287" spans="1:91">
      <c r="A287" s="2">
        <f t="shared" si="299"/>
        <v>2241</v>
      </c>
      <c r="B287" s="5">
        <f t="shared" si="300"/>
        <v>1165.4051500530879</v>
      </c>
      <c r="C287" s="5">
        <f t="shared" si="301"/>
        <v>2964.1672776633909</v>
      </c>
      <c r="D287" s="5">
        <f t="shared" si="302"/>
        <v>4369.9484280280267</v>
      </c>
      <c r="E287" s="15">
        <f t="shared" si="303"/>
        <v>2.9361672740880525E-8</v>
      </c>
      <c r="F287" s="15">
        <f t="shared" si="304"/>
        <v>5.7844464160613111E-8</v>
      </c>
      <c r="G287" s="15">
        <f t="shared" si="305"/>
        <v>1.180874159326116E-7</v>
      </c>
      <c r="H287" s="5">
        <f t="shared" si="306"/>
        <v>409251.44981769397</v>
      </c>
      <c r="I287" s="5">
        <f t="shared" si="307"/>
        <v>181084.35819972865</v>
      </c>
      <c r="J287" s="5">
        <f t="shared" si="308"/>
        <v>62267.991575320135</v>
      </c>
      <c r="K287" s="5">
        <f t="shared" si="309"/>
        <v>351166.67349466513</v>
      </c>
      <c r="L287" s="5">
        <f t="shared" si="310"/>
        <v>61091.140019086495</v>
      </c>
      <c r="M287" s="5">
        <f t="shared" si="311"/>
        <v>14249.136483155033</v>
      </c>
      <c r="N287" s="15">
        <f t="shared" si="312"/>
        <v>2.5995680935377852E-3</v>
      </c>
      <c r="O287" s="15">
        <f t="shared" si="313"/>
        <v>3.2742579804212468E-3</v>
      </c>
      <c r="P287" s="15">
        <f t="shared" si="314"/>
        <v>2.9703944966865681E-3</v>
      </c>
      <c r="Q287" s="5">
        <f t="shared" si="315"/>
        <v>4758.2046644842994</v>
      </c>
      <c r="R287" s="5">
        <f t="shared" si="316"/>
        <v>6399.1970294266976</v>
      </c>
      <c r="S287" s="5">
        <f t="shared" si="317"/>
        <v>4263.4903650564547</v>
      </c>
      <c r="T287" s="5">
        <f t="shared" si="318"/>
        <v>11.626604295730411</v>
      </c>
      <c r="U287" s="5">
        <f t="shared" si="319"/>
        <v>35.338209732994414</v>
      </c>
      <c r="V287" s="5">
        <f t="shared" si="320"/>
        <v>68.470015768844647</v>
      </c>
      <c r="W287" s="15">
        <f t="shared" si="321"/>
        <v>-1.0734613539272964E-2</v>
      </c>
      <c r="X287" s="15">
        <f t="shared" si="322"/>
        <v>-1.217998157191269E-2</v>
      </c>
      <c r="Y287" s="15">
        <f t="shared" si="323"/>
        <v>-9.7425357312937999E-3</v>
      </c>
      <c r="Z287" s="5">
        <f t="shared" si="339"/>
        <v>4348.6667826175708</v>
      </c>
      <c r="AA287" s="5">
        <f t="shared" si="340"/>
        <v>19883.713032326988</v>
      </c>
      <c r="AB287" s="5">
        <f t="shared" si="341"/>
        <v>95741.157405779581</v>
      </c>
      <c r="AC287" s="16">
        <f t="shared" si="324"/>
        <v>0.90646982641189833</v>
      </c>
      <c r="AD287" s="16">
        <f t="shared" si="325"/>
        <v>3.0794242244579793</v>
      </c>
      <c r="AE287" s="16">
        <f t="shared" si="326"/>
        <v>22.303328302109307</v>
      </c>
      <c r="AF287" s="15">
        <f t="shared" si="327"/>
        <v>-4.0504037456468023E-3</v>
      </c>
      <c r="AG287" s="15">
        <f t="shared" si="328"/>
        <v>2.9673830763510267E-4</v>
      </c>
      <c r="AH287" s="15">
        <f t="shared" si="329"/>
        <v>9.7937136394747881E-3</v>
      </c>
      <c r="AI287" s="1">
        <f t="shared" si="293"/>
        <v>795817.3996052721</v>
      </c>
      <c r="AJ287" s="1">
        <f t="shared" si="294"/>
        <v>349625.23534958938</v>
      </c>
      <c r="AK287" s="1">
        <f t="shared" si="295"/>
        <v>120608.94991831615</v>
      </c>
      <c r="AL287" s="14">
        <f t="shared" si="330"/>
        <v>95.201982920718208</v>
      </c>
      <c r="AM287" s="14">
        <f t="shared" si="331"/>
        <v>23.53088259340651</v>
      </c>
      <c r="AN287" s="14">
        <f t="shared" si="332"/>
        <v>7.3385101861643891</v>
      </c>
      <c r="AO287" s="11">
        <f t="shared" si="333"/>
        <v>2.0232158640866691E-3</v>
      </c>
      <c r="AP287" s="11">
        <f t="shared" si="334"/>
        <v>2.5487183725791816E-3</v>
      </c>
      <c r="AQ287" s="11">
        <f t="shared" si="335"/>
        <v>2.3120091466500986E-3</v>
      </c>
      <c r="AR287" s="1">
        <f t="shared" si="336"/>
        <v>409251.44981769397</v>
      </c>
      <c r="AS287" s="1">
        <f t="shared" si="337"/>
        <v>181084.35819972865</v>
      </c>
      <c r="AT287" s="1">
        <f t="shared" si="338"/>
        <v>62267.991575320135</v>
      </c>
      <c r="AU287" s="1">
        <f t="shared" si="296"/>
        <v>81850.289963538802</v>
      </c>
      <c r="AV287" s="1">
        <f t="shared" si="297"/>
        <v>36216.871639945733</v>
      </c>
      <c r="AW287" s="1">
        <f t="shared" si="298"/>
        <v>12453.598315064028</v>
      </c>
      <c r="AX287" s="1">
        <f t="shared" si="352"/>
        <v>280933.33879573207</v>
      </c>
      <c r="AY287" s="1">
        <f t="shared" si="343"/>
        <v>48872.912015269198</v>
      </c>
      <c r="AZ287" s="1">
        <f t="shared" si="344"/>
        <v>11399.309186524026</v>
      </c>
      <c r="BA287" s="1">
        <f t="shared" si="353"/>
        <v>14621.024646803377</v>
      </c>
      <c r="BB287" s="1">
        <f t="shared" si="354"/>
        <v>32004.05059101091</v>
      </c>
      <c r="BC287" s="1">
        <f t="shared" si="355"/>
        <v>40821.03436271946</v>
      </c>
      <c r="BD287" s="1">
        <f t="shared" si="345"/>
        <v>109.78113322274089</v>
      </c>
      <c r="BE287" s="2">
        <f t="shared" si="360"/>
        <v>0</v>
      </c>
      <c r="BF287" s="2">
        <f t="shared" si="361"/>
        <v>0</v>
      </c>
      <c r="BG287" s="2">
        <f t="shared" si="362"/>
        <v>0</v>
      </c>
      <c r="BH287" s="2">
        <f t="shared" si="346"/>
        <v>0</v>
      </c>
      <c r="BI287" s="2">
        <f t="shared" si="356"/>
        <v>0</v>
      </c>
      <c r="BJ287" s="2">
        <f t="shared" si="347"/>
        <v>0</v>
      </c>
      <c r="BK287" s="2">
        <f t="shared" si="348"/>
        <v>0</v>
      </c>
      <c r="BL287" s="2">
        <f t="shared" si="349"/>
        <v>0</v>
      </c>
      <c r="BM287" s="2">
        <f t="shared" si="350"/>
        <v>0</v>
      </c>
      <c r="BN287" s="2">
        <f t="shared" si="351"/>
        <v>0</v>
      </c>
      <c r="BO287" s="2">
        <f t="shared" si="357"/>
        <v>0</v>
      </c>
      <c r="BP287" s="2">
        <f t="shared" si="358"/>
        <v>0</v>
      </c>
      <c r="BQ287" s="2">
        <f t="shared" si="359"/>
        <v>0</v>
      </c>
      <c r="BR287" s="17">
        <f t="shared" si="342"/>
        <v>1.2554147202687084E-3</v>
      </c>
      <c r="BS287" s="12"/>
      <c r="BT287" s="12"/>
      <c r="BU287" s="12"/>
      <c r="BV287" s="12"/>
      <c r="BW287" s="12"/>
      <c r="BX287" s="12"/>
      <c r="BY287" s="19"/>
      <c r="BZ287" s="19"/>
      <c r="CA287" s="19"/>
      <c r="CB287" s="12"/>
      <c r="CC287" s="12"/>
      <c r="CD287" s="12"/>
      <c r="CE287" s="12"/>
      <c r="CF287" s="12"/>
      <c r="CG287" s="12"/>
      <c r="CH287" s="12"/>
      <c r="CI287" s="12"/>
      <c r="CJ287" s="12"/>
      <c r="CK287" s="17"/>
      <c r="CL287" s="17"/>
      <c r="CM287" s="17"/>
    </row>
    <row r="288" spans="1:91">
      <c r="A288" s="2">
        <f t="shared" si="299"/>
        <v>2242</v>
      </c>
      <c r="B288" s="5">
        <f t="shared" si="300"/>
        <v>1165.4051825604201</v>
      </c>
      <c r="C288" s="5">
        <f t="shared" si="301"/>
        <v>2964.1674405510253</v>
      </c>
      <c r="D288" s="5">
        <f t="shared" si="302"/>
        <v>4369.9489182621483</v>
      </c>
      <c r="E288" s="15">
        <f t="shared" si="303"/>
        <v>2.7893589103836498E-8</v>
      </c>
      <c r="F288" s="15">
        <f t="shared" si="304"/>
        <v>5.4952240952582456E-8</v>
      </c>
      <c r="G288" s="15">
        <f t="shared" si="305"/>
        <v>1.1218304513598101E-7</v>
      </c>
      <c r="H288" s="5">
        <f t="shared" si="306"/>
        <v>410304.70588759083</v>
      </c>
      <c r="I288" s="5">
        <f t="shared" si="307"/>
        <v>181671.36023370796</v>
      </c>
      <c r="J288" s="5">
        <f t="shared" si="308"/>
        <v>62451.110664065993</v>
      </c>
      <c r="K288" s="5">
        <f t="shared" si="309"/>
        <v>352070.43183568364</v>
      </c>
      <c r="L288" s="5">
        <f t="shared" si="310"/>
        <v>61289.169345958435</v>
      </c>
      <c r="M288" s="5">
        <f t="shared" si="311"/>
        <v>14291.039056104506</v>
      </c>
      <c r="N288" s="15">
        <f t="shared" si="312"/>
        <v>2.5735880117117027E-3</v>
      </c>
      <c r="O288" s="15">
        <f t="shared" si="313"/>
        <v>3.2415392282754141E-3</v>
      </c>
      <c r="P288" s="15">
        <f t="shared" si="314"/>
        <v>2.940709635212535E-3</v>
      </c>
      <c r="Q288" s="5">
        <f t="shared" si="315"/>
        <v>4719.2415139773248</v>
      </c>
      <c r="R288" s="5">
        <f t="shared" si="316"/>
        <v>6341.7458718458984</v>
      </c>
      <c r="S288" s="5">
        <f t="shared" si="317"/>
        <v>4234.3691711899019</v>
      </c>
      <c r="T288" s="5">
        <f t="shared" si="318"/>
        <v>11.501797191841694</v>
      </c>
      <c r="U288" s="5">
        <f t="shared" si="319"/>
        <v>34.907790989662153</v>
      </c>
      <c r="V288" s="5">
        <f t="shared" si="320"/>
        <v>67.802944193694429</v>
      </c>
      <c r="W288" s="15">
        <f t="shared" si="321"/>
        <v>-1.0734613539272964E-2</v>
      </c>
      <c r="X288" s="15">
        <f t="shared" si="322"/>
        <v>-1.217998157191269E-2</v>
      </c>
      <c r="Y288" s="15">
        <f t="shared" si="323"/>
        <v>-9.7425357312937999E-3</v>
      </c>
      <c r="Z288" s="5">
        <f t="shared" si="339"/>
        <v>4295.6988805513756</v>
      </c>
      <c r="AA288" s="5">
        <f t="shared" si="340"/>
        <v>19711.689827805425</v>
      </c>
      <c r="AB288" s="5">
        <f t="shared" si="341"/>
        <v>96021.309802734817</v>
      </c>
      <c r="AC288" s="16">
        <f t="shared" si="324"/>
        <v>0.90279825763168375</v>
      </c>
      <c r="AD288" s="16">
        <f t="shared" si="325"/>
        <v>3.0803380075908353</v>
      </c>
      <c r="AE288" s="16">
        <f t="shared" si="326"/>
        <v>22.521760712707358</v>
      </c>
      <c r="AF288" s="15">
        <f t="shared" si="327"/>
        <v>-4.0504037456468023E-3</v>
      </c>
      <c r="AG288" s="15">
        <f t="shared" si="328"/>
        <v>2.9673830763510267E-4</v>
      </c>
      <c r="AH288" s="15">
        <f t="shared" si="329"/>
        <v>9.7937136394747881E-3</v>
      </c>
      <c r="AI288" s="1">
        <f t="shared" si="293"/>
        <v>798085.9496082837</v>
      </c>
      <c r="AJ288" s="1">
        <f t="shared" si="294"/>
        <v>350879.58345457615</v>
      </c>
      <c r="AK288" s="1">
        <f t="shared" si="295"/>
        <v>121001.65324154857</v>
      </c>
      <c r="AL288" s="14">
        <f t="shared" si="330"/>
        <v>95.392670941234542</v>
      </c>
      <c r="AM288" s="14">
        <f t="shared" si="331"/>
        <v>23.590256450267443</v>
      </c>
      <c r="AN288" s="14">
        <f t="shared" si="332"/>
        <v>7.3553072218108539</v>
      </c>
      <c r="AO288" s="11">
        <f t="shared" si="333"/>
        <v>2.0029837054458023E-3</v>
      </c>
      <c r="AP288" s="11">
        <f t="shared" si="334"/>
        <v>2.5232311888533899E-3</v>
      </c>
      <c r="AQ288" s="11">
        <f t="shared" si="335"/>
        <v>2.2888890551835974E-3</v>
      </c>
      <c r="AR288" s="1">
        <f t="shared" si="336"/>
        <v>410304.70588759083</v>
      </c>
      <c r="AS288" s="1">
        <f t="shared" si="337"/>
        <v>181671.36023370796</v>
      </c>
      <c r="AT288" s="1">
        <f t="shared" si="338"/>
        <v>62451.110664065993</v>
      </c>
      <c r="AU288" s="1">
        <f t="shared" si="296"/>
        <v>82060.941177518165</v>
      </c>
      <c r="AV288" s="1">
        <f t="shared" si="297"/>
        <v>36334.272046741593</v>
      </c>
      <c r="AW288" s="1">
        <f t="shared" si="298"/>
        <v>12490.2221328132</v>
      </c>
      <c r="AX288" s="1">
        <f t="shared" si="352"/>
        <v>281656.34546854685</v>
      </c>
      <c r="AY288" s="1">
        <f t="shared" si="343"/>
        <v>49031.335476766748</v>
      </c>
      <c r="AZ288" s="1">
        <f t="shared" si="344"/>
        <v>11432.831244883604</v>
      </c>
      <c r="BA288" s="1">
        <f t="shared" si="353"/>
        <v>14624.020474605577</v>
      </c>
      <c r="BB288" s="1">
        <f t="shared" si="354"/>
        <v>32013.645275207051</v>
      </c>
      <c r="BC288" s="1">
        <f t="shared" si="355"/>
        <v>40833.870834835194</v>
      </c>
      <c r="BD288" s="1">
        <f t="shared" si="345"/>
        <v>106.61461614843665</v>
      </c>
      <c r="BE288" s="2">
        <f t="shared" si="360"/>
        <v>0</v>
      </c>
      <c r="BF288" s="2">
        <f t="shared" si="361"/>
        <v>0</v>
      </c>
      <c r="BG288" s="2">
        <f t="shared" si="362"/>
        <v>0</v>
      </c>
      <c r="BH288" s="2">
        <f t="shared" si="346"/>
        <v>0</v>
      </c>
      <c r="BI288" s="2">
        <f t="shared" si="356"/>
        <v>0</v>
      </c>
      <c r="BJ288" s="2">
        <f t="shared" si="347"/>
        <v>0</v>
      </c>
      <c r="BK288" s="2">
        <f t="shared" si="348"/>
        <v>0</v>
      </c>
      <c r="BL288" s="2">
        <f t="shared" si="349"/>
        <v>0</v>
      </c>
      <c r="BM288" s="2">
        <f t="shared" si="350"/>
        <v>0</v>
      </c>
      <c r="BN288" s="2">
        <f t="shared" si="351"/>
        <v>0</v>
      </c>
      <c r="BO288" s="2">
        <f t="shared" si="357"/>
        <v>0</v>
      </c>
      <c r="BP288" s="2">
        <f t="shared" si="358"/>
        <v>0</v>
      </c>
      <c r="BQ288" s="2">
        <f t="shared" si="359"/>
        <v>0</v>
      </c>
      <c r="BR288" s="17">
        <f t="shared" si="342"/>
        <v>1.2188492429793286E-3</v>
      </c>
      <c r="BS288" s="12"/>
      <c r="BT288" s="12"/>
      <c r="BU288" s="12"/>
      <c r="BV288" s="12"/>
      <c r="BW288" s="12"/>
      <c r="BX288" s="12"/>
      <c r="BY288" s="19"/>
      <c r="BZ288" s="19"/>
      <c r="CA288" s="19"/>
      <c r="CB288" s="12"/>
      <c r="CC288" s="12"/>
      <c r="CD288" s="12"/>
      <c r="CE288" s="12"/>
      <c r="CF288" s="12"/>
      <c r="CG288" s="12"/>
      <c r="CH288" s="12"/>
      <c r="CI288" s="12"/>
      <c r="CJ288" s="12"/>
      <c r="CK288" s="17"/>
      <c r="CL288" s="17"/>
      <c r="CM288" s="17"/>
    </row>
    <row r="289" spans="1:91">
      <c r="A289" s="2">
        <f t="shared" si="299"/>
        <v>2243</v>
      </c>
      <c r="B289" s="5">
        <f t="shared" si="300"/>
        <v>1165.4052134423869</v>
      </c>
      <c r="C289" s="5">
        <f t="shared" si="301"/>
        <v>2964.1675952942865</v>
      </c>
      <c r="D289" s="5">
        <f t="shared" si="302"/>
        <v>4369.9493839846164</v>
      </c>
      <c r="E289" s="15">
        <f t="shared" si="303"/>
        <v>2.6498909648644671E-8</v>
      </c>
      <c r="F289" s="15">
        <f t="shared" si="304"/>
        <v>5.2204628904953329E-8</v>
      </c>
      <c r="G289" s="15">
        <f t="shared" si="305"/>
        <v>1.0657389287918195E-7</v>
      </c>
      <c r="H289" s="5">
        <f t="shared" si="306"/>
        <v>411350.11879267392</v>
      </c>
      <c r="I289" s="5">
        <f t="shared" si="307"/>
        <v>182254.37989367434</v>
      </c>
      <c r="J289" s="5">
        <f t="shared" si="308"/>
        <v>62632.932588466698</v>
      </c>
      <c r="K289" s="5">
        <f t="shared" si="309"/>
        <v>352967.46062910027</v>
      </c>
      <c r="L289" s="5">
        <f t="shared" si="310"/>
        <v>61485.855314999448</v>
      </c>
      <c r="M289" s="5">
        <f t="shared" si="311"/>
        <v>14332.644862663514</v>
      </c>
      <c r="N289" s="15">
        <f t="shared" si="312"/>
        <v>2.5478674500996057E-3</v>
      </c>
      <c r="O289" s="15">
        <f t="shared" si="313"/>
        <v>3.2091472464046422E-3</v>
      </c>
      <c r="P289" s="15">
        <f t="shared" si="314"/>
        <v>2.9113213109046576E-3</v>
      </c>
      <c r="Q289" s="5">
        <f t="shared" si="315"/>
        <v>4680.4773329834734</v>
      </c>
      <c r="R289" s="5">
        <f t="shared" si="316"/>
        <v>6284.6075663127649</v>
      </c>
      <c r="S289" s="5">
        <f t="shared" si="317"/>
        <v>4205.3236334509065</v>
      </c>
      <c r="T289" s="5">
        <f t="shared" si="318"/>
        <v>11.378329843980179</v>
      </c>
      <c r="U289" s="5">
        <f t="shared" si="319"/>
        <v>34.482614738691886</v>
      </c>
      <c r="V289" s="5">
        <f t="shared" si="320"/>
        <v>67.142371587200444</v>
      </c>
      <c r="W289" s="15">
        <f t="shared" si="321"/>
        <v>-1.0734613539272964E-2</v>
      </c>
      <c r="X289" s="15">
        <f t="shared" si="322"/>
        <v>-1.217998157191269E-2</v>
      </c>
      <c r="Y289" s="15">
        <f t="shared" si="323"/>
        <v>-9.7425357312937999E-3</v>
      </c>
      <c r="Z289" s="5">
        <f t="shared" si="339"/>
        <v>4243.2661777787616</v>
      </c>
      <c r="AA289" s="5">
        <f t="shared" si="340"/>
        <v>19540.517543532435</v>
      </c>
      <c r="AB289" s="5">
        <f t="shared" si="341"/>
        <v>96299.431143787835</v>
      </c>
      <c r="AC289" s="16">
        <f t="shared" si="324"/>
        <v>0.89914156018740898</v>
      </c>
      <c r="AD289" s="16">
        <f t="shared" si="325"/>
        <v>3.081252061878152</v>
      </c>
      <c r="AE289" s="16">
        <f t="shared" si="326"/>
        <v>22.742332387784387</v>
      </c>
      <c r="AF289" s="15">
        <f t="shared" si="327"/>
        <v>-4.0504037456468023E-3</v>
      </c>
      <c r="AG289" s="15">
        <f t="shared" si="328"/>
        <v>2.9673830763510267E-4</v>
      </c>
      <c r="AH289" s="15">
        <f t="shared" si="329"/>
        <v>9.7937136394747881E-3</v>
      </c>
      <c r="AI289" s="1">
        <f t="shared" si="293"/>
        <v>800338.29582497361</v>
      </c>
      <c r="AJ289" s="1">
        <f t="shared" si="294"/>
        <v>352125.89715586009</v>
      </c>
      <c r="AK289" s="1">
        <f t="shared" si="295"/>
        <v>121391.71005020692</v>
      </c>
      <c r="AL289" s="14">
        <f t="shared" si="330"/>
        <v>95.581830207093645</v>
      </c>
      <c r="AM289" s="14">
        <f t="shared" si="331"/>
        <v>23.649184884387523</v>
      </c>
      <c r="AN289" s="14">
        <f t="shared" si="332"/>
        <v>7.3719743491863943</v>
      </c>
      <c r="AO289" s="11">
        <f t="shared" si="333"/>
        <v>1.9829538683913445E-3</v>
      </c>
      <c r="AP289" s="11">
        <f t="shared" si="334"/>
        <v>2.4979988769648557E-3</v>
      </c>
      <c r="AQ289" s="11">
        <f t="shared" si="335"/>
        <v>2.2660001646317616E-3</v>
      </c>
      <c r="AR289" s="1">
        <f t="shared" si="336"/>
        <v>411350.11879267392</v>
      </c>
      <c r="AS289" s="1">
        <f t="shared" si="337"/>
        <v>182254.37989367434</v>
      </c>
      <c r="AT289" s="1">
        <f t="shared" si="338"/>
        <v>62632.932588466698</v>
      </c>
      <c r="AU289" s="1">
        <f t="shared" si="296"/>
        <v>82270.023758534793</v>
      </c>
      <c r="AV289" s="1">
        <f t="shared" si="297"/>
        <v>36450.875978734868</v>
      </c>
      <c r="AW289" s="1">
        <f t="shared" si="298"/>
        <v>12526.58651769334</v>
      </c>
      <c r="AX289" s="1">
        <f t="shared" si="352"/>
        <v>282373.96850328019</v>
      </c>
      <c r="AY289" s="1">
        <f t="shared" si="343"/>
        <v>49188.684251999563</v>
      </c>
      <c r="AZ289" s="1">
        <f t="shared" si="344"/>
        <v>11466.115890130812</v>
      </c>
      <c r="BA289" s="1">
        <f t="shared" si="353"/>
        <v>14626.986383859748</v>
      </c>
      <c r="BB289" s="1">
        <f t="shared" si="354"/>
        <v>32023.144165893696</v>
      </c>
      <c r="BC289" s="1">
        <f t="shared" si="355"/>
        <v>40846.579029904045</v>
      </c>
      <c r="BD289" s="1">
        <f t="shared" si="345"/>
        <v>103.53912449936672</v>
      </c>
      <c r="BE289" s="2">
        <f t="shared" si="360"/>
        <v>0</v>
      </c>
      <c r="BF289" s="2">
        <f t="shared" si="361"/>
        <v>0</v>
      </c>
      <c r="BG289" s="2">
        <f t="shared" si="362"/>
        <v>0</v>
      </c>
      <c r="BH289" s="2">
        <f t="shared" si="346"/>
        <v>0</v>
      </c>
      <c r="BI289" s="2">
        <f t="shared" si="356"/>
        <v>0</v>
      </c>
      <c r="BJ289" s="2">
        <f t="shared" si="347"/>
        <v>0</v>
      </c>
      <c r="BK289" s="2">
        <f t="shared" si="348"/>
        <v>0</v>
      </c>
      <c r="BL289" s="2">
        <f t="shared" si="349"/>
        <v>0</v>
      </c>
      <c r="BM289" s="2">
        <f t="shared" si="350"/>
        <v>0</v>
      </c>
      <c r="BN289" s="2">
        <f t="shared" si="351"/>
        <v>0</v>
      </c>
      <c r="BO289" s="2">
        <f t="shared" si="357"/>
        <v>0</v>
      </c>
      <c r="BP289" s="2">
        <f t="shared" si="358"/>
        <v>0</v>
      </c>
      <c r="BQ289" s="2">
        <f t="shared" si="359"/>
        <v>0</v>
      </c>
      <c r="BR289" s="17">
        <f t="shared" si="342"/>
        <v>1.1833487795915813E-3</v>
      </c>
      <c r="BS289" s="12"/>
      <c r="BT289" s="12"/>
      <c r="BU289" s="12"/>
      <c r="BV289" s="12"/>
      <c r="BW289" s="12"/>
      <c r="BX289" s="12"/>
      <c r="BY289" s="19"/>
      <c r="BZ289" s="19"/>
      <c r="CA289" s="19"/>
      <c r="CB289" s="12"/>
      <c r="CC289" s="12"/>
      <c r="CD289" s="12"/>
      <c r="CE289" s="12"/>
      <c r="CF289" s="12"/>
      <c r="CG289" s="12"/>
      <c r="CH289" s="12"/>
      <c r="CI289" s="12"/>
      <c r="CJ289" s="12"/>
      <c r="CK289" s="17"/>
      <c r="CL289" s="17"/>
      <c r="CM289" s="17"/>
    </row>
    <row r="290" spans="1:91">
      <c r="A290" s="2">
        <f t="shared" si="299"/>
        <v>2244</v>
      </c>
      <c r="B290" s="5">
        <f t="shared" si="300"/>
        <v>1165.405242780256</v>
      </c>
      <c r="C290" s="5">
        <f t="shared" si="301"/>
        <v>2964.1677423003925</v>
      </c>
      <c r="D290" s="5">
        <f t="shared" si="302"/>
        <v>4369.9498264210079</v>
      </c>
      <c r="E290" s="15">
        <f t="shared" si="303"/>
        <v>2.5173964166212438E-8</v>
      </c>
      <c r="F290" s="15">
        <f t="shared" si="304"/>
        <v>4.9594397459705657E-8</v>
      </c>
      <c r="G290" s="15">
        <f t="shared" si="305"/>
        <v>1.0124519823522286E-7</v>
      </c>
      <c r="H290" s="5">
        <f t="shared" si="306"/>
        <v>412387.72028430062</v>
      </c>
      <c r="I290" s="5">
        <f t="shared" si="307"/>
        <v>182833.42548291411</v>
      </c>
      <c r="J290" s="5">
        <f t="shared" si="308"/>
        <v>62813.461249981672</v>
      </c>
      <c r="K290" s="5">
        <f t="shared" si="309"/>
        <v>353857.78709943453</v>
      </c>
      <c r="L290" s="5">
        <f t="shared" si="310"/>
        <v>61681.200720787529</v>
      </c>
      <c r="M290" s="5">
        <f t="shared" si="311"/>
        <v>14373.954792388531</v>
      </c>
      <c r="N290" s="15">
        <f t="shared" si="312"/>
        <v>2.5224038180386987E-3</v>
      </c>
      <c r="O290" s="15">
        <f t="shared" si="313"/>
        <v>3.1770787734399786E-3</v>
      </c>
      <c r="P290" s="15">
        <f t="shared" si="314"/>
        <v>2.8822265618699827E-3</v>
      </c>
      <c r="Q290" s="5">
        <f t="shared" si="315"/>
        <v>4641.9136549589084</v>
      </c>
      <c r="R290" s="5">
        <f t="shared" si="316"/>
        <v>6227.7849701735058</v>
      </c>
      <c r="S290" s="5">
        <f t="shared" si="317"/>
        <v>4176.3561496951334</v>
      </c>
      <c r="T290" s="5">
        <f t="shared" si="318"/>
        <v>11.256187870382675</v>
      </c>
      <c r="U290" s="5">
        <f t="shared" si="319"/>
        <v>34.062617126623252</v>
      </c>
      <c r="V290" s="5">
        <f t="shared" si="320"/>
        <v>66.488234632928339</v>
      </c>
      <c r="W290" s="15">
        <f t="shared" si="321"/>
        <v>-1.0734613539272964E-2</v>
      </c>
      <c r="X290" s="15">
        <f t="shared" si="322"/>
        <v>-1.217998157191269E-2</v>
      </c>
      <c r="Y290" s="15">
        <f t="shared" si="323"/>
        <v>-9.7425357312937999E-3</v>
      </c>
      <c r="Z290" s="5">
        <f t="shared" si="339"/>
        <v>4191.3659251216804</v>
      </c>
      <c r="AA290" s="5">
        <f t="shared" si="340"/>
        <v>19370.206198891377</v>
      </c>
      <c r="AB290" s="5">
        <f t="shared" si="341"/>
        <v>96575.527554869434</v>
      </c>
      <c r="AC290" s="16">
        <f t="shared" si="324"/>
        <v>0.89549967384415918</v>
      </c>
      <c r="AD290" s="16">
        <f t="shared" si="325"/>
        <v>3.0821663874003908</v>
      </c>
      <c r="AE290" s="16">
        <f t="shared" si="326"/>
        <v>22.9650642786841</v>
      </c>
      <c r="AF290" s="15">
        <f t="shared" si="327"/>
        <v>-4.0504037456468023E-3</v>
      </c>
      <c r="AG290" s="15">
        <f t="shared" si="328"/>
        <v>2.9673830763510267E-4</v>
      </c>
      <c r="AH290" s="15">
        <f t="shared" si="329"/>
        <v>9.7937136394747881E-3</v>
      </c>
      <c r="AI290" s="1">
        <f t="shared" si="293"/>
        <v>802574.49000101106</v>
      </c>
      <c r="AJ290" s="1">
        <f t="shared" si="294"/>
        <v>353364.18341900897</v>
      </c>
      <c r="AK290" s="1">
        <f t="shared" si="295"/>
        <v>121779.12556287958</v>
      </c>
      <c r="AL290" s="14">
        <f t="shared" si="330"/>
        <v>95.769469223451154</v>
      </c>
      <c r="AM290" s="14">
        <f t="shared" si="331"/>
        <v>23.707669765297034</v>
      </c>
      <c r="AN290" s="14">
        <f t="shared" si="332"/>
        <v>7.3885121953244237</v>
      </c>
      <c r="AO290" s="11">
        <f t="shared" si="333"/>
        <v>1.9631243297074312E-3</v>
      </c>
      <c r="AP290" s="11">
        <f t="shared" si="334"/>
        <v>2.4730188881952071E-3</v>
      </c>
      <c r="AQ290" s="11">
        <f t="shared" si="335"/>
        <v>2.2433401629854441E-3</v>
      </c>
      <c r="AR290" s="1">
        <f t="shared" si="336"/>
        <v>412387.72028430062</v>
      </c>
      <c r="AS290" s="1">
        <f t="shared" si="337"/>
        <v>182833.42548291411</v>
      </c>
      <c r="AT290" s="1">
        <f t="shared" si="338"/>
        <v>62813.461249981672</v>
      </c>
      <c r="AU290" s="1">
        <f t="shared" si="296"/>
        <v>82477.544056860133</v>
      </c>
      <c r="AV290" s="1">
        <f t="shared" si="297"/>
        <v>36566.685096582827</v>
      </c>
      <c r="AW290" s="1">
        <f t="shared" si="298"/>
        <v>12562.692249996335</v>
      </c>
      <c r="AX290" s="1">
        <f t="shared" si="352"/>
        <v>283086.2296795476</v>
      </c>
      <c r="AY290" s="1">
        <f t="shared" si="343"/>
        <v>49344.960576630023</v>
      </c>
      <c r="AZ290" s="1">
        <f t="shared" si="344"/>
        <v>11499.163833910825</v>
      </c>
      <c r="BA290" s="1">
        <f t="shared" si="353"/>
        <v>14629.922673477953</v>
      </c>
      <c r="BB290" s="1">
        <f t="shared" si="354"/>
        <v>32032.548220185818</v>
      </c>
      <c r="BC290" s="1">
        <f t="shared" si="355"/>
        <v>40859.160234600553</v>
      </c>
      <c r="BD290" s="1">
        <f t="shared" si="345"/>
        <v>100.5520537703846</v>
      </c>
      <c r="BE290" s="2">
        <f t="shared" si="360"/>
        <v>0</v>
      </c>
      <c r="BF290" s="2">
        <f t="shared" si="361"/>
        <v>0</v>
      </c>
      <c r="BG290" s="2">
        <f t="shared" si="362"/>
        <v>0</v>
      </c>
      <c r="BH290" s="2">
        <f t="shared" si="346"/>
        <v>0</v>
      </c>
      <c r="BI290" s="2">
        <f t="shared" si="356"/>
        <v>0</v>
      </c>
      <c r="BJ290" s="2">
        <f t="shared" si="347"/>
        <v>0</v>
      </c>
      <c r="BK290" s="2">
        <f t="shared" si="348"/>
        <v>0</v>
      </c>
      <c r="BL290" s="2">
        <f t="shared" si="349"/>
        <v>0</v>
      </c>
      <c r="BM290" s="2">
        <f t="shared" si="350"/>
        <v>0</v>
      </c>
      <c r="BN290" s="2">
        <f t="shared" si="351"/>
        <v>0</v>
      </c>
      <c r="BO290" s="2">
        <f t="shared" si="357"/>
        <v>0</v>
      </c>
      <c r="BP290" s="2">
        <f t="shared" si="358"/>
        <v>0</v>
      </c>
      <c r="BQ290" s="2">
        <f t="shared" si="359"/>
        <v>0</v>
      </c>
      <c r="BR290" s="17">
        <f t="shared" si="342"/>
        <v>1.1488823102830887E-3</v>
      </c>
      <c r="BS290" s="12"/>
      <c r="BT290" s="12"/>
      <c r="BU290" s="12"/>
      <c r="BV290" s="12"/>
      <c r="BW290" s="12"/>
      <c r="BX290" s="12"/>
      <c r="BY290" s="19"/>
      <c r="BZ290" s="19"/>
      <c r="CA290" s="19"/>
      <c r="CB290" s="12"/>
      <c r="CC290" s="12"/>
      <c r="CD290" s="12"/>
      <c r="CE290" s="12"/>
      <c r="CF290" s="12"/>
      <c r="CG290" s="12"/>
      <c r="CH290" s="12"/>
      <c r="CI290" s="12"/>
      <c r="CJ290" s="12"/>
      <c r="CK290" s="17"/>
      <c r="CL290" s="17"/>
      <c r="CM290" s="17"/>
    </row>
    <row r="291" spans="1:91">
      <c r="A291" s="2">
        <f t="shared" si="299"/>
        <v>2245</v>
      </c>
      <c r="B291" s="5">
        <f t="shared" si="300"/>
        <v>1165.4052706512323</v>
      </c>
      <c r="C291" s="5">
        <f t="shared" si="301"/>
        <v>2964.1678819561998</v>
      </c>
      <c r="D291" s="5">
        <f t="shared" si="302"/>
        <v>4369.9502467356224</v>
      </c>
      <c r="E291" s="15">
        <f t="shared" si="303"/>
        <v>2.3915265957901815E-8</v>
      </c>
      <c r="F291" s="15">
        <f t="shared" si="304"/>
        <v>4.7114677586720375E-8</v>
      </c>
      <c r="G291" s="15">
        <f t="shared" si="305"/>
        <v>9.6182938323461708E-8</v>
      </c>
      <c r="H291" s="5">
        <f t="shared" si="306"/>
        <v>413417.5425391717</v>
      </c>
      <c r="I291" s="5">
        <f t="shared" si="307"/>
        <v>183408.50568846802</v>
      </c>
      <c r="J291" s="5">
        <f t="shared" si="308"/>
        <v>62992.700649666513</v>
      </c>
      <c r="K291" s="5">
        <f t="shared" si="309"/>
        <v>354741.43883711169</v>
      </c>
      <c r="L291" s="5">
        <f t="shared" si="310"/>
        <v>61875.208487660879</v>
      </c>
      <c r="M291" s="5">
        <f t="shared" si="311"/>
        <v>14414.969757772968</v>
      </c>
      <c r="N291" s="15">
        <f t="shared" si="312"/>
        <v>2.4971945507274995E-3</v>
      </c>
      <c r="O291" s="15">
        <f t="shared" si="313"/>
        <v>3.1453305805697607E-3</v>
      </c>
      <c r="P291" s="15">
        <f t="shared" si="314"/>
        <v>2.8534224558822707E-3</v>
      </c>
      <c r="Q291" s="5">
        <f t="shared" si="315"/>
        <v>4603.5519442897548</v>
      </c>
      <c r="R291" s="5">
        <f t="shared" si="316"/>
        <v>6171.2808104078822</v>
      </c>
      <c r="S291" s="5">
        <f t="shared" si="317"/>
        <v>4147.4690571110432</v>
      </c>
      <c r="T291" s="5">
        <f t="shared" si="318"/>
        <v>11.135357043668664</v>
      </c>
      <c r="U291" s="5">
        <f t="shared" si="319"/>
        <v>33.647735077729862</v>
      </c>
      <c r="V291" s="5">
        <f t="shared" si="320"/>
        <v>65.840470631306388</v>
      </c>
      <c r="W291" s="15">
        <f t="shared" si="321"/>
        <v>-1.0734613539272964E-2</v>
      </c>
      <c r="X291" s="15">
        <f t="shared" si="322"/>
        <v>-1.217998157191269E-2</v>
      </c>
      <c r="Y291" s="15">
        <f t="shared" si="323"/>
        <v>-9.7425357312937999E-3</v>
      </c>
      <c r="Z291" s="5">
        <f t="shared" si="339"/>
        <v>4139.9953154612458</v>
      </c>
      <c r="AA291" s="5">
        <f t="shared" si="340"/>
        <v>19200.765415465394</v>
      </c>
      <c r="AB291" s="5">
        <f t="shared" si="341"/>
        <v>96849.605318580099</v>
      </c>
      <c r="AC291" s="16">
        <f t="shared" si="324"/>
        <v>0.89187253861099536</v>
      </c>
      <c r="AD291" s="16">
        <f t="shared" si="325"/>
        <v>3.083080984238038</v>
      </c>
      <c r="AE291" s="16">
        <f t="shared" si="326"/>
        <v>23.189977541941662</v>
      </c>
      <c r="AF291" s="15">
        <f t="shared" si="327"/>
        <v>-4.0504037456468023E-3</v>
      </c>
      <c r="AG291" s="15">
        <f t="shared" si="328"/>
        <v>2.9673830763510267E-4</v>
      </c>
      <c r="AH291" s="15">
        <f t="shared" si="329"/>
        <v>9.7937136394747881E-3</v>
      </c>
      <c r="AI291" s="1">
        <f t="shared" si="293"/>
        <v>804794.58505777013</v>
      </c>
      <c r="AJ291" s="1">
        <f t="shared" si="294"/>
        <v>354594.45017369092</v>
      </c>
      <c r="AK291" s="1">
        <f t="shared" si="295"/>
        <v>122163.90525658797</v>
      </c>
      <c r="AL291" s="14">
        <f t="shared" si="330"/>
        <v>95.955596524776126</v>
      </c>
      <c r="AM291" s="14">
        <f t="shared" si="331"/>
        <v>23.765712985270465</v>
      </c>
      <c r="AN291" s="14">
        <f t="shared" si="332"/>
        <v>7.4049213920153782</v>
      </c>
      <c r="AO291" s="11">
        <f t="shared" si="333"/>
        <v>1.9434930864103569E-3</v>
      </c>
      <c r="AP291" s="11">
        <f t="shared" si="334"/>
        <v>2.4482886993132552E-3</v>
      </c>
      <c r="AQ291" s="11">
        <f t="shared" si="335"/>
        <v>2.2209067613555896E-3</v>
      </c>
      <c r="AR291" s="1">
        <f t="shared" si="336"/>
        <v>413417.5425391717</v>
      </c>
      <c r="AS291" s="1">
        <f t="shared" si="337"/>
        <v>183408.50568846802</v>
      </c>
      <c r="AT291" s="1">
        <f t="shared" si="338"/>
        <v>62992.700649666513</v>
      </c>
      <c r="AU291" s="1">
        <f t="shared" si="296"/>
        <v>82683.50850783434</v>
      </c>
      <c r="AV291" s="1">
        <f t="shared" si="297"/>
        <v>36681.701137693606</v>
      </c>
      <c r="AW291" s="1">
        <f t="shared" si="298"/>
        <v>12598.540129933303</v>
      </c>
      <c r="AX291" s="1">
        <f t="shared" si="352"/>
        <v>283793.15106968931</v>
      </c>
      <c r="AY291" s="1">
        <f t="shared" si="343"/>
        <v>49500.1667901287</v>
      </c>
      <c r="AZ291" s="1">
        <f t="shared" si="344"/>
        <v>11531.975806218374</v>
      </c>
      <c r="BA291" s="1">
        <f t="shared" si="353"/>
        <v>14632.829639363459</v>
      </c>
      <c r="BB291" s="1">
        <f t="shared" si="354"/>
        <v>32041.858385535881</v>
      </c>
      <c r="BC291" s="1">
        <f t="shared" si="355"/>
        <v>40871.615722378781</v>
      </c>
      <c r="BD291" s="1">
        <f t="shared" si="345"/>
        <v>97.650873500891166</v>
      </c>
      <c r="BE291" s="2">
        <f t="shared" si="360"/>
        <v>0</v>
      </c>
      <c r="BF291" s="2">
        <f t="shared" si="361"/>
        <v>0</v>
      </c>
      <c r="BG291" s="2">
        <f t="shared" si="362"/>
        <v>0</v>
      </c>
      <c r="BH291" s="2">
        <f t="shared" si="346"/>
        <v>0</v>
      </c>
      <c r="BI291" s="2">
        <f t="shared" si="356"/>
        <v>0</v>
      </c>
      <c r="BJ291" s="2">
        <f t="shared" si="347"/>
        <v>0</v>
      </c>
      <c r="BK291" s="2">
        <f t="shared" si="348"/>
        <v>0</v>
      </c>
      <c r="BL291" s="2">
        <f t="shared" si="349"/>
        <v>0</v>
      </c>
      <c r="BM291" s="2">
        <f t="shared" si="350"/>
        <v>0</v>
      </c>
      <c r="BN291" s="2">
        <f t="shared" si="351"/>
        <v>0</v>
      </c>
      <c r="BO291" s="2">
        <f t="shared" si="357"/>
        <v>0</v>
      </c>
      <c r="BP291" s="2">
        <f t="shared" si="358"/>
        <v>0</v>
      </c>
      <c r="BQ291" s="2">
        <f t="shared" si="359"/>
        <v>0</v>
      </c>
      <c r="BR291" s="17">
        <f t="shared" si="342"/>
        <v>1.1154197187214453E-3</v>
      </c>
      <c r="BS291" s="12"/>
      <c r="BT291" s="12"/>
      <c r="BU291" s="12"/>
      <c r="BV291" s="12"/>
      <c r="BW291" s="12"/>
      <c r="BX291" s="12"/>
      <c r="BY291" s="19"/>
      <c r="BZ291" s="19"/>
      <c r="CA291" s="19"/>
      <c r="CB291" s="12"/>
      <c r="CC291" s="12"/>
      <c r="CD291" s="12"/>
      <c r="CE291" s="12"/>
      <c r="CF291" s="12"/>
      <c r="CG291" s="12"/>
      <c r="CH291" s="12"/>
      <c r="CI291" s="12"/>
      <c r="CJ291" s="12"/>
      <c r="CK291" s="17"/>
      <c r="CL291" s="17"/>
      <c r="CM291" s="17"/>
    </row>
    <row r="292" spans="1:91">
      <c r="A292" s="2">
        <f t="shared" si="299"/>
        <v>2246</v>
      </c>
      <c r="B292" s="5">
        <f t="shared" si="300"/>
        <v>1165.4052971286605</v>
      </c>
      <c r="C292" s="5">
        <f t="shared" si="301"/>
        <v>2964.1680146292229</v>
      </c>
      <c r="D292" s="5">
        <f t="shared" si="302"/>
        <v>4369.9506460345447</v>
      </c>
      <c r="E292" s="15">
        <f t="shared" si="303"/>
        <v>2.2719502660006724E-8</v>
      </c>
      <c r="F292" s="15">
        <f t="shared" si="304"/>
        <v>4.4758943707384355E-8</v>
      </c>
      <c r="G292" s="15">
        <f t="shared" si="305"/>
        <v>9.1373791407288624E-8</v>
      </c>
      <c r="H292" s="5">
        <f t="shared" si="306"/>
        <v>414439.61814519181</v>
      </c>
      <c r="I292" s="5">
        <f t="shared" si="307"/>
        <v>183979.62957208275</v>
      </c>
      <c r="J292" s="5">
        <f t="shared" si="308"/>
        <v>63170.654885503864</v>
      </c>
      <c r="K292" s="5">
        <f t="shared" si="309"/>
        <v>355618.44378628884</v>
      </c>
      <c r="L292" s="5">
        <f t="shared" si="310"/>
        <v>62067.881666652451</v>
      </c>
      <c r="M292" s="5">
        <f t="shared" si="311"/>
        <v>14455.690693629975</v>
      </c>
      <c r="N292" s="15">
        <f t="shared" si="312"/>
        <v>2.4722371089549444E-3</v>
      </c>
      <c r="O292" s="15">
        <f t="shared" si="313"/>
        <v>3.1138994712234247E-3</v>
      </c>
      <c r="P292" s="15">
        <f t="shared" si="314"/>
        <v>2.8249060900769063E-3</v>
      </c>
      <c r="Q292" s="5">
        <f t="shared" si="315"/>
        <v>4565.3935975239392</v>
      </c>
      <c r="R292" s="5">
        <f t="shared" si="316"/>
        <v>6115.0976859824686</v>
      </c>
      <c r="S292" s="5">
        <f t="shared" si="317"/>
        <v>4118.6646329631258</v>
      </c>
      <c r="T292" s="5">
        <f t="shared" si="318"/>
        <v>11.015823289183061</v>
      </c>
      <c r="U292" s="5">
        <f t="shared" si="319"/>
        <v>33.237906284546511</v>
      </c>
      <c r="V292" s="5">
        <f t="shared" si="320"/>
        <v>65.199017493615685</v>
      </c>
      <c r="W292" s="15">
        <f t="shared" si="321"/>
        <v>-1.0734613539272964E-2</v>
      </c>
      <c r="X292" s="15">
        <f t="shared" si="322"/>
        <v>-1.217998157191269E-2</v>
      </c>
      <c r="Y292" s="15">
        <f t="shared" si="323"/>
        <v>-9.7425357312937999E-3</v>
      </c>
      <c r="Z292" s="5">
        <f t="shared" si="339"/>
        <v>4089.1514861751716</v>
      </c>
      <c r="AA292" s="5">
        <f t="shared" si="340"/>
        <v>19032.2044237355</v>
      </c>
      <c r="AB292" s="5">
        <f t="shared" si="341"/>
        <v>97121.670869988782</v>
      </c>
      <c r="AC292" s="16">
        <f t="shared" si="324"/>
        <v>0.88826009473996581</v>
      </c>
      <c r="AD292" s="16">
        <f t="shared" si="325"/>
        <v>3.0839958524716029</v>
      </c>
      <c r="AE292" s="16">
        <f t="shared" si="326"/>
        <v>23.417093541293291</v>
      </c>
      <c r="AF292" s="15">
        <f t="shared" si="327"/>
        <v>-4.0504037456468023E-3</v>
      </c>
      <c r="AG292" s="15">
        <f t="shared" si="328"/>
        <v>2.9673830763510267E-4</v>
      </c>
      <c r="AH292" s="15">
        <f t="shared" si="329"/>
        <v>9.7937136394747881E-3</v>
      </c>
      <c r="AI292" s="1">
        <f t="shared" si="293"/>
        <v>806998.63505982747</v>
      </c>
      <c r="AJ292" s="1">
        <f t="shared" si="294"/>
        <v>355816.70629401546</v>
      </c>
      <c r="AK292" s="1">
        <f t="shared" si="295"/>
        <v>122546.05486086248</v>
      </c>
      <c r="AL292" s="14">
        <f t="shared" si="330"/>
        <v>96.140220672839916</v>
      </c>
      <c r="AM292" s="14">
        <f t="shared" si="331"/>
        <v>23.823316458538095</v>
      </c>
      <c r="AN292" s="14">
        <f t="shared" si="332"/>
        <v>7.4212025756023436</v>
      </c>
      <c r="AO292" s="11">
        <f t="shared" si="333"/>
        <v>1.9240581555462534E-3</v>
      </c>
      <c r="AP292" s="11">
        <f t="shared" si="334"/>
        <v>2.4238058123201224E-3</v>
      </c>
      <c r="AQ292" s="11">
        <f t="shared" si="335"/>
        <v>2.1986976937420338E-3</v>
      </c>
      <c r="AR292" s="1">
        <f t="shared" si="336"/>
        <v>414439.61814519181</v>
      </c>
      <c r="AS292" s="1">
        <f t="shared" si="337"/>
        <v>183979.62957208275</v>
      </c>
      <c r="AT292" s="1">
        <f t="shared" si="338"/>
        <v>63170.654885503864</v>
      </c>
      <c r="AU292" s="1">
        <f t="shared" si="296"/>
        <v>82887.923629038371</v>
      </c>
      <c r="AV292" s="1">
        <f t="shared" si="297"/>
        <v>36795.925914416548</v>
      </c>
      <c r="AW292" s="1">
        <f t="shared" si="298"/>
        <v>12634.130977100773</v>
      </c>
      <c r="AX292" s="1">
        <f t="shared" si="352"/>
        <v>284494.75502903108</v>
      </c>
      <c r="AY292" s="1">
        <f t="shared" si="343"/>
        <v>49654.305333321965</v>
      </c>
      <c r="AZ292" s="1">
        <f t="shared" si="344"/>
        <v>11564.552554903979</v>
      </c>
      <c r="BA292" s="1">
        <f t="shared" si="353"/>
        <v>14635.707574442446</v>
      </c>
      <c r="BB292" s="1">
        <f t="shared" si="354"/>
        <v>32051.075599837593</v>
      </c>
      <c r="BC292" s="1">
        <f t="shared" si="355"/>
        <v>40883.946753625089</v>
      </c>
      <c r="BD292" s="1">
        <f t="shared" si="345"/>
        <v>94.833125188753016</v>
      </c>
      <c r="BE292" s="2">
        <f t="shared" si="360"/>
        <v>0</v>
      </c>
      <c r="BF292" s="2">
        <f t="shared" si="361"/>
        <v>0</v>
      </c>
      <c r="BG292" s="2">
        <f t="shared" si="362"/>
        <v>0</v>
      </c>
      <c r="BH292" s="2">
        <f t="shared" si="346"/>
        <v>0</v>
      </c>
      <c r="BI292" s="2">
        <f t="shared" si="356"/>
        <v>0</v>
      </c>
      <c r="BJ292" s="2">
        <f t="shared" si="347"/>
        <v>0</v>
      </c>
      <c r="BK292" s="2">
        <f t="shared" si="348"/>
        <v>0</v>
      </c>
      <c r="BL292" s="2">
        <f t="shared" si="349"/>
        <v>0</v>
      </c>
      <c r="BM292" s="2">
        <f t="shared" si="350"/>
        <v>0</v>
      </c>
      <c r="BN292" s="2">
        <f t="shared" si="351"/>
        <v>0</v>
      </c>
      <c r="BO292" s="2">
        <f t="shared" si="357"/>
        <v>0</v>
      </c>
      <c r="BP292" s="2">
        <f t="shared" si="358"/>
        <v>0</v>
      </c>
      <c r="BQ292" s="2">
        <f t="shared" si="359"/>
        <v>0</v>
      </c>
      <c r="BR292" s="17">
        <f t="shared" si="342"/>
        <v>1.082931765748976E-3</v>
      </c>
      <c r="BS292" s="12"/>
      <c r="BT292" s="12"/>
      <c r="BU292" s="12"/>
      <c r="BV292" s="12"/>
      <c r="BW292" s="12"/>
      <c r="BX292" s="12"/>
      <c r="BY292" s="19"/>
      <c r="BZ292" s="19"/>
      <c r="CA292" s="19"/>
      <c r="CB292" s="12"/>
      <c r="CC292" s="12"/>
      <c r="CD292" s="12"/>
      <c r="CE292" s="12"/>
      <c r="CF292" s="12"/>
      <c r="CG292" s="12"/>
      <c r="CH292" s="12"/>
      <c r="CI292" s="12"/>
      <c r="CJ292" s="12"/>
      <c r="CK292" s="17"/>
      <c r="CL292" s="17"/>
      <c r="CM292" s="17"/>
    </row>
    <row r="293" spans="1:91">
      <c r="A293" s="2">
        <f t="shared" si="299"/>
        <v>2247</v>
      </c>
      <c r="B293" s="5">
        <f t="shared" si="300"/>
        <v>1165.4053222822181</v>
      </c>
      <c r="C293" s="5">
        <f t="shared" si="301"/>
        <v>2964.1681406686007</v>
      </c>
      <c r="D293" s="5">
        <f t="shared" si="302"/>
        <v>4369.9510253685548</v>
      </c>
      <c r="E293" s="15">
        <f t="shared" si="303"/>
        <v>2.1583527527006385E-8</v>
      </c>
      <c r="F293" s="15">
        <f t="shared" si="304"/>
        <v>4.2520996522015135E-8</v>
      </c>
      <c r="G293" s="15">
        <f t="shared" si="305"/>
        <v>8.6805101836924189E-8</v>
      </c>
      <c r="H293" s="5">
        <f t="shared" si="306"/>
        <v>415453.98008754838</v>
      </c>
      <c r="I293" s="5">
        <f t="shared" si="307"/>
        <v>184546.80656125696</v>
      </c>
      <c r="J293" s="5">
        <f t="shared" si="308"/>
        <v>63347.328149767833</v>
      </c>
      <c r="K293" s="5">
        <f t="shared" si="309"/>
        <v>356488.83023286966</v>
      </c>
      <c r="L293" s="5">
        <f t="shared" si="310"/>
        <v>62259.223432456973</v>
      </c>
      <c r="M293" s="5">
        <f t="shared" si="311"/>
        <v>14496.118556483187</v>
      </c>
      <c r="N293" s="15">
        <f t="shared" si="312"/>
        <v>2.4475289788510324E-3</v>
      </c>
      <c r="O293" s="15">
        <f t="shared" si="313"/>
        <v>3.0827822807319993E-3</v>
      </c>
      <c r="P293" s="15">
        <f t="shared" si="314"/>
        <v>2.7966745906529145E-3</v>
      </c>
      <c r="Q293" s="5">
        <f t="shared" si="315"/>
        <v>4527.4399445939098</v>
      </c>
      <c r="R293" s="5">
        <f t="shared" si="316"/>
        <v>6059.2380701901156</v>
      </c>
      <c r="S293" s="5">
        <f t="shared" si="317"/>
        <v>4089.945095337343</v>
      </c>
      <c r="T293" s="5">
        <f t="shared" si="318"/>
        <v>10.897572683356758</v>
      </c>
      <c r="U293" s="5">
        <f t="shared" si="319"/>
        <v>32.833069198511772</v>
      </c>
      <c r="V293" s="5">
        <f t="shared" si="320"/>
        <v>64.563813736038881</v>
      </c>
      <c r="W293" s="15">
        <f t="shared" si="321"/>
        <v>-1.0734613539272964E-2</v>
      </c>
      <c r="X293" s="15">
        <f t="shared" si="322"/>
        <v>-1.217998157191269E-2</v>
      </c>
      <c r="Y293" s="15">
        <f t="shared" si="323"/>
        <v>-9.7425357312937999E-3</v>
      </c>
      <c r="Z293" s="5">
        <f t="shared" si="339"/>
        <v>4038.8315215241873</v>
      </c>
      <c r="AA293" s="5">
        <f t="shared" si="340"/>
        <v>18864.532069751698</v>
      </c>
      <c r="AB293" s="5">
        <f t="shared" si="341"/>
        <v>97391.730792484188</v>
      </c>
      <c r="AC293" s="16">
        <f t="shared" si="324"/>
        <v>0.88466228272512248</v>
      </c>
      <c r="AD293" s="16">
        <f t="shared" si="325"/>
        <v>3.0849109921816189</v>
      </c>
      <c r="AE293" s="16">
        <f t="shared" si="326"/>
        <v>23.646433849705513</v>
      </c>
      <c r="AF293" s="15">
        <f t="shared" si="327"/>
        <v>-4.0504037456468023E-3</v>
      </c>
      <c r="AG293" s="15">
        <f t="shared" si="328"/>
        <v>2.9673830763510267E-4</v>
      </c>
      <c r="AH293" s="15">
        <f t="shared" si="329"/>
        <v>9.7937136394747881E-3</v>
      </c>
      <c r="AI293" s="1">
        <f t="shared" si="293"/>
        <v>809186.69518288318</v>
      </c>
      <c r="AJ293" s="1">
        <f t="shared" si="294"/>
        <v>357030.9615790305</v>
      </c>
      <c r="AK293" s="1">
        <f t="shared" si="295"/>
        <v>122925.580351877</v>
      </c>
      <c r="AL293" s="14">
        <f t="shared" si="330"/>
        <v>96.323350254744895</v>
      </c>
      <c r="AM293" s="14">
        <f t="shared" si="331"/>
        <v>23.880482120510035</v>
      </c>
      <c r="AN293" s="14">
        <f t="shared" si="332"/>
        <v>7.4373563867802357</v>
      </c>
      <c r="AO293" s="11">
        <f t="shared" si="333"/>
        <v>1.9048175739907907E-3</v>
      </c>
      <c r="AP293" s="11">
        <f t="shared" si="334"/>
        <v>2.3995677541969211E-3</v>
      </c>
      <c r="AQ293" s="11">
        <f t="shared" si="335"/>
        <v>2.1767107168046136E-3</v>
      </c>
      <c r="AR293" s="1">
        <f t="shared" si="336"/>
        <v>415453.98008754838</v>
      </c>
      <c r="AS293" s="1">
        <f t="shared" si="337"/>
        <v>184546.80656125696</v>
      </c>
      <c r="AT293" s="1">
        <f t="shared" si="338"/>
        <v>63347.328149767833</v>
      </c>
      <c r="AU293" s="1">
        <f t="shared" si="296"/>
        <v>83090.796017509681</v>
      </c>
      <c r="AV293" s="1">
        <f t="shared" si="297"/>
        <v>36909.361312251393</v>
      </c>
      <c r="AW293" s="1">
        <f t="shared" si="298"/>
        <v>12669.465629953567</v>
      </c>
      <c r="AX293" s="1">
        <f t="shared" si="352"/>
        <v>285191.06418629573</v>
      </c>
      <c r="AY293" s="1">
        <f t="shared" si="343"/>
        <v>49807.37874596558</v>
      </c>
      <c r="AZ293" s="1">
        <f t="shared" si="344"/>
        <v>11596.894845186549</v>
      </c>
      <c r="BA293" s="1">
        <f t="shared" si="353"/>
        <v>14638.556768695285</v>
      </c>
      <c r="BB293" s="1">
        <f t="shared" si="354"/>
        <v>32060.200791528092</v>
      </c>
      <c r="BC293" s="1">
        <f t="shared" si="355"/>
        <v>40896.154575808272</v>
      </c>
      <c r="BD293" s="1">
        <f t="shared" si="345"/>
        <v>92.096420262232201</v>
      </c>
      <c r="BE293" s="2">
        <f t="shared" si="360"/>
        <v>0</v>
      </c>
      <c r="BF293" s="2">
        <f t="shared" si="361"/>
        <v>0</v>
      </c>
      <c r="BG293" s="2">
        <f t="shared" si="362"/>
        <v>0</v>
      </c>
      <c r="BH293" s="2">
        <f t="shared" si="346"/>
        <v>0</v>
      </c>
      <c r="BI293" s="2">
        <f t="shared" si="356"/>
        <v>0</v>
      </c>
      <c r="BJ293" s="2">
        <f t="shared" si="347"/>
        <v>0</v>
      </c>
      <c r="BK293" s="2">
        <f t="shared" si="348"/>
        <v>0</v>
      </c>
      <c r="BL293" s="2">
        <f t="shared" si="349"/>
        <v>0</v>
      </c>
      <c r="BM293" s="2">
        <f t="shared" si="350"/>
        <v>0</v>
      </c>
      <c r="BN293" s="2">
        <f t="shared" si="351"/>
        <v>0</v>
      </c>
      <c r="BO293" s="2">
        <f t="shared" si="357"/>
        <v>0</v>
      </c>
      <c r="BP293" s="2">
        <f t="shared" si="358"/>
        <v>0</v>
      </c>
      <c r="BQ293" s="2">
        <f t="shared" si="359"/>
        <v>0</v>
      </c>
      <c r="BR293" s="17">
        <f t="shared" si="342"/>
        <v>1.0513900638339574E-3</v>
      </c>
      <c r="BS293" s="12"/>
      <c r="BT293" s="12"/>
      <c r="BU293" s="12"/>
      <c r="BV293" s="12"/>
      <c r="BW293" s="12"/>
      <c r="BX293" s="12"/>
      <c r="BY293" s="19"/>
      <c r="BZ293" s="19"/>
      <c r="CA293" s="19"/>
      <c r="CB293" s="12"/>
      <c r="CC293" s="12"/>
      <c r="CD293" s="12"/>
      <c r="CE293" s="12"/>
      <c r="CF293" s="12"/>
      <c r="CG293" s="12"/>
      <c r="CH293" s="12"/>
      <c r="CI293" s="12"/>
      <c r="CJ293" s="12"/>
      <c r="CK293" s="17"/>
      <c r="CL293" s="17"/>
      <c r="CM293" s="17"/>
    </row>
    <row r="294" spans="1:91">
      <c r="A294" s="2">
        <f t="shared" si="299"/>
        <v>2248</v>
      </c>
      <c r="B294" s="5">
        <f t="shared" si="300"/>
        <v>1165.4053461780979</v>
      </c>
      <c r="C294" s="5">
        <f t="shared" si="301"/>
        <v>2964.1682604060147</v>
      </c>
      <c r="D294" s="5">
        <f t="shared" si="302"/>
        <v>4369.9513857358961</v>
      </c>
      <c r="E294" s="15">
        <f t="shared" si="303"/>
        <v>2.0504351150656065E-8</v>
      </c>
      <c r="F294" s="15">
        <f t="shared" si="304"/>
        <v>4.0394946695914376E-8</v>
      </c>
      <c r="G294" s="15">
        <f t="shared" si="305"/>
        <v>8.2464846745077975E-8</v>
      </c>
      <c r="H294" s="5">
        <f t="shared" si="306"/>
        <v>416460.66173500451</v>
      </c>
      <c r="I294" s="5">
        <f t="shared" si="307"/>
        <v>185110.04644038811</v>
      </c>
      <c r="J294" s="5">
        <f t="shared" si="308"/>
        <v>63522.724726421591</v>
      </c>
      <c r="K294" s="5">
        <f t="shared" si="309"/>
        <v>357352.62679270457</v>
      </c>
      <c r="L294" s="5">
        <f t="shared" si="310"/>
        <v>62449.237080432402</v>
      </c>
      <c r="M294" s="5">
        <f t="shared" si="311"/>
        <v>14536.254323965304</v>
      </c>
      <c r="N294" s="15">
        <f t="shared" si="312"/>
        <v>2.4230676716312516E-3</v>
      </c>
      <c r="O294" s="15">
        <f t="shared" si="313"/>
        <v>3.0519758760172433E-3</v>
      </c>
      <c r="P294" s="15">
        <f t="shared" si="314"/>
        <v>2.7687251125694257E-3</v>
      </c>
      <c r="Q294" s="5">
        <f t="shared" si="315"/>
        <v>4489.6922500299625</v>
      </c>
      <c r="R294" s="5">
        <f t="shared" si="316"/>
        <v>6003.7043129750027</v>
      </c>
      <c r="S294" s="5">
        <f t="shared" si="317"/>
        <v>4061.3126038883356</v>
      </c>
      <c r="T294" s="5">
        <f t="shared" si="318"/>
        <v>10.780591452084785</v>
      </c>
      <c r="U294" s="5">
        <f t="shared" si="319"/>
        <v>32.433163020724564</v>
      </c>
      <c r="V294" s="5">
        <f t="shared" si="320"/>
        <v>63.934798473766925</v>
      </c>
      <c r="W294" s="15">
        <f t="shared" si="321"/>
        <v>-1.0734613539272964E-2</v>
      </c>
      <c r="X294" s="15">
        <f t="shared" si="322"/>
        <v>-1.217998157191269E-2</v>
      </c>
      <c r="Y294" s="15">
        <f t="shared" si="323"/>
        <v>-9.7425357312937999E-3</v>
      </c>
      <c r="Z294" s="5">
        <f t="shared" si="339"/>
        <v>3989.0324549879801</v>
      </c>
      <c r="AA294" s="5">
        <f t="shared" si="340"/>
        <v>18697.756821773866</v>
      </c>
      <c r="AB294" s="5">
        <f t="shared" si="341"/>
        <v>97659.791813678617</v>
      </c>
      <c r="AC294" s="16">
        <f t="shared" si="324"/>
        <v>0.88107904330154019</v>
      </c>
      <c r="AD294" s="16">
        <f t="shared" si="325"/>
        <v>3.0858264034486438</v>
      </c>
      <c r="AE294" s="16">
        <f t="shared" si="326"/>
        <v>23.878020251424314</v>
      </c>
      <c r="AF294" s="15">
        <f t="shared" si="327"/>
        <v>-4.0504037456468023E-3</v>
      </c>
      <c r="AG294" s="15">
        <f t="shared" si="328"/>
        <v>2.9673830763510267E-4</v>
      </c>
      <c r="AH294" s="15">
        <f t="shared" si="329"/>
        <v>9.7937136394747881E-3</v>
      </c>
      <c r="AI294" s="1">
        <f t="shared" si="293"/>
        <v>811358.82168210449</v>
      </c>
      <c r="AJ294" s="1">
        <f t="shared" si="294"/>
        <v>358237.22673337883</v>
      </c>
      <c r="AK294" s="1">
        <f t="shared" si="295"/>
        <v>123302.48794664287</v>
      </c>
      <c r="AL294" s="14">
        <f t="shared" si="330"/>
        <v>96.504993880992288</v>
      </c>
      <c r="AM294" s="14">
        <f t="shared" si="331"/>
        <v>23.937211927012576</v>
      </c>
      <c r="AN294" s="14">
        <f t="shared" si="332"/>
        <v>7.453383470398518</v>
      </c>
      <c r="AO294" s="11">
        <f t="shared" si="333"/>
        <v>1.8857693982508828E-3</v>
      </c>
      <c r="AP294" s="11">
        <f t="shared" si="334"/>
        <v>2.3755720766549518E-3</v>
      </c>
      <c r="AQ294" s="11">
        <f t="shared" si="335"/>
        <v>2.1549436096365672E-3</v>
      </c>
      <c r="AR294" s="1">
        <f t="shared" si="336"/>
        <v>416460.66173500451</v>
      </c>
      <c r="AS294" s="1">
        <f t="shared" si="337"/>
        <v>185110.04644038811</v>
      </c>
      <c r="AT294" s="1">
        <f t="shared" si="338"/>
        <v>63522.724726421591</v>
      </c>
      <c r="AU294" s="1">
        <f t="shared" si="296"/>
        <v>83292.132347000908</v>
      </c>
      <c r="AV294" s="1">
        <f t="shared" si="297"/>
        <v>37022.009288077621</v>
      </c>
      <c r="AW294" s="1">
        <f t="shared" si="298"/>
        <v>12704.544945284319</v>
      </c>
      <c r="AX294" s="1">
        <f t="shared" si="352"/>
        <v>285882.10143416369</v>
      </c>
      <c r="AY294" s="1">
        <f t="shared" si="343"/>
        <v>49959.389664345923</v>
      </c>
      <c r="AZ294" s="1">
        <f t="shared" si="344"/>
        <v>11629.003459172243</v>
      </c>
      <c r="BA294" s="1">
        <f t="shared" si="353"/>
        <v>14641.377509187454</v>
      </c>
      <c r="BB294" s="1">
        <f t="shared" si="354"/>
        <v>32069.2348796888</v>
      </c>
      <c r="BC294" s="1">
        <f t="shared" si="355"/>
        <v>40908.240423627212</v>
      </c>
      <c r="BD294" s="1">
        <f t="shared" si="345"/>
        <v>89.43843810834575</v>
      </c>
      <c r="BE294" s="2">
        <f t="shared" si="360"/>
        <v>0</v>
      </c>
      <c r="BF294" s="2">
        <f t="shared" si="361"/>
        <v>0</v>
      </c>
      <c r="BG294" s="2">
        <f t="shared" si="362"/>
        <v>0</v>
      </c>
      <c r="BH294" s="2">
        <f t="shared" si="346"/>
        <v>0</v>
      </c>
      <c r="BI294" s="2">
        <f t="shared" si="356"/>
        <v>0</v>
      </c>
      <c r="BJ294" s="2">
        <f t="shared" si="347"/>
        <v>0</v>
      </c>
      <c r="BK294" s="2">
        <f t="shared" si="348"/>
        <v>0</v>
      </c>
      <c r="BL294" s="2">
        <f t="shared" si="349"/>
        <v>0</v>
      </c>
      <c r="BM294" s="2">
        <f t="shared" si="350"/>
        <v>0</v>
      </c>
      <c r="BN294" s="2">
        <f t="shared" si="351"/>
        <v>0</v>
      </c>
      <c r="BO294" s="2">
        <f t="shared" si="357"/>
        <v>0</v>
      </c>
      <c r="BP294" s="2">
        <f t="shared" si="358"/>
        <v>0</v>
      </c>
      <c r="BQ294" s="2">
        <f t="shared" si="359"/>
        <v>0</v>
      </c>
      <c r="BR294" s="17">
        <f t="shared" si="342"/>
        <v>1.0207670522659779E-3</v>
      </c>
      <c r="BS294" s="12"/>
      <c r="BT294" s="12"/>
      <c r="BU294" s="12"/>
      <c r="BV294" s="12"/>
      <c r="BW294" s="12"/>
      <c r="BX294" s="12"/>
      <c r="BY294" s="19"/>
      <c r="BZ294" s="19"/>
      <c r="CA294" s="19"/>
      <c r="CB294" s="12"/>
      <c r="CC294" s="12"/>
      <c r="CD294" s="12"/>
      <c r="CE294" s="12"/>
      <c r="CF294" s="12"/>
      <c r="CG294" s="12"/>
      <c r="CH294" s="12"/>
      <c r="CI294" s="12"/>
      <c r="CJ294" s="12"/>
      <c r="CK294" s="17"/>
      <c r="CL294" s="17"/>
      <c r="CM294" s="17"/>
    </row>
    <row r="295" spans="1:91">
      <c r="A295" s="2">
        <f t="shared" si="299"/>
        <v>2249</v>
      </c>
      <c r="B295" s="5">
        <f t="shared" si="300"/>
        <v>1165.4053688791844</v>
      </c>
      <c r="C295" s="5">
        <f t="shared" si="301"/>
        <v>2964.168374156563</v>
      </c>
      <c r="D295" s="5">
        <f t="shared" si="302"/>
        <v>4369.9517280848986</v>
      </c>
      <c r="E295" s="15">
        <f t="shared" si="303"/>
        <v>1.9479133593123262E-8</v>
      </c>
      <c r="F295" s="15">
        <f t="shared" si="304"/>
        <v>3.8375199361118658E-8</v>
      </c>
      <c r="G295" s="15">
        <f t="shared" si="305"/>
        <v>7.834160440782407E-8</v>
      </c>
      <c r="H295" s="5">
        <f t="shared" si="306"/>
        <v>417459.69682640641</v>
      </c>
      <c r="I295" s="5">
        <f t="shared" si="307"/>
        <v>185669.35934201806</v>
      </c>
      <c r="J295" s="5">
        <f t="shared" si="308"/>
        <v>63696.848988549493</v>
      </c>
      <c r="K295" s="5">
        <f t="shared" si="309"/>
        <v>358209.86239997641</v>
      </c>
      <c r="L295" s="5">
        <f t="shared" si="310"/>
        <v>62637.926023635278</v>
      </c>
      <c r="M295" s="5">
        <f t="shared" si="311"/>
        <v>14576.098994224862</v>
      </c>
      <c r="N295" s="15">
        <f t="shared" si="312"/>
        <v>2.3988507233476675E-3</v>
      </c>
      <c r="O295" s="15">
        <f t="shared" si="313"/>
        <v>3.0214771552750097E-3</v>
      </c>
      <c r="P295" s="15">
        <f t="shared" si="314"/>
        <v>2.7410548392694523E-3</v>
      </c>
      <c r="Q295" s="5">
        <f t="shared" si="315"/>
        <v>4452.1517141638733</v>
      </c>
      <c r="R295" s="5">
        <f t="shared" si="316"/>
        <v>5948.4986432424121</v>
      </c>
      <c r="S295" s="5">
        <f t="shared" si="317"/>
        <v>4032.7692605880716</v>
      </c>
      <c r="T295" s="5">
        <f t="shared" si="318"/>
        <v>10.664865969121866</v>
      </c>
      <c r="U295" s="5">
        <f t="shared" si="319"/>
        <v>32.038127692813298</v>
      </c>
      <c r="V295" s="5">
        <f t="shared" si="320"/>
        <v>63.311911415163181</v>
      </c>
      <c r="W295" s="15">
        <f t="shared" si="321"/>
        <v>-1.0734613539272964E-2</v>
      </c>
      <c r="X295" s="15">
        <f t="shared" si="322"/>
        <v>-1.217998157191269E-2</v>
      </c>
      <c r="Y295" s="15">
        <f t="shared" si="323"/>
        <v>-9.7425357312937999E-3</v>
      </c>
      <c r="Z295" s="5">
        <f t="shared" si="339"/>
        <v>3939.7512715511889</v>
      </c>
      <c r="AA295" s="5">
        <f t="shared" si="340"/>
        <v>18531.886776880518</v>
      </c>
      <c r="AB295" s="5">
        <f t="shared" si="341"/>
        <v>97925.860801364121</v>
      </c>
      <c r="AC295" s="16">
        <f t="shared" si="324"/>
        <v>0.87751031744434072</v>
      </c>
      <c r="AD295" s="16">
        <f t="shared" si="325"/>
        <v>3.0867420863532589</v>
      </c>
      <c r="AE295" s="16">
        <f t="shared" si="326"/>
        <v>24.111874744044343</v>
      </c>
      <c r="AF295" s="15">
        <f t="shared" si="327"/>
        <v>-4.0504037456468023E-3</v>
      </c>
      <c r="AG295" s="15">
        <f t="shared" si="328"/>
        <v>2.9673830763510267E-4</v>
      </c>
      <c r="AH295" s="15">
        <f t="shared" si="329"/>
        <v>9.7937136394747881E-3</v>
      </c>
      <c r="AI295" s="1">
        <f t="shared" si="293"/>
        <v>813515.07186089491</v>
      </c>
      <c r="AJ295" s="1">
        <f t="shared" si="294"/>
        <v>359435.51334811863</v>
      </c>
      <c r="AK295" s="1">
        <f t="shared" si="295"/>
        <v>123676.78409726291</v>
      </c>
      <c r="AL295" s="14">
        <f t="shared" si="330"/>
        <v>96.685160183589062</v>
      </c>
      <c r="AM295" s="14">
        <f t="shared" si="331"/>
        <v>23.993507853536894</v>
      </c>
      <c r="AN295" s="14">
        <f t="shared" si="332"/>
        <v>7.4692844752674272</v>
      </c>
      <c r="AO295" s="11">
        <f t="shared" si="333"/>
        <v>1.866911704268374E-3</v>
      </c>
      <c r="AP295" s="11">
        <f t="shared" si="334"/>
        <v>2.3518163558884021E-3</v>
      </c>
      <c r="AQ295" s="11">
        <f t="shared" si="335"/>
        <v>2.1333941735402016E-3</v>
      </c>
      <c r="AR295" s="1">
        <f t="shared" si="336"/>
        <v>417459.69682640641</v>
      </c>
      <c r="AS295" s="1">
        <f t="shared" si="337"/>
        <v>185669.35934201806</v>
      </c>
      <c r="AT295" s="1">
        <f t="shared" si="338"/>
        <v>63696.848988549493</v>
      </c>
      <c r="AU295" s="1">
        <f t="shared" si="296"/>
        <v>83491.939365281287</v>
      </c>
      <c r="AV295" s="1">
        <f t="shared" si="297"/>
        <v>37133.871868403614</v>
      </c>
      <c r="AW295" s="1">
        <f t="shared" si="298"/>
        <v>12739.3697977099</v>
      </c>
      <c r="AX295" s="1">
        <f t="shared" si="352"/>
        <v>286567.88991998113</v>
      </c>
      <c r="AY295" s="1">
        <f t="shared" si="343"/>
        <v>50110.340818908226</v>
      </c>
      <c r="AZ295" s="1">
        <f t="shared" si="344"/>
        <v>11660.87919537989</v>
      </c>
      <c r="BA295" s="1">
        <f t="shared" si="353"/>
        <v>14644.170080100042</v>
      </c>
      <c r="BB295" s="1">
        <f t="shared" si="354"/>
        <v>32078.178774144922</v>
      </c>
      <c r="BC295" s="1">
        <f t="shared" si="355"/>
        <v>40920.205519156108</v>
      </c>
      <c r="BD295" s="1">
        <f t="shared" si="345"/>
        <v>86.856924156113877</v>
      </c>
      <c r="BE295" s="2">
        <f t="shared" si="360"/>
        <v>0</v>
      </c>
      <c r="BF295" s="2">
        <f t="shared" si="361"/>
        <v>0</v>
      </c>
      <c r="BG295" s="2">
        <f t="shared" si="362"/>
        <v>0</v>
      </c>
      <c r="BH295" s="2">
        <f t="shared" si="346"/>
        <v>0</v>
      </c>
      <c r="BI295" s="2">
        <f t="shared" si="356"/>
        <v>0</v>
      </c>
      <c r="BJ295" s="2">
        <f t="shared" si="347"/>
        <v>0</v>
      </c>
      <c r="BK295" s="2">
        <f t="shared" si="348"/>
        <v>0</v>
      </c>
      <c r="BL295" s="2">
        <f t="shared" si="349"/>
        <v>0</v>
      </c>
      <c r="BM295" s="2">
        <f t="shared" si="350"/>
        <v>0</v>
      </c>
      <c r="BN295" s="2">
        <f t="shared" si="351"/>
        <v>0</v>
      </c>
      <c r="BO295" s="2">
        <f t="shared" si="357"/>
        <v>0</v>
      </c>
      <c r="BP295" s="2">
        <f t="shared" si="358"/>
        <v>0</v>
      </c>
      <c r="BQ295" s="2">
        <f t="shared" si="359"/>
        <v>0</v>
      </c>
      <c r="BR295" s="17">
        <f t="shared" si="342"/>
        <v>9.9103597307376493E-4</v>
      </c>
      <c r="BS295" s="12"/>
      <c r="BT295" s="12"/>
      <c r="BU295" s="12"/>
      <c r="BV295" s="12"/>
      <c r="BW295" s="12"/>
      <c r="BX295" s="12"/>
      <c r="BY295" s="19"/>
      <c r="BZ295" s="19"/>
      <c r="CA295" s="19"/>
      <c r="CB295" s="12"/>
      <c r="CC295" s="12"/>
      <c r="CD295" s="12"/>
      <c r="CE295" s="12"/>
      <c r="CF295" s="12"/>
      <c r="CG295" s="12"/>
      <c r="CH295" s="12"/>
      <c r="CI295" s="12"/>
      <c r="CJ295" s="12"/>
      <c r="CK295" s="17"/>
      <c r="CL295" s="17"/>
      <c r="CM295" s="17"/>
    </row>
    <row r="296" spans="1:91">
      <c r="A296" s="2">
        <f t="shared" si="299"/>
        <v>2250</v>
      </c>
      <c r="B296" s="5">
        <f t="shared" si="300"/>
        <v>1165.4053904452169</v>
      </c>
      <c r="C296" s="5">
        <f t="shared" si="301"/>
        <v>2964.168482219588</v>
      </c>
      <c r="D296" s="5">
        <f t="shared" si="302"/>
        <v>4369.9520533164759</v>
      </c>
      <c r="E296" s="15">
        <f t="shared" si="303"/>
        <v>1.8505176913467097E-8</v>
      </c>
      <c r="F296" s="15">
        <f t="shared" si="304"/>
        <v>3.6456439393062724E-8</v>
      </c>
      <c r="G296" s="15">
        <f t="shared" si="305"/>
        <v>7.4424524187432867E-8</v>
      </c>
      <c r="H296" s="5">
        <f t="shared" si="306"/>
        <v>418451.11945740267</v>
      </c>
      <c r="I296" s="5">
        <f t="shared" si="307"/>
        <v>186224.75573817745</v>
      </c>
      <c r="J296" s="5">
        <f t="shared" si="308"/>
        <v>63869.70539582162</v>
      </c>
      <c r="K296" s="5">
        <f t="shared" si="309"/>
        <v>359060.56629577011</v>
      </c>
      <c r="L296" s="5">
        <f t="shared" si="310"/>
        <v>62825.293789889831</v>
      </c>
      <c r="M296" s="5">
        <f t="shared" si="311"/>
        <v>14615.653585340635</v>
      </c>
      <c r="N296" s="15">
        <f t="shared" si="312"/>
        <v>2.3748756946391225E-3</v>
      </c>
      <c r="O296" s="15">
        <f t="shared" si="313"/>
        <v>2.9912830476515051E-3</v>
      </c>
      <c r="P296" s="15">
        <f t="shared" si="314"/>
        <v>2.713660982368804E-3</v>
      </c>
      <c r="Q296" s="5">
        <f t="shared" si="315"/>
        <v>4414.8194743225922</v>
      </c>
      <c r="R296" s="5">
        <f t="shared" si="316"/>
        <v>5893.6231711525197</v>
      </c>
      <c r="S296" s="5">
        <f t="shared" si="317"/>
        <v>4004.3171104754074</v>
      </c>
      <c r="T296" s="5">
        <f t="shared" si="318"/>
        <v>10.5503827544952</v>
      </c>
      <c r="U296" s="5">
        <f t="shared" si="319"/>
        <v>31.647903887916247</v>
      </c>
      <c r="V296" s="5">
        <f t="shared" si="320"/>
        <v>62.695092855984448</v>
      </c>
      <c r="W296" s="15">
        <f t="shared" si="321"/>
        <v>-1.0734613539272964E-2</v>
      </c>
      <c r="X296" s="15">
        <f t="shared" si="322"/>
        <v>-1.217998157191269E-2</v>
      </c>
      <c r="Y296" s="15">
        <f t="shared" si="323"/>
        <v>-9.7425357312937999E-3</v>
      </c>
      <c r="Z296" s="5">
        <f t="shared" si="339"/>
        <v>3890.984909939928</v>
      </c>
      <c r="AA296" s="5">
        <f t="shared" si="340"/>
        <v>18366.929667542674</v>
      </c>
      <c r="AB296" s="5">
        <f t="shared" si="341"/>
        <v>98189.944759522914</v>
      </c>
      <c r="AC296" s="16">
        <f t="shared" si="324"/>
        <v>0.8739560463677204</v>
      </c>
      <c r="AD296" s="16">
        <f t="shared" si="325"/>
        <v>3.0876580409760694</v>
      </c>
      <c r="AE296" s="16">
        <f t="shared" si="326"/>
        <v>24.348019540598397</v>
      </c>
      <c r="AF296" s="15">
        <f t="shared" si="327"/>
        <v>-4.0504037456468023E-3</v>
      </c>
      <c r="AG296" s="15">
        <f t="shared" si="328"/>
        <v>2.9673830763510267E-4</v>
      </c>
      <c r="AH296" s="15">
        <f t="shared" si="329"/>
        <v>9.7937136394747881E-3</v>
      </c>
      <c r="AI296" s="1">
        <f t="shared" si="293"/>
        <v>815655.50404008664</v>
      </c>
      <c r="AJ296" s="1">
        <f t="shared" si="294"/>
        <v>360625.83388171042</v>
      </c>
      <c r="AK296" s="1">
        <f t="shared" si="295"/>
        <v>124048.47548524651</v>
      </c>
      <c r="AL296" s="14">
        <f t="shared" si="330"/>
        <v>96.863857814193111</v>
      </c>
      <c r="AM296" s="14">
        <f t="shared" si="331"/>
        <v>24.049371894499931</v>
      </c>
      <c r="AN296" s="14">
        <f t="shared" si="332"/>
        <v>7.4850600539676764</v>
      </c>
      <c r="AO296" s="11">
        <f t="shared" si="333"/>
        <v>1.8482425872256903E-3</v>
      </c>
      <c r="AP296" s="11">
        <f t="shared" si="334"/>
        <v>2.3282981923295181E-3</v>
      </c>
      <c r="AQ296" s="11">
        <f t="shared" si="335"/>
        <v>2.1120602318047996E-3</v>
      </c>
      <c r="AR296" s="1">
        <f t="shared" si="336"/>
        <v>418451.11945740267</v>
      </c>
      <c r="AS296" s="1">
        <f t="shared" si="337"/>
        <v>186224.75573817745</v>
      </c>
      <c r="AT296" s="1">
        <f t="shared" si="338"/>
        <v>63869.70539582162</v>
      </c>
      <c r="AU296" s="1">
        <f t="shared" si="296"/>
        <v>83690.223891480535</v>
      </c>
      <c r="AV296" s="1">
        <f t="shared" si="297"/>
        <v>37244.951147635489</v>
      </c>
      <c r="AW296" s="1">
        <f t="shared" si="298"/>
        <v>12773.941079164324</v>
      </c>
      <c r="AX296" s="1">
        <f t="shared" si="352"/>
        <v>287248.45303661615</v>
      </c>
      <c r="AY296" s="1">
        <f t="shared" si="343"/>
        <v>50260.235031911863</v>
      </c>
      <c r="AZ296" s="1">
        <f t="shared" si="344"/>
        <v>11692.522868272508</v>
      </c>
      <c r="BA296" s="1">
        <f t="shared" si="353"/>
        <v>14646.934762759873</v>
      </c>
      <c r="BB296" s="1">
        <f t="shared" si="354"/>
        <v>32087.033375563569</v>
      </c>
      <c r="BC296" s="1">
        <f t="shared" si="355"/>
        <v>40932.051071987211</v>
      </c>
      <c r="BD296" s="1">
        <f t="shared" si="345"/>
        <v>84.34968801319765</v>
      </c>
      <c r="BE296" s="2">
        <f t="shared" si="360"/>
        <v>0</v>
      </c>
      <c r="BF296" s="2">
        <f t="shared" si="361"/>
        <v>0</v>
      </c>
      <c r="BG296" s="2">
        <f t="shared" si="362"/>
        <v>0</v>
      </c>
      <c r="BH296" s="2">
        <f t="shared" si="346"/>
        <v>0</v>
      </c>
      <c r="BI296" s="2">
        <f t="shared" si="356"/>
        <v>0</v>
      </c>
      <c r="BJ296" s="2">
        <f t="shared" si="347"/>
        <v>0</v>
      </c>
      <c r="BK296" s="2">
        <f t="shared" si="348"/>
        <v>0</v>
      </c>
      <c r="BL296" s="2">
        <f t="shared" si="349"/>
        <v>0</v>
      </c>
      <c r="BM296" s="2">
        <f t="shared" si="350"/>
        <v>0</v>
      </c>
      <c r="BN296" s="2">
        <f t="shared" si="351"/>
        <v>0</v>
      </c>
      <c r="BO296" s="2">
        <f t="shared" si="357"/>
        <v>0</v>
      </c>
      <c r="BP296" s="2">
        <f t="shared" si="358"/>
        <v>0</v>
      </c>
      <c r="BQ296" s="2">
        <f t="shared" si="359"/>
        <v>0</v>
      </c>
      <c r="BR296" s="17">
        <f t="shared" si="342"/>
        <v>9.621708476444319E-4</v>
      </c>
      <c r="BS296" s="12"/>
      <c r="BT296" s="12"/>
      <c r="BU296" s="12"/>
      <c r="BV296" s="12"/>
      <c r="BW296" s="12"/>
      <c r="BX296" s="12"/>
      <c r="BY296" s="19"/>
      <c r="BZ296" s="19"/>
      <c r="CA296" s="19"/>
      <c r="CB296" s="12"/>
      <c r="CC296" s="12"/>
      <c r="CD296" s="12"/>
      <c r="CE296" s="12"/>
      <c r="CF296" s="12"/>
      <c r="CG296" s="12"/>
      <c r="CH296" s="12"/>
      <c r="CI296" s="12"/>
      <c r="CJ296" s="12"/>
      <c r="CK296" s="17"/>
      <c r="CL296" s="17"/>
      <c r="CM296" s="17"/>
    </row>
    <row r="297" spans="1:91">
      <c r="A297" s="2">
        <f t="shared" si="299"/>
        <v>2251</v>
      </c>
      <c r="B297" s="5">
        <f t="shared" si="300"/>
        <v>1165.4054109329481</v>
      </c>
      <c r="C297" s="5">
        <f t="shared" si="301"/>
        <v>2964.1685848794655</v>
      </c>
      <c r="D297" s="5">
        <f t="shared" si="302"/>
        <v>4369.9523622864981</v>
      </c>
      <c r="E297" s="15">
        <f t="shared" si="303"/>
        <v>1.7579918067793741E-8</v>
      </c>
      <c r="F297" s="15">
        <f t="shared" si="304"/>
        <v>3.4633617423409587E-8</v>
      </c>
      <c r="G297" s="15">
        <f t="shared" si="305"/>
        <v>7.0703297978061215E-8</v>
      </c>
      <c r="H297" s="5">
        <f t="shared" si="306"/>
        <v>419434.96406737325</v>
      </c>
      <c r="I297" s="5">
        <f t="shared" si="307"/>
        <v>186776.24643183331</v>
      </c>
      <c r="J297" s="5">
        <f t="shared" si="308"/>
        <v>64041.298491993504</v>
      </c>
      <c r="K297" s="5">
        <f t="shared" si="309"/>
        <v>359904.76801682328</v>
      </c>
      <c r="L297" s="5">
        <f t="shared" si="310"/>
        <v>63011.344018892349</v>
      </c>
      <c r="M297" s="5">
        <f t="shared" si="311"/>
        <v>14654.919134744312</v>
      </c>
      <c r="N297" s="15">
        <f t="shared" si="312"/>
        <v>2.3511401704796597E-3</v>
      </c>
      <c r="O297" s="15">
        <f t="shared" si="313"/>
        <v>2.961390512947526E-3</v>
      </c>
      <c r="P297" s="15">
        <f t="shared" si="314"/>
        <v>2.6865407813894127E-3</v>
      </c>
      <c r="Q297" s="5">
        <f t="shared" si="315"/>
        <v>4377.6966060117493</v>
      </c>
      <c r="R297" s="5">
        <f t="shared" si="316"/>
        <v>5839.079890397601</v>
      </c>
      <c r="S297" s="5">
        <f t="shared" si="317"/>
        <v>3975.9581424063458</v>
      </c>
      <c r="T297" s="5">
        <f t="shared" si="318"/>
        <v>10.437128472934283</v>
      </c>
      <c r="U297" s="5">
        <f t="shared" si="319"/>
        <v>31.262433001771761</v>
      </c>
      <c r="V297" s="5">
        <f t="shared" si="320"/>
        <v>62.084283673658234</v>
      </c>
      <c r="W297" s="15">
        <f t="shared" si="321"/>
        <v>-1.0734613539272964E-2</v>
      </c>
      <c r="X297" s="15">
        <f t="shared" si="322"/>
        <v>-1.217998157191269E-2</v>
      </c>
      <c r="Y297" s="15">
        <f t="shared" si="323"/>
        <v>-9.7425357312937999E-3</v>
      </c>
      <c r="Z297" s="5">
        <f t="shared" si="339"/>
        <v>3842.7302648093887</v>
      </c>
      <c r="AA297" s="5">
        <f t="shared" si="340"/>
        <v>18202.892868160532</v>
      </c>
      <c r="AB297" s="5">
        <f t="shared" si="341"/>
        <v>98452.050824388876</v>
      </c>
      <c r="AC297" s="16">
        <f t="shared" si="324"/>
        <v>0.87041617152398187</v>
      </c>
      <c r="AD297" s="16">
        <f t="shared" si="325"/>
        <v>3.0885742673977048</v>
      </c>
      <c r="AE297" s="16">
        <f t="shared" si="326"/>
        <v>24.586477071667353</v>
      </c>
      <c r="AF297" s="15">
        <f t="shared" si="327"/>
        <v>-4.0504037456468023E-3</v>
      </c>
      <c r="AG297" s="15">
        <f t="shared" si="328"/>
        <v>2.9673830763510267E-4</v>
      </c>
      <c r="AH297" s="15">
        <f t="shared" si="329"/>
        <v>9.7937136394747881E-3</v>
      </c>
      <c r="AI297" s="1">
        <f t="shared" si="293"/>
        <v>817780.17752755852</v>
      </c>
      <c r="AJ297" s="1">
        <f t="shared" si="294"/>
        <v>361808.20164117485</v>
      </c>
      <c r="AK297" s="1">
        <f t="shared" si="295"/>
        <v>124417.5690158862</v>
      </c>
      <c r="AL297" s="14">
        <f t="shared" si="330"/>
        <v>97.041095442296537</v>
      </c>
      <c r="AM297" s="14">
        <f t="shared" si="331"/>
        <v>24.104806062517468</v>
      </c>
      <c r="AN297" s="14">
        <f t="shared" si="332"/>
        <v>7.5007108626636061</v>
      </c>
      <c r="AO297" s="11">
        <f t="shared" si="333"/>
        <v>1.8297601613534334E-3</v>
      </c>
      <c r="AP297" s="11">
        <f t="shared" si="334"/>
        <v>2.3050152104062229E-3</v>
      </c>
      <c r="AQ297" s="11">
        <f t="shared" si="335"/>
        <v>2.0909396294867513E-3</v>
      </c>
      <c r="AR297" s="1">
        <f t="shared" si="336"/>
        <v>419434.96406737325</v>
      </c>
      <c r="AS297" s="1">
        <f t="shared" si="337"/>
        <v>186776.24643183331</v>
      </c>
      <c r="AT297" s="1">
        <f t="shared" si="338"/>
        <v>64041.298491993504</v>
      </c>
      <c r="AU297" s="1">
        <f t="shared" si="296"/>
        <v>83886.992813474659</v>
      </c>
      <c r="AV297" s="1">
        <f t="shared" si="297"/>
        <v>37355.249286366663</v>
      </c>
      <c r="AW297" s="1">
        <f t="shared" si="298"/>
        <v>12808.259698398702</v>
      </c>
      <c r="AX297" s="1">
        <f t="shared" si="352"/>
        <v>287923.81441345857</v>
      </c>
      <c r="AY297" s="1">
        <f t="shared" si="343"/>
        <v>50409.07521511388</v>
      </c>
      <c r="AZ297" s="1">
        <f t="shared" si="344"/>
        <v>11723.935307795449</v>
      </c>
      <c r="BA297" s="1">
        <f t="shared" si="353"/>
        <v>14649.671835669238</v>
      </c>
      <c r="BB297" s="1">
        <f t="shared" si="354"/>
        <v>32095.799575550624</v>
      </c>
      <c r="BC297" s="1">
        <f t="shared" si="355"/>
        <v>40943.77827937148</v>
      </c>
      <c r="BD297" s="1">
        <f t="shared" si="345"/>
        <v>81.914601654466509</v>
      </c>
      <c r="BE297" s="2">
        <f t="shared" si="360"/>
        <v>0</v>
      </c>
      <c r="BF297" s="2">
        <f t="shared" si="361"/>
        <v>0</v>
      </c>
      <c r="BG297" s="2">
        <f t="shared" si="362"/>
        <v>0</v>
      </c>
      <c r="BH297" s="2">
        <f t="shared" si="346"/>
        <v>0</v>
      </c>
      <c r="BI297" s="2">
        <f t="shared" si="356"/>
        <v>0</v>
      </c>
      <c r="BJ297" s="2">
        <f t="shared" si="347"/>
        <v>0</v>
      </c>
      <c r="BK297" s="2">
        <f t="shared" si="348"/>
        <v>0</v>
      </c>
      <c r="BL297" s="2">
        <f t="shared" si="349"/>
        <v>0</v>
      </c>
      <c r="BM297" s="2">
        <f t="shared" si="350"/>
        <v>0</v>
      </c>
      <c r="BN297" s="2">
        <f t="shared" si="351"/>
        <v>0</v>
      </c>
      <c r="BO297" s="2">
        <f t="shared" si="357"/>
        <v>0</v>
      </c>
      <c r="BP297" s="2">
        <f t="shared" si="358"/>
        <v>0</v>
      </c>
      <c r="BQ297" s="2">
        <f t="shared" si="359"/>
        <v>0</v>
      </c>
      <c r="BR297" s="17">
        <f t="shared" si="342"/>
        <v>9.3414645402372027E-4</v>
      </c>
      <c r="BS297" s="12"/>
      <c r="BT297" s="12"/>
      <c r="BU297" s="12"/>
      <c r="BV297" s="12"/>
      <c r="BW297" s="12"/>
      <c r="BX297" s="12"/>
      <c r="BY297" s="19"/>
      <c r="BZ297" s="19"/>
      <c r="CA297" s="19"/>
      <c r="CB297" s="12"/>
      <c r="CC297" s="12"/>
      <c r="CD297" s="12"/>
      <c r="CE297" s="12"/>
      <c r="CF297" s="12"/>
      <c r="CG297" s="12"/>
      <c r="CH297" s="12"/>
      <c r="CI297" s="12"/>
      <c r="CJ297" s="12"/>
      <c r="CK297" s="17"/>
      <c r="CL297" s="17"/>
      <c r="CM297" s="17"/>
    </row>
    <row r="298" spans="1:91">
      <c r="A298" s="2">
        <f t="shared" si="299"/>
        <v>2252</v>
      </c>
      <c r="B298" s="5">
        <f t="shared" si="300"/>
        <v>1165.4054303962932</v>
      </c>
      <c r="C298" s="5">
        <f t="shared" si="301"/>
        <v>2964.1686824063522</v>
      </c>
      <c r="D298" s="5">
        <f t="shared" si="302"/>
        <v>4369.9526558080397</v>
      </c>
      <c r="E298" s="15">
        <f t="shared" si="303"/>
        <v>1.6700922164404053E-8</v>
      </c>
      <c r="F298" s="15">
        <f t="shared" si="304"/>
        <v>3.2901936552239103E-8</v>
      </c>
      <c r="G298" s="15">
        <f t="shared" si="305"/>
        <v>6.7168133079158156E-8</v>
      </c>
      <c r="H298" s="5">
        <f t="shared" si="306"/>
        <v>420411.26542657265</v>
      </c>
      <c r="I298" s="5">
        <f t="shared" si="307"/>
        <v>187323.84254843552</v>
      </c>
      <c r="J298" s="5">
        <f t="shared" si="308"/>
        <v>64211.63290243884</v>
      </c>
      <c r="K298" s="5">
        <f t="shared" si="309"/>
        <v>360742.49738446204</v>
      </c>
      <c r="L298" s="5">
        <f t="shared" si="310"/>
        <v>63196.080459349396</v>
      </c>
      <c r="M298" s="5">
        <f t="shared" si="311"/>
        <v>14693.89669865098</v>
      </c>
      <c r="N298" s="15">
        <f t="shared" si="312"/>
        <v>2.3276417599435995E-3</v>
      </c>
      <c r="O298" s="15">
        <f t="shared" si="313"/>
        <v>2.9317965412967162E-3</v>
      </c>
      <c r="P298" s="15">
        <f t="shared" si="314"/>
        <v>2.6596915034664548E-3</v>
      </c>
      <c r="Q298" s="5">
        <f t="shared" si="315"/>
        <v>4340.7841240888047</v>
      </c>
      <c r="R298" s="5">
        <f t="shared" si="316"/>
        <v>5784.8706804618814</v>
      </c>
      <c r="S298" s="5">
        <f t="shared" si="317"/>
        <v>3947.694289804499</v>
      </c>
      <c r="T298" s="5">
        <f t="shared" si="318"/>
        <v>10.325089932317592</v>
      </c>
      <c r="U298" s="5">
        <f t="shared" si="319"/>
        <v>30.881657143917025</v>
      </c>
      <c r="V298" s="5">
        <f t="shared" si="320"/>
        <v>61.479425321615835</v>
      </c>
      <c r="W298" s="15">
        <f t="shared" si="321"/>
        <v>-1.0734613539272964E-2</v>
      </c>
      <c r="X298" s="15">
        <f t="shared" si="322"/>
        <v>-1.217998157191269E-2</v>
      </c>
      <c r="Y298" s="15">
        <f t="shared" si="323"/>
        <v>-9.7425357312937999E-3</v>
      </c>
      <c r="Z298" s="5">
        <f t="shared" si="339"/>
        <v>3794.9841888830401</v>
      </c>
      <c r="AA298" s="5">
        <f t="shared" si="340"/>
        <v>18039.783401561053</v>
      </c>
      <c r="AB298" s="5">
        <f t="shared" si="341"/>
        <v>98712.186260564165</v>
      </c>
      <c r="AC298" s="16">
        <f t="shared" si="324"/>
        <v>0.86689063460256954</v>
      </c>
      <c r="AD298" s="16">
        <f t="shared" si="325"/>
        <v>3.0894907656988178</v>
      </c>
      <c r="AE298" s="16">
        <f t="shared" si="326"/>
        <v>24.827269987510775</v>
      </c>
      <c r="AF298" s="15">
        <f t="shared" si="327"/>
        <v>-4.0504037456468023E-3</v>
      </c>
      <c r="AG298" s="15">
        <f t="shared" si="328"/>
        <v>2.9673830763510267E-4</v>
      </c>
      <c r="AH298" s="15">
        <f t="shared" si="329"/>
        <v>9.7937136394747881E-3</v>
      </c>
      <c r="AI298" s="1">
        <f t="shared" si="293"/>
        <v>819889.15258827736</v>
      </c>
      <c r="AJ298" s="1">
        <f t="shared" si="294"/>
        <v>362982.63076342404</v>
      </c>
      <c r="AK298" s="1">
        <f t="shared" si="295"/>
        <v>124784.07181269629</v>
      </c>
      <c r="AL298" s="14">
        <f t="shared" si="330"/>
        <v>97.216881753446401</v>
      </c>
      <c r="AM298" s="14">
        <f t="shared" si="331"/>
        <v>24.159812387689282</v>
      </c>
      <c r="AN298" s="14">
        <f t="shared" si="332"/>
        <v>7.5162375609197509</v>
      </c>
      <c r="AO298" s="11">
        <f t="shared" si="333"/>
        <v>1.811462559739899E-3</v>
      </c>
      <c r="AP298" s="11">
        <f t="shared" si="334"/>
        <v>2.2819650583021608E-3</v>
      </c>
      <c r="AQ298" s="11">
        <f t="shared" si="335"/>
        <v>2.0700302331918838E-3</v>
      </c>
      <c r="AR298" s="1">
        <f t="shared" si="336"/>
        <v>420411.26542657265</v>
      </c>
      <c r="AS298" s="1">
        <f t="shared" si="337"/>
        <v>187323.84254843552</v>
      </c>
      <c r="AT298" s="1">
        <f t="shared" si="338"/>
        <v>64211.63290243884</v>
      </c>
      <c r="AU298" s="1">
        <f t="shared" si="296"/>
        <v>84082.253085314529</v>
      </c>
      <c r="AV298" s="1">
        <f t="shared" si="297"/>
        <v>37464.768509687106</v>
      </c>
      <c r="AW298" s="1">
        <f t="shared" si="298"/>
        <v>12842.326580487768</v>
      </c>
      <c r="AX298" s="1">
        <f t="shared" si="352"/>
        <v>288593.99790756957</v>
      </c>
      <c r="AY298" s="1">
        <f t="shared" si="343"/>
        <v>50556.864367479517</v>
      </c>
      <c r="AZ298" s="1">
        <f t="shared" si="344"/>
        <v>11755.117358920785</v>
      </c>
      <c r="BA298" s="1">
        <f t="shared" si="353"/>
        <v>14652.381574535291</v>
      </c>
      <c r="BB298" s="1">
        <f t="shared" si="354"/>
        <v>32104.478256746304</v>
      </c>
      <c r="BC298" s="1">
        <f t="shared" si="355"/>
        <v>40955.388326356777</v>
      </c>
      <c r="BD298" s="1">
        <f t="shared" si="345"/>
        <v>79.549597661074245</v>
      </c>
      <c r="BE298" s="2">
        <f t="shared" si="360"/>
        <v>0</v>
      </c>
      <c r="BF298" s="2">
        <f t="shared" si="361"/>
        <v>0</v>
      </c>
      <c r="BG298" s="2">
        <f t="shared" si="362"/>
        <v>0</v>
      </c>
      <c r="BH298" s="2">
        <f t="shared" si="346"/>
        <v>0</v>
      </c>
      <c r="BI298" s="2">
        <f t="shared" si="356"/>
        <v>0</v>
      </c>
      <c r="BJ298" s="2">
        <f t="shared" si="347"/>
        <v>0</v>
      </c>
      <c r="BK298" s="2">
        <f t="shared" si="348"/>
        <v>0</v>
      </c>
      <c r="BL298" s="2">
        <f t="shared" si="349"/>
        <v>0</v>
      </c>
      <c r="BM298" s="2">
        <f t="shared" si="350"/>
        <v>0</v>
      </c>
      <c r="BN298" s="2">
        <f t="shared" si="351"/>
        <v>0</v>
      </c>
      <c r="BO298" s="2">
        <f t="shared" si="357"/>
        <v>0</v>
      </c>
      <c r="BP298" s="2">
        <f t="shared" si="358"/>
        <v>0</v>
      </c>
      <c r="BQ298" s="2">
        <f t="shared" si="359"/>
        <v>0</v>
      </c>
      <c r="BR298" s="17">
        <f t="shared" si="342"/>
        <v>9.0693830487739832E-4</v>
      </c>
      <c r="BS298" s="12"/>
      <c r="BT298" s="12"/>
      <c r="BU298" s="12"/>
      <c r="BV298" s="12"/>
      <c r="BW298" s="12"/>
      <c r="BX298" s="12"/>
      <c r="BY298" s="19"/>
      <c r="BZ298" s="19"/>
      <c r="CA298" s="19"/>
      <c r="CB298" s="12"/>
      <c r="CC298" s="12"/>
      <c r="CD298" s="12"/>
      <c r="CE298" s="12"/>
      <c r="CF298" s="12"/>
      <c r="CG298" s="12"/>
      <c r="CH298" s="12"/>
      <c r="CI298" s="12"/>
      <c r="CJ298" s="12"/>
      <c r="CK298" s="17"/>
      <c r="CL298" s="17"/>
      <c r="CM298" s="17"/>
    </row>
    <row r="299" spans="1:91">
      <c r="A299" s="2">
        <f t="shared" si="299"/>
        <v>2253</v>
      </c>
      <c r="B299" s="5">
        <f t="shared" si="300"/>
        <v>1165.4054488864713</v>
      </c>
      <c r="C299" s="5">
        <f t="shared" si="301"/>
        <v>2964.1687750568976</v>
      </c>
      <c r="D299" s="5">
        <f t="shared" si="302"/>
        <v>4369.9529346535228</v>
      </c>
      <c r="E299" s="15">
        <f t="shared" si="303"/>
        <v>1.5865876056183849E-8</v>
      </c>
      <c r="F299" s="15">
        <f t="shared" si="304"/>
        <v>3.1256839724627149E-8</v>
      </c>
      <c r="G299" s="15">
        <f t="shared" si="305"/>
        <v>6.3809726425200242E-8</v>
      </c>
      <c r="H299" s="5">
        <f t="shared" si="306"/>
        <v>421380.05862348073</v>
      </c>
      <c r="I299" s="5">
        <f t="shared" si="307"/>
        <v>187867.55552756641</v>
      </c>
      <c r="J299" s="5">
        <f t="shared" si="308"/>
        <v>64380.713331716142</v>
      </c>
      <c r="K299" s="5">
        <f t="shared" si="309"/>
        <v>361573.78449371719</v>
      </c>
      <c r="L299" s="5">
        <f t="shared" si="310"/>
        <v>63379.506966151159</v>
      </c>
      <c r="M299" s="5">
        <f t="shared" si="311"/>
        <v>14732.587351497563</v>
      </c>
      <c r="N299" s="15">
        <f t="shared" si="312"/>
        <v>2.3043780959612903E-3</v>
      </c>
      <c r="O299" s="15">
        <f t="shared" si="313"/>
        <v>2.9024981528680271E-3</v>
      </c>
      <c r="P299" s="15">
        <f t="shared" si="314"/>
        <v>2.6331104430681318E-3</v>
      </c>
      <c r="Q299" s="5">
        <f t="shared" si="315"/>
        <v>4304.082983925563</v>
      </c>
      <c r="R299" s="5">
        <f t="shared" si="316"/>
        <v>5730.9973088635179</v>
      </c>
      <c r="S299" s="5">
        <f t="shared" si="317"/>
        <v>3919.5274314114413</v>
      </c>
      <c r="T299" s="5">
        <f t="shared" si="318"/>
        <v>10.214254082135925</v>
      </c>
      <c r="U299" s="5">
        <f t="shared" si="319"/>
        <v>30.505519128993988</v>
      </c>
      <c r="V299" s="5">
        <f t="shared" si="320"/>
        <v>60.880459823680582</v>
      </c>
      <c r="W299" s="15">
        <f t="shared" si="321"/>
        <v>-1.0734613539272964E-2</v>
      </c>
      <c r="X299" s="15">
        <f t="shared" si="322"/>
        <v>-1.217998157191269E-2</v>
      </c>
      <c r="Y299" s="15">
        <f t="shared" si="323"/>
        <v>-9.7425357312937999E-3</v>
      </c>
      <c r="Z299" s="5">
        <f t="shared" si="339"/>
        <v>3747.7434950440315</v>
      </c>
      <c r="AA299" s="5">
        <f t="shared" si="340"/>
        <v>17877.607945453947</v>
      </c>
      <c r="AB299" s="5">
        <f t="shared" si="341"/>
        <v>98970.358457187976</v>
      </c>
      <c r="AC299" s="16">
        <f t="shared" si="324"/>
        <v>0.8633793775291092</v>
      </c>
      <c r="AD299" s="16">
        <f t="shared" si="325"/>
        <v>3.0904075359600855</v>
      </c>
      <c r="AE299" s="16">
        <f t="shared" si="326"/>
        <v>25.07042116021838</v>
      </c>
      <c r="AF299" s="15">
        <f t="shared" si="327"/>
        <v>-4.0504037456468023E-3</v>
      </c>
      <c r="AG299" s="15">
        <f t="shared" si="328"/>
        <v>2.9673830763510267E-4</v>
      </c>
      <c r="AH299" s="15">
        <f t="shared" si="329"/>
        <v>9.7937136394747881E-3</v>
      </c>
      <c r="AI299" s="1">
        <f t="shared" si="293"/>
        <v>821982.49041476415</v>
      </c>
      <c r="AJ299" s="1">
        <f t="shared" si="294"/>
        <v>364149.13619676873</v>
      </c>
      <c r="AK299" s="1">
        <f t="shared" si="295"/>
        <v>125147.99121191444</v>
      </c>
      <c r="AL299" s="14">
        <f t="shared" si="330"/>
        <v>97.39122544750272</v>
      </c>
      <c r="AM299" s="14">
        <f t="shared" si="331"/>
        <v>24.214392916896287</v>
      </c>
      <c r="AN299" s="14">
        <f t="shared" si="332"/>
        <v>7.5316408115207976</v>
      </c>
      <c r="AO299" s="11">
        <f t="shared" si="333"/>
        <v>1.7933479341424999E-3</v>
      </c>
      <c r="AP299" s="11">
        <f t="shared" si="334"/>
        <v>2.259145407719139E-3</v>
      </c>
      <c r="AQ299" s="11">
        <f t="shared" si="335"/>
        <v>2.049329930859965E-3</v>
      </c>
      <c r="AR299" s="1">
        <f t="shared" si="336"/>
        <v>421380.05862348073</v>
      </c>
      <c r="AS299" s="1">
        <f t="shared" si="337"/>
        <v>187867.55552756641</v>
      </c>
      <c r="AT299" s="1">
        <f t="shared" si="338"/>
        <v>64380.713331716142</v>
      </c>
      <c r="AU299" s="1">
        <f t="shared" si="296"/>
        <v>84276.011724696145</v>
      </c>
      <c r="AV299" s="1">
        <f t="shared" si="297"/>
        <v>37573.51110551328</v>
      </c>
      <c r="AW299" s="1">
        <f t="shared" si="298"/>
        <v>12876.142666343228</v>
      </c>
      <c r="AX299" s="1">
        <f t="shared" si="352"/>
        <v>289259.02759497374</v>
      </c>
      <c r="AY299" s="1">
        <f t="shared" si="343"/>
        <v>50703.605572920926</v>
      </c>
      <c r="AZ299" s="1">
        <f t="shared" si="344"/>
        <v>11786.069881198049</v>
      </c>
      <c r="BA299" s="1">
        <f t="shared" si="353"/>
        <v>14655.064252299055</v>
      </c>
      <c r="BB299" s="1">
        <f t="shared" si="354"/>
        <v>32113.070292919492</v>
      </c>
      <c r="BC299" s="1">
        <f t="shared" si="355"/>
        <v>40966.882385924051</v>
      </c>
      <c r="BD299" s="1">
        <f t="shared" si="345"/>
        <v>77.252667508660494</v>
      </c>
      <c r="BE299" s="2">
        <f t="shared" si="360"/>
        <v>0</v>
      </c>
      <c r="BF299" s="2">
        <f t="shared" si="361"/>
        <v>0</v>
      </c>
      <c r="BG299" s="2">
        <f t="shared" si="362"/>
        <v>0</v>
      </c>
      <c r="BH299" s="2">
        <f t="shared" si="346"/>
        <v>0</v>
      </c>
      <c r="BI299" s="2">
        <f t="shared" si="356"/>
        <v>0</v>
      </c>
      <c r="BJ299" s="2">
        <f t="shared" si="347"/>
        <v>0</v>
      </c>
      <c r="BK299" s="2">
        <f t="shared" si="348"/>
        <v>0</v>
      </c>
      <c r="BL299" s="2">
        <f t="shared" si="349"/>
        <v>0</v>
      </c>
      <c r="BM299" s="2">
        <f t="shared" si="350"/>
        <v>0</v>
      </c>
      <c r="BN299" s="2">
        <f t="shared" si="351"/>
        <v>0</v>
      </c>
      <c r="BO299" s="2">
        <f t="shared" si="357"/>
        <v>0</v>
      </c>
      <c r="BP299" s="2">
        <f t="shared" si="358"/>
        <v>0</v>
      </c>
      <c r="BQ299" s="2">
        <f t="shared" si="359"/>
        <v>0</v>
      </c>
      <c r="BR299" s="17">
        <f t="shared" si="342"/>
        <v>8.8052262609456141E-4</v>
      </c>
      <c r="BS299" s="12"/>
      <c r="BT299" s="12"/>
      <c r="BU299" s="12"/>
      <c r="BV299" s="12"/>
      <c r="BW299" s="12"/>
      <c r="BX299" s="12"/>
      <c r="BY299" s="19"/>
      <c r="BZ299" s="19"/>
      <c r="CA299" s="19"/>
      <c r="CB299" s="12"/>
      <c r="CC299" s="12"/>
      <c r="CD299" s="12"/>
      <c r="CE299" s="12"/>
      <c r="CF299" s="12"/>
      <c r="CG299" s="12"/>
      <c r="CH299" s="12"/>
      <c r="CI299" s="12"/>
      <c r="CJ299" s="12"/>
      <c r="CK299" s="17"/>
      <c r="CL299" s="17"/>
      <c r="CM299" s="17"/>
    </row>
    <row r="300" spans="1:91">
      <c r="A300" s="2">
        <f t="shared" si="299"/>
        <v>2254</v>
      </c>
      <c r="B300" s="5">
        <f t="shared" si="300"/>
        <v>1165.4054664521409</v>
      </c>
      <c r="C300" s="5">
        <f t="shared" si="301"/>
        <v>2964.1688630749186</v>
      </c>
      <c r="D300" s="5">
        <f t="shared" si="302"/>
        <v>4369.9531995567486</v>
      </c>
      <c r="E300" s="15">
        <f t="shared" si="303"/>
        <v>1.5072582253374657E-8</v>
      </c>
      <c r="F300" s="15">
        <f t="shared" si="304"/>
        <v>2.969399773839579E-8</v>
      </c>
      <c r="G300" s="15">
        <f t="shared" si="305"/>
        <v>6.0619240103940226E-8</v>
      </c>
      <c r="H300" s="5">
        <f t="shared" si="306"/>
        <v>422341.37905236077</v>
      </c>
      <c r="I300" s="5">
        <f t="shared" si="307"/>
        <v>188407.39711469377</v>
      </c>
      <c r="J300" s="5">
        <f t="shared" si="308"/>
        <v>64548.544561169634</v>
      </c>
      <c r="K300" s="5">
        <f t="shared" si="309"/>
        <v>362398.65970261849</v>
      </c>
      <c r="L300" s="5">
        <f t="shared" si="310"/>
        <v>63561.627497580201</v>
      </c>
      <c r="M300" s="5">
        <f t="shared" si="311"/>
        <v>14770.992185389285</v>
      </c>
      <c r="N300" s="15">
        <f t="shared" si="312"/>
        <v>2.2813468350761923E-3</v>
      </c>
      <c r="O300" s="15">
        <f t="shared" si="313"/>
        <v>2.8734923975710647E-3</v>
      </c>
      <c r="P300" s="15">
        <f t="shared" si="314"/>
        <v>2.606794921722777E-3</v>
      </c>
      <c r="Q300" s="5">
        <f t="shared" si="315"/>
        <v>4267.5940825598955</v>
      </c>
      <c r="R300" s="5">
        <f t="shared" si="316"/>
        <v>5677.4614333781274</v>
      </c>
      <c r="S300" s="5">
        <f t="shared" si="317"/>
        <v>3891.4593920366465</v>
      </c>
      <c r="T300" s="5">
        <f t="shared" si="318"/>
        <v>10.104608011972255</v>
      </c>
      <c r="U300" s="5">
        <f t="shared" si="319"/>
        <v>30.133962468161211</v>
      </c>
      <c r="V300" s="5">
        <f t="shared" si="320"/>
        <v>60.28732976851078</v>
      </c>
      <c r="W300" s="15">
        <f t="shared" si="321"/>
        <v>-1.0734613539272964E-2</v>
      </c>
      <c r="X300" s="15">
        <f t="shared" si="322"/>
        <v>-1.217998157191269E-2</v>
      </c>
      <c r="Y300" s="15">
        <f t="shared" si="323"/>
        <v>-9.7425357312937999E-3</v>
      </c>
      <c r="Z300" s="5">
        <f t="shared" si="339"/>
        <v>3701.0049583792975</v>
      </c>
      <c r="AA300" s="5">
        <f t="shared" si="340"/>
        <v>17716.372838844371</v>
      </c>
      <c r="AB300" s="5">
        <f t="shared" si="341"/>
        <v>99226.574924158398</v>
      </c>
      <c r="AC300" s="16">
        <f t="shared" si="324"/>
        <v>0.85988234246445105</v>
      </c>
      <c r="AD300" s="16">
        <f t="shared" si="325"/>
        <v>3.091324578262209</v>
      </c>
      <c r="AE300" s="16">
        <f t="shared" si="326"/>
        <v>25.31595368588259</v>
      </c>
      <c r="AF300" s="15">
        <f t="shared" si="327"/>
        <v>-4.0504037456468023E-3</v>
      </c>
      <c r="AG300" s="15">
        <f t="shared" si="328"/>
        <v>2.9673830763510267E-4</v>
      </c>
      <c r="AH300" s="15">
        <f t="shared" si="329"/>
        <v>9.7937136394747881E-3</v>
      </c>
      <c r="AI300" s="1">
        <f t="shared" si="293"/>
        <v>824060.25309798389</v>
      </c>
      <c r="AJ300" s="1">
        <f t="shared" si="294"/>
        <v>365307.73368260515</v>
      </c>
      <c r="AK300" s="1">
        <f t="shared" si="295"/>
        <v>125509.33475706622</v>
      </c>
      <c r="AL300" s="14">
        <f t="shared" si="330"/>
        <v>97.564135236932998</v>
      </c>
      <c r="AM300" s="14">
        <f t="shared" si="331"/>
        <v>24.268549713109611</v>
      </c>
      <c r="AN300" s="14">
        <f t="shared" si="332"/>
        <v>7.5469212802948977</v>
      </c>
      <c r="AO300" s="11">
        <f t="shared" si="333"/>
        <v>1.775414454801075E-3</v>
      </c>
      <c r="AP300" s="11">
        <f t="shared" si="334"/>
        <v>2.2365539536419476E-3</v>
      </c>
      <c r="AQ300" s="11">
        <f t="shared" si="335"/>
        <v>2.0288366315513655E-3</v>
      </c>
      <c r="AR300" s="1">
        <f t="shared" si="336"/>
        <v>422341.37905236077</v>
      </c>
      <c r="AS300" s="1">
        <f t="shared" si="337"/>
        <v>188407.39711469377</v>
      </c>
      <c r="AT300" s="1">
        <f t="shared" si="338"/>
        <v>64548.544561169634</v>
      </c>
      <c r="AU300" s="1">
        <f t="shared" si="296"/>
        <v>84468.275810472158</v>
      </c>
      <c r="AV300" s="1">
        <f t="shared" si="297"/>
        <v>37681.479422938755</v>
      </c>
      <c r="AW300" s="1">
        <f t="shared" si="298"/>
        <v>12909.708912233928</v>
      </c>
      <c r="AX300" s="1">
        <f t="shared" si="352"/>
        <v>289918.92776209483</v>
      </c>
      <c r="AY300" s="1">
        <f t="shared" si="343"/>
        <v>50849.301998064155</v>
      </c>
      <c r="AZ300" s="1">
        <f t="shared" si="344"/>
        <v>11816.793748311427</v>
      </c>
      <c r="BA300" s="1">
        <f t="shared" si="353"/>
        <v>14657.720139164087</v>
      </c>
      <c r="BB300" s="1">
        <f t="shared" si="354"/>
        <v>32121.576549060883</v>
      </c>
      <c r="BC300" s="1">
        <f t="shared" si="355"/>
        <v>40978.261619121338</v>
      </c>
      <c r="BD300" s="1">
        <f t="shared" si="345"/>
        <v>75.021859903331219</v>
      </c>
      <c r="BE300" s="2">
        <f t="shared" si="360"/>
        <v>0</v>
      </c>
      <c r="BF300" s="2">
        <f t="shared" si="361"/>
        <v>0</v>
      </c>
      <c r="BG300" s="2">
        <f t="shared" si="362"/>
        <v>0</v>
      </c>
      <c r="BH300" s="2">
        <f t="shared" si="346"/>
        <v>0</v>
      </c>
      <c r="BI300" s="2">
        <f t="shared" si="356"/>
        <v>0</v>
      </c>
      <c r="BJ300" s="2">
        <f t="shared" si="347"/>
        <v>0</v>
      </c>
      <c r="BK300" s="2">
        <f t="shared" si="348"/>
        <v>0</v>
      </c>
      <c r="BL300" s="2">
        <f t="shared" si="349"/>
        <v>0</v>
      </c>
      <c r="BM300" s="2">
        <f t="shared" si="350"/>
        <v>0</v>
      </c>
      <c r="BN300" s="2">
        <f t="shared" si="351"/>
        <v>0</v>
      </c>
      <c r="BO300" s="2">
        <f t="shared" si="357"/>
        <v>0</v>
      </c>
      <c r="BP300" s="2">
        <f t="shared" si="358"/>
        <v>0</v>
      </c>
      <c r="BQ300" s="2">
        <f t="shared" si="359"/>
        <v>0</v>
      </c>
      <c r="BR300" s="17">
        <f t="shared" si="342"/>
        <v>8.5487633601413727E-4</v>
      </c>
      <c r="BS300" s="12"/>
      <c r="BT300" s="12"/>
      <c r="BU300" s="12"/>
      <c r="BV300" s="12"/>
      <c r="BW300" s="12"/>
      <c r="BX300" s="12"/>
      <c r="BY300" s="19"/>
      <c r="BZ300" s="19"/>
      <c r="CA300" s="19"/>
      <c r="CB300" s="12"/>
      <c r="CC300" s="12"/>
      <c r="CD300" s="12"/>
      <c r="CE300" s="12"/>
      <c r="CF300" s="12"/>
      <c r="CG300" s="12"/>
      <c r="CH300" s="12"/>
      <c r="CI300" s="12"/>
      <c r="CJ300" s="12"/>
      <c r="CK300" s="17"/>
      <c r="CL300" s="17"/>
      <c r="CM300" s="17"/>
    </row>
    <row r="301" spans="1:91">
      <c r="A301" s="2">
        <f t="shared" si="299"/>
        <v>2255</v>
      </c>
      <c r="B301" s="5">
        <f t="shared" si="300"/>
        <v>1165.4054831395272</v>
      </c>
      <c r="C301" s="5">
        <f t="shared" si="301"/>
        <v>2964.1689466920407</v>
      </c>
      <c r="D301" s="5">
        <f t="shared" si="302"/>
        <v>4369.9534512148293</v>
      </c>
      <c r="E301" s="15">
        <f t="shared" si="303"/>
        <v>1.4318953140705924E-8</v>
      </c>
      <c r="F301" s="15">
        <f t="shared" si="304"/>
        <v>2.8209297851475999E-8</v>
      </c>
      <c r="G301" s="15">
        <f t="shared" si="305"/>
        <v>5.7588278098743212E-8</v>
      </c>
      <c r="H301" s="5">
        <f t="shared" si="306"/>
        <v>423295.26240102766</v>
      </c>
      <c r="I301" s="5">
        <f t="shared" si="307"/>
        <v>188943.37935302345</v>
      </c>
      <c r="J301" s="5">
        <f t="shared" si="308"/>
        <v>64715.131446563682</v>
      </c>
      <c r="K301" s="5">
        <f t="shared" si="309"/>
        <v>363217.15362167131</v>
      </c>
      <c r="L301" s="5">
        <f t="shared" si="310"/>
        <v>63742.446112554033</v>
      </c>
      <c r="M301" s="5">
        <f t="shared" si="311"/>
        <v>14809.112309554039</v>
      </c>
      <c r="N301" s="15">
        <f t="shared" si="312"/>
        <v>2.2585456572175033E-3</v>
      </c>
      <c r="O301" s="15">
        <f t="shared" si="313"/>
        <v>2.8447763547387872E-3</v>
      </c>
      <c r="P301" s="15">
        <f t="shared" si="314"/>
        <v>2.5807422877428543E-3</v>
      </c>
      <c r="Q301" s="5">
        <f t="shared" si="315"/>
        <v>4231.3182598364911</v>
      </c>
      <c r="R301" s="5">
        <f t="shared" si="316"/>
        <v>5624.2646042432025</v>
      </c>
      <c r="S301" s="5">
        <f t="shared" si="317"/>
        <v>3863.4919433066225</v>
      </c>
      <c r="T301" s="5">
        <f t="shared" si="318"/>
        <v>9.9961389499978921</v>
      </c>
      <c r="U301" s="5">
        <f t="shared" si="319"/>
        <v>29.7669313606103</v>
      </c>
      <c r="V301" s="5">
        <f t="shared" si="320"/>
        <v>59.699978304096774</v>
      </c>
      <c r="W301" s="15">
        <f t="shared" si="321"/>
        <v>-1.0734613539272964E-2</v>
      </c>
      <c r="X301" s="15">
        <f t="shared" si="322"/>
        <v>-1.217998157191269E-2</v>
      </c>
      <c r="Y301" s="15">
        <f t="shared" si="323"/>
        <v>-9.7425357312937999E-3</v>
      </c>
      <c r="Z301" s="5">
        <f t="shared" si="339"/>
        <v>3654.7653181769647</v>
      </c>
      <c r="AA301" s="5">
        <f t="shared" si="340"/>
        <v>17556.084088400457</v>
      </c>
      <c r="AB301" s="5">
        <f t="shared" si="341"/>
        <v>99480.843288408039</v>
      </c>
      <c r="AC301" s="16">
        <f t="shared" si="324"/>
        <v>0.85639947180371745</v>
      </c>
      <c r="AD301" s="16">
        <f t="shared" si="325"/>
        <v>3.0922418926859132</v>
      </c>
      <c r="AE301" s="16">
        <f t="shared" si="326"/>
        <v>25.563890886792329</v>
      </c>
      <c r="AF301" s="15">
        <f t="shared" si="327"/>
        <v>-4.0504037456468023E-3</v>
      </c>
      <c r="AG301" s="15">
        <f t="shared" si="328"/>
        <v>2.9673830763510267E-4</v>
      </c>
      <c r="AH301" s="15">
        <f t="shared" si="329"/>
        <v>9.7937136394747881E-3</v>
      </c>
      <c r="AI301" s="1">
        <f t="shared" si="293"/>
        <v>826122.50359865767</v>
      </c>
      <c r="AJ301" s="1">
        <f t="shared" si="294"/>
        <v>366458.43973728339</v>
      </c>
      <c r="AK301" s="1">
        <f t="shared" si="295"/>
        <v>125868.11019359351</v>
      </c>
      <c r="AL301" s="14">
        <f t="shared" si="330"/>
        <v>97.73561984514312</v>
      </c>
      <c r="AM301" s="14">
        <f t="shared" si="331"/>
        <v>24.322284854711523</v>
      </c>
      <c r="AN301" s="14">
        <f t="shared" si="332"/>
        <v>7.5620796359403055</v>
      </c>
      <c r="AO301" s="11">
        <f t="shared" si="333"/>
        <v>1.7576603102530642E-3</v>
      </c>
      <c r="AP301" s="11">
        <f t="shared" si="334"/>
        <v>2.2141884141055283E-3</v>
      </c>
      <c r="AQ301" s="11">
        <f t="shared" si="335"/>
        <v>2.0085482652358517E-3</v>
      </c>
      <c r="AR301" s="1">
        <f t="shared" si="336"/>
        <v>423295.26240102766</v>
      </c>
      <c r="AS301" s="1">
        <f t="shared" si="337"/>
        <v>188943.37935302345</v>
      </c>
      <c r="AT301" s="1">
        <f t="shared" si="338"/>
        <v>64715.131446563682</v>
      </c>
      <c r="AU301" s="1">
        <f t="shared" si="296"/>
        <v>84659.052480205544</v>
      </c>
      <c r="AV301" s="1">
        <f t="shared" si="297"/>
        <v>37788.675870604689</v>
      </c>
      <c r="AW301" s="1">
        <f t="shared" si="298"/>
        <v>12943.026289312736</v>
      </c>
      <c r="AX301" s="1">
        <f t="shared" si="352"/>
        <v>290573.72289733699</v>
      </c>
      <c r="AY301" s="1">
        <f t="shared" si="343"/>
        <v>50993.95689004322</v>
      </c>
      <c r="AZ301" s="1">
        <f t="shared" si="344"/>
        <v>11847.289847643231</v>
      </c>
      <c r="BA301" s="1">
        <f t="shared" si="353"/>
        <v>14660.349502624795</v>
      </c>
      <c r="BB301" s="1">
        <f t="shared" si="354"/>
        <v>32129.997881474839</v>
      </c>
      <c r="BC301" s="1">
        <f t="shared" si="355"/>
        <v>40989.527175195755</v>
      </c>
      <c r="BD301" s="1">
        <f t="shared" si="345"/>
        <v>72.855279164107799</v>
      </c>
      <c r="BE301" s="2">
        <f t="shared" si="360"/>
        <v>0</v>
      </c>
      <c r="BF301" s="2">
        <f t="shared" si="361"/>
        <v>0</v>
      </c>
      <c r="BG301" s="2">
        <f t="shared" si="362"/>
        <v>0</v>
      </c>
      <c r="BH301" s="2">
        <f t="shared" si="346"/>
        <v>0</v>
      </c>
      <c r="BI301" s="2">
        <f t="shared" si="356"/>
        <v>0</v>
      </c>
      <c r="BJ301" s="2">
        <f t="shared" si="347"/>
        <v>0</v>
      </c>
      <c r="BK301" s="2">
        <f t="shared" si="348"/>
        <v>0</v>
      </c>
      <c r="BL301" s="2">
        <f t="shared" si="349"/>
        <v>0</v>
      </c>
      <c r="BM301" s="2">
        <f t="shared" si="350"/>
        <v>0</v>
      </c>
      <c r="BN301" s="2">
        <f t="shared" si="351"/>
        <v>0</v>
      </c>
      <c r="BO301" s="2">
        <f t="shared" si="357"/>
        <v>0</v>
      </c>
      <c r="BP301" s="2">
        <f t="shared" si="358"/>
        <v>0</v>
      </c>
      <c r="BQ301" s="2">
        <f t="shared" si="359"/>
        <v>0</v>
      </c>
      <c r="BR301" s="17">
        <f t="shared" si="342"/>
        <v>8.2997702525644393E-4</v>
      </c>
      <c r="BS301" s="12"/>
      <c r="BT301" s="12"/>
      <c r="BU301" s="12"/>
      <c r="BV301" s="12"/>
      <c r="BW301" s="12"/>
      <c r="BX301" s="12"/>
      <c r="BY301" s="19"/>
      <c r="BZ301" s="19"/>
      <c r="CA301" s="19"/>
      <c r="CB301" s="12"/>
      <c r="CC301" s="12"/>
      <c r="CD301" s="12"/>
      <c r="CE301" s="12"/>
      <c r="CF301" s="12"/>
      <c r="CG301" s="12"/>
      <c r="CH301" s="12"/>
      <c r="CI301" s="12"/>
      <c r="CJ301" s="12"/>
      <c r="CK301" s="17"/>
      <c r="CL301" s="17"/>
      <c r="CM301" s="17"/>
    </row>
    <row r="302" spans="1:91">
      <c r="A302" s="2">
        <f t="shared" si="299"/>
        <v>2256</v>
      </c>
      <c r="B302" s="5">
        <f t="shared" si="300"/>
        <v>1165.4054989925442</v>
      </c>
      <c r="C302" s="5">
        <f t="shared" si="301"/>
        <v>2964.1690261283093</v>
      </c>
      <c r="D302" s="5">
        <f t="shared" si="302"/>
        <v>4369.953690290019</v>
      </c>
      <c r="E302" s="15">
        <f t="shared" si="303"/>
        <v>1.3603005483670627E-8</v>
      </c>
      <c r="F302" s="15">
        <f t="shared" si="304"/>
        <v>2.6798832958902197E-8</v>
      </c>
      <c r="G302" s="15">
        <f t="shared" si="305"/>
        <v>5.4708864193806049E-8</v>
      </c>
      <c r="H302" s="5">
        <f t="shared" si="306"/>
        <v>424241.74463881884</v>
      </c>
      <c r="I302" s="5">
        <f t="shared" si="307"/>
        <v>189475.51457545915</v>
      </c>
      <c r="J302" s="5">
        <f t="shared" si="308"/>
        <v>64880.478915751104</v>
      </c>
      <c r="K302" s="5">
        <f t="shared" si="309"/>
        <v>364029.29710350797</v>
      </c>
      <c r="L302" s="5">
        <f t="shared" si="310"/>
        <v>63921.966967904402</v>
      </c>
      <c r="M302" s="5">
        <f t="shared" si="311"/>
        <v>14846.948849804678</v>
      </c>
      <c r="N302" s="15">
        <f t="shared" si="312"/>
        <v>2.2359722654579084E-3</v>
      </c>
      <c r="O302" s="15">
        <f t="shared" si="313"/>
        <v>2.8163471328568335E-3</v>
      </c>
      <c r="P302" s="15">
        <f t="shared" si="314"/>
        <v>2.5549499159533973E-3</v>
      </c>
      <c r="Q302" s="5">
        <f t="shared" si="315"/>
        <v>4195.2562995364333</v>
      </c>
      <c r="R302" s="5">
        <f t="shared" si="316"/>
        <v>5571.4082663431018</v>
      </c>
      <c r="S302" s="5">
        <f t="shared" si="317"/>
        <v>3835.6268044129588</v>
      </c>
      <c r="T302" s="5">
        <f t="shared" si="318"/>
        <v>9.8888342614847904</v>
      </c>
      <c r="U302" s="5">
        <f t="shared" si="319"/>
        <v>29.404370685185675</v>
      </c>
      <c r="V302" s="5">
        <f t="shared" si="320"/>
        <v>59.11834913231165</v>
      </c>
      <c r="W302" s="15">
        <f t="shared" si="321"/>
        <v>-1.0734613539272964E-2</v>
      </c>
      <c r="X302" s="15">
        <f t="shared" si="322"/>
        <v>-1.217998157191269E-2</v>
      </c>
      <c r="Y302" s="15">
        <f t="shared" si="323"/>
        <v>-9.7425357312937999E-3</v>
      </c>
      <c r="Z302" s="5">
        <f t="shared" si="339"/>
        <v>3609.0212798776438</v>
      </c>
      <c r="AA302" s="5">
        <f t="shared" si="340"/>
        <v>17396.747374773517</v>
      </c>
      <c r="AB302" s="5">
        <f t="shared" si="341"/>
        <v>99733.171290232523</v>
      </c>
      <c r="AC302" s="16">
        <f t="shared" si="324"/>
        <v>0.85293070817535377</v>
      </c>
      <c r="AD302" s="16">
        <f t="shared" si="325"/>
        <v>3.093159479311947</v>
      </c>
      <c r="AE302" s="16">
        <f t="shared" si="326"/>
        <v>25.814256313648354</v>
      </c>
      <c r="AF302" s="15">
        <f t="shared" si="327"/>
        <v>-4.0504037456468023E-3</v>
      </c>
      <c r="AG302" s="15">
        <f t="shared" si="328"/>
        <v>2.9673830763510267E-4</v>
      </c>
      <c r="AH302" s="15">
        <f t="shared" si="329"/>
        <v>9.7937136394747881E-3</v>
      </c>
      <c r="AI302" s="1">
        <f t="shared" si="293"/>
        <v>828169.30571899749</v>
      </c>
      <c r="AJ302" s="1">
        <f t="shared" si="294"/>
        <v>367601.27163415978</v>
      </c>
      <c r="AK302" s="1">
        <f t="shared" si="295"/>
        <v>126224.32546354691</v>
      </c>
      <c r="AL302" s="14">
        <f t="shared" si="330"/>
        <v>97.905688004843924</v>
      </c>
      <c r="AM302" s="14">
        <f t="shared" si="331"/>
        <v>24.375600434828101</v>
      </c>
      <c r="AN302" s="14">
        <f t="shared" si="332"/>
        <v>7.5771165498553055</v>
      </c>
      <c r="AO302" s="11">
        <f t="shared" si="333"/>
        <v>1.7400837071505336E-3</v>
      </c>
      <c r="AP302" s="11">
        <f t="shared" si="334"/>
        <v>2.1920465299644729E-3</v>
      </c>
      <c r="AQ302" s="11">
        <f t="shared" si="335"/>
        <v>1.9884627825834931E-3</v>
      </c>
      <c r="AR302" s="1">
        <f t="shared" si="336"/>
        <v>424241.74463881884</v>
      </c>
      <c r="AS302" s="1">
        <f t="shared" si="337"/>
        <v>189475.51457545915</v>
      </c>
      <c r="AT302" s="1">
        <f t="shared" si="338"/>
        <v>64880.478915751104</v>
      </c>
      <c r="AU302" s="1">
        <f t="shared" si="296"/>
        <v>84848.348927763771</v>
      </c>
      <c r="AV302" s="1">
        <f t="shared" si="297"/>
        <v>37895.102915091833</v>
      </c>
      <c r="AW302" s="1">
        <f t="shared" si="298"/>
        <v>12976.095783150222</v>
      </c>
      <c r="AX302" s="1">
        <f t="shared" si="352"/>
        <v>291223.4376828064</v>
      </c>
      <c r="AY302" s="1">
        <f t="shared" si="343"/>
        <v>51137.573574323527</v>
      </c>
      <c r="AZ302" s="1">
        <f t="shared" si="344"/>
        <v>11877.559079843742</v>
      </c>
      <c r="BA302" s="1">
        <f t="shared" si="353"/>
        <v>14662.952607494415</v>
      </c>
      <c r="BB302" s="1">
        <f t="shared" si="354"/>
        <v>32138.335137870243</v>
      </c>
      <c r="BC302" s="1">
        <f t="shared" si="355"/>
        <v>41000.680191723426</v>
      </c>
      <c r="BD302" s="1">
        <f t="shared" si="345"/>
        <v>70.751083650568958</v>
      </c>
      <c r="BE302" s="2">
        <f t="shared" si="360"/>
        <v>0</v>
      </c>
      <c r="BF302" s="2">
        <f t="shared" si="361"/>
        <v>0</v>
      </c>
      <c r="BG302" s="2">
        <f t="shared" si="362"/>
        <v>0</v>
      </c>
      <c r="BH302" s="2">
        <f t="shared" si="346"/>
        <v>0</v>
      </c>
      <c r="BI302" s="2">
        <f t="shared" si="356"/>
        <v>0</v>
      </c>
      <c r="BJ302" s="2">
        <f t="shared" si="347"/>
        <v>0</v>
      </c>
      <c r="BK302" s="2">
        <f t="shared" si="348"/>
        <v>0</v>
      </c>
      <c r="BL302" s="2">
        <f t="shared" si="349"/>
        <v>0</v>
      </c>
      <c r="BM302" s="2">
        <f t="shared" si="350"/>
        <v>0</v>
      </c>
      <c r="BN302" s="2">
        <f t="shared" si="351"/>
        <v>0</v>
      </c>
      <c r="BO302" s="2">
        <f t="shared" si="357"/>
        <v>0</v>
      </c>
      <c r="BP302" s="2">
        <f t="shared" si="358"/>
        <v>0</v>
      </c>
      <c r="BQ302" s="2">
        <f t="shared" si="359"/>
        <v>0</v>
      </c>
      <c r="BR302" s="17">
        <f t="shared" si="342"/>
        <v>8.0580293714217852E-4</v>
      </c>
      <c r="BS302" s="12"/>
      <c r="BT302" s="12"/>
      <c r="BU302" s="12"/>
      <c r="BV302" s="12"/>
      <c r="BW302" s="12"/>
      <c r="BX302" s="12"/>
      <c r="BY302" s="19"/>
      <c r="BZ302" s="19"/>
      <c r="CA302" s="19"/>
      <c r="CB302" s="12"/>
      <c r="CC302" s="12"/>
      <c r="CD302" s="12"/>
      <c r="CE302" s="12"/>
      <c r="CF302" s="12"/>
      <c r="CG302" s="12"/>
      <c r="CH302" s="12"/>
      <c r="CI302" s="12"/>
      <c r="CJ302" s="12"/>
      <c r="CK302" s="17"/>
      <c r="CL302" s="17"/>
      <c r="CM302" s="17"/>
    </row>
    <row r="303" spans="1:91">
      <c r="A303" s="2">
        <f t="shared" si="299"/>
        <v>2257</v>
      </c>
      <c r="B303" s="5">
        <f t="shared" si="300"/>
        <v>1165.4055140529108</v>
      </c>
      <c r="C303" s="5">
        <f t="shared" si="301"/>
        <v>2964.1691015927659</v>
      </c>
      <c r="D303" s="5">
        <f t="shared" si="302"/>
        <v>4369.9539174114616</v>
      </c>
      <c r="E303" s="15">
        <f t="shared" si="303"/>
        <v>1.2922855209487094E-8</v>
      </c>
      <c r="F303" s="15">
        <f t="shared" si="304"/>
        <v>2.5458891310957086E-8</v>
      </c>
      <c r="G303" s="15">
        <f t="shared" si="305"/>
        <v>5.1973420984115747E-8</v>
      </c>
      <c r="H303" s="5">
        <f t="shared" si="306"/>
        <v>425180.86200476927</v>
      </c>
      <c r="I303" s="5">
        <f t="shared" si="307"/>
        <v>190003.81539666199</v>
      </c>
      <c r="J303" s="5">
        <f t="shared" si="308"/>
        <v>65044.591966375243</v>
      </c>
      <c r="K303" s="5">
        <f t="shared" si="309"/>
        <v>364835.1212327159</v>
      </c>
      <c r="L303" s="5">
        <f t="shared" si="310"/>
        <v>64100.194315690489</v>
      </c>
      <c r="M303" s="5">
        <f t="shared" si="311"/>
        <v>14884.502948009198</v>
      </c>
      <c r="N303" s="15">
        <f t="shared" si="312"/>
        <v>2.2136243857835414E-3</v>
      </c>
      <c r="O303" s="15">
        <f t="shared" si="313"/>
        <v>2.7882018692506616E-3</v>
      </c>
      <c r="P303" s="15">
        <f t="shared" si="314"/>
        <v>2.5294152074224474E-3</v>
      </c>
      <c r="Q303" s="5">
        <f t="shared" si="315"/>
        <v>4159.4089304954614</v>
      </c>
      <c r="R303" s="5">
        <f t="shared" si="316"/>
        <v>5518.8937613739145</v>
      </c>
      <c r="S303" s="5">
        <f t="shared" si="317"/>
        <v>3807.8656428589666</v>
      </c>
      <c r="T303" s="5">
        <f t="shared" si="318"/>
        <v>9.7826814473338288</v>
      </c>
      <c r="U303" s="5">
        <f t="shared" si="319"/>
        <v>29.046225992106425</v>
      </c>
      <c r="V303" s="5">
        <f t="shared" si="320"/>
        <v>58.542386503515004</v>
      </c>
      <c r="W303" s="15">
        <f t="shared" si="321"/>
        <v>-1.0734613539272964E-2</v>
      </c>
      <c r="X303" s="15">
        <f t="shared" si="322"/>
        <v>-1.217998157191269E-2</v>
      </c>
      <c r="Y303" s="15">
        <f t="shared" si="323"/>
        <v>-9.7425357312937999E-3</v>
      </c>
      <c r="Z303" s="5">
        <f t="shared" si="339"/>
        <v>3563.7695169801545</v>
      </c>
      <c r="AA303" s="5">
        <f t="shared" si="340"/>
        <v>17238.368058869804</v>
      </c>
      <c r="AB303" s="5">
        <f t="shared" si="341"/>
        <v>99983.566779671921</v>
      </c>
      <c r="AC303" s="16">
        <f t="shared" si="324"/>
        <v>0.84947599444018318</v>
      </c>
      <c r="AD303" s="16">
        <f t="shared" si="325"/>
        <v>3.0940773382210836</v>
      </c>
      <c r="AE303" s="16">
        <f t="shared" si="326"/>
        <v>26.067073747800229</v>
      </c>
      <c r="AF303" s="15">
        <f t="shared" si="327"/>
        <v>-4.0504037456468023E-3</v>
      </c>
      <c r="AG303" s="15">
        <f t="shared" si="328"/>
        <v>2.9673830763510267E-4</v>
      </c>
      <c r="AH303" s="15">
        <f t="shared" si="329"/>
        <v>9.7937136394747881E-3</v>
      </c>
      <c r="AI303" s="1">
        <f t="shared" si="293"/>
        <v>830200.7240748615</v>
      </c>
      <c r="AJ303" s="1">
        <f t="shared" si="294"/>
        <v>368736.24738583568</v>
      </c>
      <c r="AK303" s="1">
        <f t="shared" si="295"/>
        <v>126577.98870034244</v>
      </c>
      <c r="AL303" s="14">
        <f t="shared" si="330"/>
        <v>98.074348456453166</v>
      </c>
      <c r="AM303" s="14">
        <f t="shared" si="331"/>
        <v>24.428498560673578</v>
      </c>
      <c r="AN303" s="14">
        <f t="shared" si="332"/>
        <v>7.5920326959714028</v>
      </c>
      <c r="AO303" s="11">
        <f t="shared" si="333"/>
        <v>1.7226828700790283E-3</v>
      </c>
      <c r="AP303" s="11">
        <f t="shared" si="334"/>
        <v>2.1701260646648283E-3</v>
      </c>
      <c r="AQ303" s="11">
        <f t="shared" si="335"/>
        <v>1.968578154757658E-3</v>
      </c>
      <c r="AR303" s="1">
        <f t="shared" si="336"/>
        <v>425180.86200476927</v>
      </c>
      <c r="AS303" s="1">
        <f t="shared" si="337"/>
        <v>190003.81539666199</v>
      </c>
      <c r="AT303" s="1">
        <f t="shared" si="338"/>
        <v>65044.591966375243</v>
      </c>
      <c r="AU303" s="1">
        <f t="shared" si="296"/>
        <v>85036.172400953859</v>
      </c>
      <c r="AV303" s="1">
        <f t="shared" si="297"/>
        <v>38000.763079332399</v>
      </c>
      <c r="AW303" s="1">
        <f t="shared" si="298"/>
        <v>13008.918393275049</v>
      </c>
      <c r="AX303" s="1">
        <f t="shared" si="352"/>
        <v>291868.09698617272</v>
      </c>
      <c r="AY303" s="1">
        <f t="shared" si="343"/>
        <v>51280.15545255239</v>
      </c>
      <c r="AZ303" s="1">
        <f t="shared" si="344"/>
        <v>11907.602358407359</v>
      </c>
      <c r="BA303" s="1">
        <f t="shared" si="353"/>
        <v>14665.529715932656</v>
      </c>
      <c r="BB303" s="1">
        <f t="shared" si="354"/>
        <v>32146.589157450006</v>
      </c>
      <c r="BC303" s="1">
        <f t="shared" si="355"/>
        <v>41011.721794737598</v>
      </c>
      <c r="BD303" s="1">
        <f t="shared" si="345"/>
        <v>68.707484234444664</v>
      </c>
      <c r="BE303" s="2">
        <f t="shared" si="360"/>
        <v>0</v>
      </c>
      <c r="BF303" s="2">
        <f t="shared" si="361"/>
        <v>0</v>
      </c>
      <c r="BG303" s="2">
        <f t="shared" si="362"/>
        <v>0</v>
      </c>
      <c r="BH303" s="2">
        <f t="shared" si="346"/>
        <v>0</v>
      </c>
      <c r="BI303" s="2">
        <f t="shared" si="356"/>
        <v>0</v>
      </c>
      <c r="BJ303" s="2">
        <f t="shared" si="347"/>
        <v>0</v>
      </c>
      <c r="BK303" s="2">
        <f t="shared" si="348"/>
        <v>0</v>
      </c>
      <c r="BL303" s="2">
        <f t="shared" si="349"/>
        <v>0</v>
      </c>
      <c r="BM303" s="2">
        <f t="shared" si="350"/>
        <v>0</v>
      </c>
      <c r="BN303" s="2">
        <f t="shared" si="351"/>
        <v>0</v>
      </c>
      <c r="BO303" s="2">
        <f t="shared" si="357"/>
        <v>0</v>
      </c>
      <c r="BP303" s="2">
        <f t="shared" si="358"/>
        <v>0</v>
      </c>
      <c r="BQ303" s="2">
        <f t="shared" si="359"/>
        <v>0</v>
      </c>
      <c r="BR303" s="17">
        <f t="shared" si="342"/>
        <v>7.8233294868172666E-4</v>
      </c>
      <c r="BS303" s="12"/>
      <c r="BT303" s="12"/>
      <c r="BU303" s="12"/>
      <c r="BV303" s="12"/>
      <c r="BW303" s="12"/>
      <c r="BX303" s="12"/>
      <c r="BY303" s="19"/>
      <c r="BZ303" s="19"/>
      <c r="CA303" s="19"/>
      <c r="CB303" s="12"/>
      <c r="CC303" s="12"/>
      <c r="CD303" s="12"/>
      <c r="CE303" s="12"/>
      <c r="CF303" s="12"/>
      <c r="CG303" s="12"/>
      <c r="CH303" s="12"/>
      <c r="CI303" s="12"/>
      <c r="CJ303" s="12"/>
      <c r="CK303" s="17"/>
      <c r="CL303" s="17"/>
      <c r="CM303" s="17"/>
    </row>
    <row r="304" spans="1:91">
      <c r="A304" s="2">
        <f t="shared" si="299"/>
        <v>2258</v>
      </c>
      <c r="B304" s="5">
        <f t="shared" si="300"/>
        <v>1165.4055283602593</v>
      </c>
      <c r="C304" s="5">
        <f t="shared" si="301"/>
        <v>2964.1691732840022</v>
      </c>
      <c r="D304" s="5">
        <f t="shared" si="302"/>
        <v>4369.9541331768432</v>
      </c>
      <c r="E304" s="15">
        <f t="shared" si="303"/>
        <v>1.227671244901274E-8</v>
      </c>
      <c r="F304" s="15">
        <f t="shared" si="304"/>
        <v>2.4185946745409231E-8</v>
      </c>
      <c r="G304" s="15">
        <f t="shared" si="305"/>
        <v>4.9374749934909955E-8</v>
      </c>
      <c r="H304" s="5">
        <f t="shared" si="306"/>
        <v>426112.65099599567</v>
      </c>
      <c r="I304" s="5">
        <f t="shared" si="307"/>
        <v>190528.29470521701</v>
      </c>
      <c r="J304" s="5">
        <f t="shared" si="308"/>
        <v>65207.475663606208</v>
      </c>
      <c r="K304" s="5">
        <f t="shared" si="309"/>
        <v>365634.65731584583</v>
      </c>
      <c r="L304" s="5">
        <f t="shared" si="310"/>
        <v>64277.132500548461</v>
      </c>
      <c r="M304" s="5">
        <f t="shared" si="311"/>
        <v>14921.775761568937</v>
      </c>
      <c r="N304" s="15">
        <f t="shared" si="312"/>
        <v>2.1914997668766034E-3</v>
      </c>
      <c r="O304" s="15">
        <f t="shared" si="313"/>
        <v>2.7603377298133225E-3</v>
      </c>
      <c r="P304" s="15">
        <f t="shared" si="314"/>
        <v>2.5041355892052586E-3</v>
      </c>
      <c r="Q304" s="5">
        <f t="shared" si="315"/>
        <v>4123.7768277108262</v>
      </c>
      <c r="R304" s="5">
        <f t="shared" si="316"/>
        <v>5466.722329987937</v>
      </c>
      <c r="S304" s="5">
        <f t="shared" si="317"/>
        <v>3780.2100752046522</v>
      </c>
      <c r="T304" s="5">
        <f t="shared" si="318"/>
        <v>9.6776681426188844</v>
      </c>
      <c r="U304" s="5">
        <f t="shared" si="319"/>
        <v>28.692443494788957</v>
      </c>
      <c r="V304" s="5">
        <f t="shared" si="320"/>
        <v>57.972035211209295</v>
      </c>
      <c r="W304" s="15">
        <f t="shared" si="321"/>
        <v>-1.0734613539272964E-2</v>
      </c>
      <c r="X304" s="15">
        <f t="shared" si="322"/>
        <v>-1.217998157191269E-2</v>
      </c>
      <c r="Y304" s="15">
        <f t="shared" si="323"/>
        <v>-9.7425357312937999E-3</v>
      </c>
      <c r="Z304" s="5">
        <f t="shared" si="339"/>
        <v>3519.0066729022947</v>
      </c>
      <c r="AA304" s="5">
        <f t="shared" si="340"/>
        <v>17080.951188071627</v>
      </c>
      <c r="AB304" s="5">
        <f t="shared" si="341"/>
        <v>100232.03771294531</v>
      </c>
      <c r="AC304" s="16">
        <f t="shared" si="324"/>
        <v>0.84603527369046561</v>
      </c>
      <c r="AD304" s="16">
        <f t="shared" si="325"/>
        <v>3.0949954694941195</v>
      </c>
      <c r="AE304" s="16">
        <f t="shared" si="326"/>
        <v>26.322367203505255</v>
      </c>
      <c r="AF304" s="15">
        <f t="shared" si="327"/>
        <v>-4.0504037456468023E-3</v>
      </c>
      <c r="AG304" s="15">
        <f t="shared" si="328"/>
        <v>2.9673830763510267E-4</v>
      </c>
      <c r="AH304" s="15">
        <f t="shared" si="329"/>
        <v>9.7937136394747881E-3</v>
      </c>
      <c r="AI304" s="1">
        <f t="shared" si="293"/>
        <v>832216.82406832918</v>
      </c>
      <c r="AJ304" s="1">
        <f t="shared" si="294"/>
        <v>369863.38572658453</v>
      </c>
      <c r="AK304" s="1">
        <f t="shared" si="295"/>
        <v>126929.10822358324</v>
      </c>
      <c r="AL304" s="14">
        <f t="shared" si="330"/>
        <v>98.241609946532463</v>
      </c>
      <c r="AM304" s="14">
        <f t="shared" si="331"/>
        <v>24.480981352906252</v>
      </c>
      <c r="AN304" s="14">
        <f t="shared" si="332"/>
        <v>7.6068287505897425</v>
      </c>
      <c r="AO304" s="11">
        <f t="shared" si="333"/>
        <v>1.705456041378238E-3</v>
      </c>
      <c r="AP304" s="11">
        <f t="shared" si="334"/>
        <v>2.1484248040181801E-3</v>
      </c>
      <c r="AQ304" s="11">
        <f t="shared" si="335"/>
        <v>1.9488923732100814E-3</v>
      </c>
      <c r="AR304" s="1">
        <f t="shared" si="336"/>
        <v>426112.65099599567</v>
      </c>
      <c r="AS304" s="1">
        <f t="shared" si="337"/>
        <v>190528.29470521701</v>
      </c>
      <c r="AT304" s="1">
        <f t="shared" si="338"/>
        <v>65207.475663606208</v>
      </c>
      <c r="AU304" s="1">
        <f t="shared" si="296"/>
        <v>85222.530199199144</v>
      </c>
      <c r="AV304" s="1">
        <f t="shared" si="297"/>
        <v>38105.658941043403</v>
      </c>
      <c r="AW304" s="1">
        <f t="shared" si="298"/>
        <v>13041.495132721242</v>
      </c>
      <c r="AX304" s="1">
        <f t="shared" si="352"/>
        <v>292507.72585267667</v>
      </c>
      <c r="AY304" s="1">
        <f t="shared" si="343"/>
        <v>51421.706000438775</v>
      </c>
      <c r="AZ304" s="1">
        <f t="shared" si="344"/>
        <v>11937.420609255149</v>
      </c>
      <c r="BA304" s="1">
        <f t="shared" si="353"/>
        <v>14668.08108747301</v>
      </c>
      <c r="BB304" s="1">
        <f t="shared" si="354"/>
        <v>32154.760770999717</v>
      </c>
      <c r="BC304" s="1">
        <f t="shared" si="355"/>
        <v>41022.653098854753</v>
      </c>
      <c r="BD304" s="1">
        <f t="shared" si="345"/>
        <v>66.722742813953161</v>
      </c>
      <c r="BE304" s="2">
        <f t="shared" si="360"/>
        <v>0</v>
      </c>
      <c r="BF304" s="2">
        <f t="shared" si="361"/>
        <v>0</v>
      </c>
      <c r="BG304" s="2">
        <f t="shared" si="362"/>
        <v>0</v>
      </c>
      <c r="BH304" s="2">
        <f t="shared" si="346"/>
        <v>0</v>
      </c>
      <c r="BI304" s="2">
        <f t="shared" si="356"/>
        <v>0</v>
      </c>
      <c r="BJ304" s="2">
        <f t="shared" si="347"/>
        <v>0</v>
      </c>
      <c r="BK304" s="2">
        <f t="shared" si="348"/>
        <v>0</v>
      </c>
      <c r="BL304" s="2">
        <f t="shared" si="349"/>
        <v>0</v>
      </c>
      <c r="BM304" s="2">
        <f t="shared" si="350"/>
        <v>0</v>
      </c>
      <c r="BN304" s="2">
        <f t="shared" si="351"/>
        <v>0</v>
      </c>
      <c r="BO304" s="2">
        <f t="shared" si="357"/>
        <v>0</v>
      </c>
      <c r="BP304" s="2">
        <f t="shared" si="358"/>
        <v>0</v>
      </c>
      <c r="BQ304" s="2">
        <f t="shared" si="359"/>
        <v>0</v>
      </c>
      <c r="BR304" s="17">
        <f t="shared" si="342"/>
        <v>7.5954655211818119E-4</v>
      </c>
      <c r="BS304" s="12"/>
      <c r="BT304" s="12"/>
      <c r="BU304" s="12"/>
      <c r="BV304" s="12"/>
      <c r="BW304" s="12"/>
      <c r="BX304" s="12"/>
      <c r="BY304" s="19"/>
      <c r="BZ304" s="19"/>
      <c r="CA304" s="19"/>
      <c r="CB304" s="12"/>
      <c r="CC304" s="12"/>
      <c r="CD304" s="12"/>
      <c r="CE304" s="12"/>
      <c r="CF304" s="12"/>
      <c r="CG304" s="12"/>
      <c r="CH304" s="12"/>
      <c r="CI304" s="12"/>
      <c r="CJ304" s="12"/>
      <c r="CK304" s="17"/>
      <c r="CL304" s="17"/>
      <c r="CM304" s="17"/>
    </row>
    <row r="305" spans="1:91">
      <c r="A305" s="2">
        <f t="shared" si="299"/>
        <v>2259</v>
      </c>
      <c r="B305" s="5">
        <f t="shared" si="300"/>
        <v>1165.4055419522404</v>
      </c>
      <c r="C305" s="5">
        <f t="shared" si="301"/>
        <v>2964.1692413906785</v>
      </c>
      <c r="D305" s="5">
        <f t="shared" si="302"/>
        <v>4369.9543381539661</v>
      </c>
      <c r="E305" s="15">
        <f t="shared" si="303"/>
        <v>1.1662876826562102E-8</v>
      </c>
      <c r="F305" s="15">
        <f t="shared" si="304"/>
        <v>2.2976649408138768E-8</v>
      </c>
      <c r="G305" s="15">
        <f t="shared" si="305"/>
        <v>4.6906012438164453E-8</v>
      </c>
      <c r="H305" s="5">
        <f t="shared" si="306"/>
        <v>427037.14835627115</v>
      </c>
      <c r="I305" s="5">
        <f t="shared" si="307"/>
        <v>191048.96565590036</v>
      </c>
      <c r="J305" s="5">
        <f t="shared" si="308"/>
        <v>65369.135137909645</v>
      </c>
      <c r="K305" s="5">
        <f t="shared" si="309"/>
        <v>366427.93687158526</v>
      </c>
      <c r="L305" s="5">
        <f t="shared" si="310"/>
        <v>64452.785957075532</v>
      </c>
      <c r="M305" s="5">
        <f t="shared" si="311"/>
        <v>14958.768462904362</v>
      </c>
      <c r="N305" s="15">
        <f t="shared" si="312"/>
        <v>2.169596179866895E-3</v>
      </c>
      <c r="O305" s="15">
        <f t="shared" si="313"/>
        <v>2.7327519087068097E-3</v>
      </c>
      <c r="P305" s="15">
        <f t="shared" si="314"/>
        <v>2.4791085140616342E-3</v>
      </c>
      <c r="Q305" s="5">
        <f t="shared" si="315"/>
        <v>4088.3606134364472</v>
      </c>
      <c r="R305" s="5">
        <f t="shared" si="316"/>
        <v>5414.8951139171722</v>
      </c>
      <c r="S305" s="5">
        <f t="shared" si="317"/>
        <v>3752.6616678096389</v>
      </c>
      <c r="T305" s="5">
        <f t="shared" si="318"/>
        <v>9.5737821151465372</v>
      </c>
      <c r="U305" s="5">
        <f t="shared" si="319"/>
        <v>28.342970061769282</v>
      </c>
      <c r="V305" s="5">
        <f t="shared" si="320"/>
        <v>57.407240586748266</v>
      </c>
      <c r="W305" s="15">
        <f t="shared" si="321"/>
        <v>-1.0734613539272964E-2</v>
      </c>
      <c r="X305" s="15">
        <f t="shared" si="322"/>
        <v>-1.217998157191269E-2</v>
      </c>
      <c r="Y305" s="15">
        <f t="shared" si="323"/>
        <v>-9.7425357312937999E-3</v>
      </c>
      <c r="Z305" s="5">
        <f t="shared" si="339"/>
        <v>3474.7293627972899</v>
      </c>
      <c r="AA305" s="5">
        <f t="shared" si="340"/>
        <v>16924.501502406802</v>
      </c>
      <c r="AB305" s="5">
        <f t="shared" si="341"/>
        <v>100478.59214893896</v>
      </c>
      <c r="AC305" s="16">
        <f t="shared" si="324"/>
        <v>0.84260848924896048</v>
      </c>
      <c r="AD305" s="16">
        <f t="shared" si="325"/>
        <v>3.0959138732118756</v>
      </c>
      <c r="AE305" s="16">
        <f t="shared" si="326"/>
        <v>26.580160930209487</v>
      </c>
      <c r="AF305" s="15">
        <f t="shared" si="327"/>
        <v>-4.0504037456468023E-3</v>
      </c>
      <c r="AG305" s="15">
        <f t="shared" si="328"/>
        <v>2.9673830763510267E-4</v>
      </c>
      <c r="AH305" s="15">
        <f t="shared" si="329"/>
        <v>9.7937136394747881E-3</v>
      </c>
      <c r="AI305" s="1">
        <f t="shared" si="293"/>
        <v>834217.67186069535</v>
      </c>
      <c r="AJ305" s="1">
        <f t="shared" si="294"/>
        <v>370982.70609496953</v>
      </c>
      <c r="AK305" s="1">
        <f t="shared" si="295"/>
        <v>127277.69253394617</v>
      </c>
      <c r="AL305" s="14">
        <f t="shared" si="330"/>
        <v>98.407481226258511</v>
      </c>
      <c r="AM305" s="14">
        <f t="shared" si="331"/>
        <v>24.533050944995889</v>
      </c>
      <c r="AN305" s="14">
        <f t="shared" si="332"/>
        <v>7.6215053922207181</v>
      </c>
      <c r="AO305" s="11">
        <f t="shared" si="333"/>
        <v>1.6884014809644557E-3</v>
      </c>
      <c r="AP305" s="11">
        <f t="shared" si="334"/>
        <v>2.1269405559779984E-3</v>
      </c>
      <c r="AQ305" s="11">
        <f t="shared" si="335"/>
        <v>1.9294034494779806E-3</v>
      </c>
      <c r="AR305" s="1">
        <f t="shared" si="336"/>
        <v>427037.14835627115</v>
      </c>
      <c r="AS305" s="1">
        <f t="shared" si="337"/>
        <v>191048.96565590036</v>
      </c>
      <c r="AT305" s="1">
        <f t="shared" si="338"/>
        <v>65369.135137909645</v>
      </c>
      <c r="AU305" s="1">
        <f t="shared" si="296"/>
        <v>85407.429671254242</v>
      </c>
      <c r="AV305" s="1">
        <f t="shared" si="297"/>
        <v>38209.793131180071</v>
      </c>
      <c r="AW305" s="1">
        <f t="shared" si="298"/>
        <v>13073.82702758193</v>
      </c>
      <c r="AX305" s="1">
        <f t="shared" si="352"/>
        <v>293142.34949726821</v>
      </c>
      <c r="AY305" s="1">
        <f t="shared" si="343"/>
        <v>51562.228765660431</v>
      </c>
      <c r="AZ305" s="1">
        <f t="shared" si="344"/>
        <v>11967.014770323487</v>
      </c>
      <c r="BA305" s="1">
        <f t="shared" si="353"/>
        <v>14670.606979049742</v>
      </c>
      <c r="BB305" s="1">
        <f t="shared" si="354"/>
        <v>32162.850800974917</v>
      </c>
      <c r="BC305" s="1">
        <f t="shared" si="355"/>
        <v>41033.475207398915</v>
      </c>
      <c r="BD305" s="1">
        <f t="shared" si="345"/>
        <v>64.795170869705686</v>
      </c>
      <c r="BE305" s="2">
        <f t="shared" si="360"/>
        <v>0</v>
      </c>
      <c r="BF305" s="2">
        <f t="shared" si="361"/>
        <v>0</v>
      </c>
      <c r="BG305" s="2">
        <f t="shared" si="362"/>
        <v>0</v>
      </c>
      <c r="BH305" s="2">
        <f t="shared" si="346"/>
        <v>0</v>
      </c>
      <c r="BI305" s="2">
        <f t="shared" si="356"/>
        <v>0</v>
      </c>
      <c r="BJ305" s="2">
        <f t="shared" si="347"/>
        <v>0</v>
      </c>
      <c r="BK305" s="2">
        <f t="shared" si="348"/>
        <v>0</v>
      </c>
      <c r="BL305" s="2">
        <f t="shared" si="349"/>
        <v>0</v>
      </c>
      <c r="BM305" s="2">
        <f t="shared" si="350"/>
        <v>0</v>
      </c>
      <c r="BN305" s="2">
        <f t="shared" si="351"/>
        <v>0</v>
      </c>
      <c r="BO305" s="2">
        <f t="shared" si="357"/>
        <v>0</v>
      </c>
      <c r="BP305" s="2">
        <f t="shared" si="358"/>
        <v>0</v>
      </c>
      <c r="BQ305" s="2">
        <f t="shared" si="359"/>
        <v>0</v>
      </c>
      <c r="BR305" s="17">
        <f t="shared" si="342"/>
        <v>7.3742383700794284E-4</v>
      </c>
      <c r="BS305" s="12"/>
      <c r="BT305" s="12"/>
      <c r="BU305" s="12"/>
      <c r="BV305" s="12"/>
      <c r="BW305" s="12"/>
      <c r="BX305" s="12"/>
      <c r="BY305" s="19"/>
      <c r="BZ305" s="19"/>
      <c r="CA305" s="19"/>
      <c r="CB305" s="12"/>
      <c r="CC305" s="12"/>
      <c r="CD305" s="12"/>
      <c r="CE305" s="12"/>
      <c r="CF305" s="12"/>
      <c r="CG305" s="12"/>
      <c r="CH305" s="12"/>
      <c r="CI305" s="12"/>
      <c r="CJ305" s="12"/>
      <c r="CK305" s="17"/>
      <c r="CL305" s="17"/>
      <c r="CM305" s="17"/>
    </row>
    <row r="306" spans="1:91">
      <c r="A306" s="2">
        <f t="shared" si="299"/>
        <v>2260</v>
      </c>
      <c r="B306" s="5">
        <f t="shared" si="300"/>
        <v>1165.4055548646224</v>
      </c>
      <c r="C306" s="5">
        <f t="shared" si="301"/>
        <v>2964.169306092022</v>
      </c>
      <c r="D306" s="5">
        <f t="shared" si="302"/>
        <v>4369.9545328822414</v>
      </c>
      <c r="E306" s="15">
        <f t="shared" si="303"/>
        <v>1.1079732985233995E-8</v>
      </c>
      <c r="F306" s="15">
        <f t="shared" si="304"/>
        <v>2.1827816937731829E-8</v>
      </c>
      <c r="G306" s="15">
        <f t="shared" si="305"/>
        <v>4.4560711816256225E-8</v>
      </c>
      <c r="H306" s="5">
        <f t="shared" si="306"/>
        <v>427954.39106481062</v>
      </c>
      <c r="I306" s="5">
        <f t="shared" si="307"/>
        <v>191565.84166205174</v>
      </c>
      <c r="J306" s="5">
        <f t="shared" si="308"/>
        <v>65529.575582850717</v>
      </c>
      <c r="K306" s="5">
        <f t="shared" si="309"/>
        <v>367214.9916211128</v>
      </c>
      <c r="L306" s="5">
        <f t="shared" si="310"/>
        <v>64627.159207249621</v>
      </c>
      <c r="M306" s="5">
        <f t="shared" si="311"/>
        <v>14995.482238949089</v>
      </c>
      <c r="N306" s="15">
        <f t="shared" si="312"/>
        <v>2.147911418127979E-3</v>
      </c>
      <c r="O306" s="15">
        <f t="shared" si="313"/>
        <v>2.7054416280813953E-3</v>
      </c>
      <c r="P306" s="15">
        <f t="shared" si="314"/>
        <v>2.454331460225001E-3</v>
      </c>
      <c r="Q306" s="5">
        <f t="shared" si="315"/>
        <v>4053.1608582664503</v>
      </c>
      <c r="R306" s="5">
        <f t="shared" si="316"/>
        <v>5363.4131580755575</v>
      </c>
      <c r="S306" s="5">
        <f t="shared" si="317"/>
        <v>3725.2219375739269</v>
      </c>
      <c r="T306" s="5">
        <f t="shared" si="318"/>
        <v>9.4710112640312367</v>
      </c>
      <c r="U306" s="5">
        <f t="shared" si="319"/>
        <v>27.997753208723658</v>
      </c>
      <c r="V306" s="5">
        <f t="shared" si="320"/>
        <v>56.84794849409689</v>
      </c>
      <c r="W306" s="15">
        <f t="shared" si="321"/>
        <v>-1.0734613539272964E-2</v>
      </c>
      <c r="X306" s="15">
        <f t="shared" si="322"/>
        <v>-1.217998157191269E-2</v>
      </c>
      <c r="Y306" s="15">
        <f t="shared" si="323"/>
        <v>-9.7425357312937999E-3</v>
      </c>
      <c r="Z306" s="5">
        <f t="shared" si="339"/>
        <v>3430.9341753263925</v>
      </c>
      <c r="AA306" s="5">
        <f t="shared" si="340"/>
        <v>16769.023440664601</v>
      </c>
      <c r="AB306" s="5">
        <f t="shared" si="341"/>
        <v>100723.23824574547</v>
      </c>
      <c r="AC306" s="16">
        <f t="shared" si="324"/>
        <v>0.83919558466799271</v>
      </c>
      <c r="AD306" s="16">
        <f t="shared" si="325"/>
        <v>3.0968325494551965</v>
      </c>
      <c r="AE306" s="16">
        <f t="shared" si="326"/>
        <v>26.840479414851114</v>
      </c>
      <c r="AF306" s="15">
        <f t="shared" si="327"/>
        <v>-4.0504037456468023E-3</v>
      </c>
      <c r="AG306" s="15">
        <f t="shared" si="328"/>
        <v>2.9673830763510267E-4</v>
      </c>
      <c r="AH306" s="15">
        <f t="shared" si="329"/>
        <v>9.7937136394747881E-3</v>
      </c>
      <c r="AI306" s="1">
        <f t="shared" si="293"/>
        <v>836203.33434588008</v>
      </c>
      <c r="AJ306" s="1">
        <f t="shared" si="294"/>
        <v>372094.22861665266</v>
      </c>
      <c r="AK306" s="1">
        <f t="shared" si="295"/>
        <v>127623.75030813349</v>
      </c>
      <c r="AL306" s="14">
        <f t="shared" si="330"/>
        <v>98.571971049928507</v>
      </c>
      <c r="AM306" s="14">
        <f t="shared" si="331"/>
        <v>24.584709482602506</v>
      </c>
      <c r="AN306" s="14">
        <f t="shared" si="332"/>
        <v>7.6360633014267441</v>
      </c>
      <c r="AO306" s="11">
        <f t="shared" si="333"/>
        <v>1.6715174661548111E-3</v>
      </c>
      <c r="AP306" s="11">
        <f t="shared" si="334"/>
        <v>2.1056711504182182E-3</v>
      </c>
      <c r="AQ306" s="11">
        <f t="shared" si="335"/>
        <v>1.9101094149832007E-3</v>
      </c>
      <c r="AR306" s="1">
        <f t="shared" si="336"/>
        <v>427954.39106481062</v>
      </c>
      <c r="AS306" s="1">
        <f t="shared" si="337"/>
        <v>191565.84166205174</v>
      </c>
      <c r="AT306" s="1">
        <f t="shared" si="338"/>
        <v>65529.575582850717</v>
      </c>
      <c r="AU306" s="1">
        <f t="shared" si="296"/>
        <v>85590.878212962125</v>
      </c>
      <c r="AV306" s="1">
        <f t="shared" si="297"/>
        <v>38313.168332410351</v>
      </c>
      <c r="AW306" s="1">
        <f t="shared" si="298"/>
        <v>13105.915116570144</v>
      </c>
      <c r="AX306" s="1">
        <f t="shared" si="352"/>
        <v>293771.99329689023</v>
      </c>
      <c r="AY306" s="1">
        <f t="shared" si="343"/>
        <v>51701.727365799699</v>
      </c>
      <c r="AZ306" s="1">
        <f t="shared" si="344"/>
        <v>11996.385791159273</v>
      </c>
      <c r="BA306" s="1">
        <f t="shared" si="353"/>
        <v>14673.107645024571</v>
      </c>
      <c r="BB306" s="1">
        <f t="shared" si="354"/>
        <v>32170.860061587486</v>
      </c>
      <c r="BC306" s="1">
        <f t="shared" si="355"/>
        <v>41044.189212524201</v>
      </c>
      <c r="BD306" s="1">
        <f t="shared" si="345"/>
        <v>62.923128061034603</v>
      </c>
      <c r="BE306" s="2">
        <f t="shared" si="360"/>
        <v>0</v>
      </c>
      <c r="BF306" s="2">
        <f t="shared" si="361"/>
        <v>0</v>
      </c>
      <c r="BG306" s="2">
        <f t="shared" si="362"/>
        <v>0</v>
      </c>
      <c r="BH306" s="2">
        <f t="shared" si="346"/>
        <v>0</v>
      </c>
      <c r="BI306" s="2">
        <f t="shared" si="356"/>
        <v>0</v>
      </c>
      <c r="BJ306" s="2">
        <f t="shared" si="347"/>
        <v>0</v>
      </c>
      <c r="BK306" s="2">
        <f t="shared" si="348"/>
        <v>0</v>
      </c>
      <c r="BL306" s="2">
        <f t="shared" si="349"/>
        <v>0</v>
      </c>
      <c r="BM306" s="2">
        <f t="shared" si="350"/>
        <v>0</v>
      </c>
      <c r="BN306" s="2">
        <f t="shared" si="351"/>
        <v>0</v>
      </c>
      <c r="BO306" s="2">
        <f t="shared" si="357"/>
        <v>0</v>
      </c>
      <c r="BP306" s="2">
        <f t="shared" si="358"/>
        <v>0</v>
      </c>
      <c r="BQ306" s="2">
        <f t="shared" si="359"/>
        <v>0</v>
      </c>
      <c r="BR306" s="17">
        <f t="shared" si="342"/>
        <v>7.1594547282324546E-4</v>
      </c>
      <c r="BS306" s="12"/>
      <c r="BT306" s="12"/>
      <c r="BU306" s="12"/>
      <c r="BV306" s="12"/>
      <c r="BW306" s="12"/>
      <c r="BX306" s="12"/>
      <c r="BY306" s="19"/>
      <c r="BZ306" s="19"/>
      <c r="CA306" s="19"/>
      <c r="CB306" s="12"/>
      <c r="CC306" s="12"/>
      <c r="CD306" s="12"/>
      <c r="CE306" s="12"/>
      <c r="CF306" s="12"/>
      <c r="CG306" s="12"/>
      <c r="CH306" s="12"/>
      <c r="CI306" s="12"/>
      <c r="CJ306" s="12"/>
      <c r="CK306" s="17"/>
      <c r="CL306" s="17"/>
      <c r="CM306" s="17"/>
    </row>
    <row r="307" spans="1:91">
      <c r="A307" s="2">
        <f t="shared" si="299"/>
        <v>2261</v>
      </c>
      <c r="B307" s="5">
        <f t="shared" si="300"/>
        <v>1165.4055671313856</v>
      </c>
      <c r="C307" s="5">
        <f t="shared" si="301"/>
        <v>2964.1693675582997</v>
      </c>
      <c r="D307" s="5">
        <f t="shared" si="302"/>
        <v>4369.9547178741122</v>
      </c>
      <c r="E307" s="15">
        <f t="shared" si="303"/>
        <v>1.0525746335972294E-8</v>
      </c>
      <c r="F307" s="15">
        <f t="shared" si="304"/>
        <v>2.0736426090845238E-8</v>
      </c>
      <c r="G307" s="15">
        <f t="shared" si="305"/>
        <v>4.2332676225443413E-8</v>
      </c>
      <c r="H307" s="5">
        <f t="shared" si="306"/>
        <v>428864.41632524977</v>
      </c>
      <c r="I307" s="5">
        <f t="shared" si="307"/>
        <v>192078.93638805251</v>
      </c>
      <c r="J307" s="5">
        <f t="shared" si="308"/>
        <v>65688.802252929876</v>
      </c>
      <c r="K307" s="5">
        <f t="shared" si="309"/>
        <v>367995.85347862029</v>
      </c>
      <c r="L307" s="5">
        <f t="shared" si="310"/>
        <v>64800.256857885048</v>
      </c>
      <c r="M307" s="5">
        <f t="shared" si="311"/>
        <v>15031.918290651316</v>
      </c>
      <c r="N307" s="15">
        <f t="shared" si="312"/>
        <v>2.1264432970460323E-3</v>
      </c>
      <c r="O307" s="15">
        <f t="shared" si="313"/>
        <v>2.6784041378071777E-3</v>
      </c>
      <c r="P307" s="15">
        <f t="shared" si="314"/>
        <v>2.4298019311168595E-3</v>
      </c>
      <c r="Q307" s="5">
        <f t="shared" si="315"/>
        <v>4018.1780822068267</v>
      </c>
      <c r="R307" s="5">
        <f t="shared" si="316"/>
        <v>5312.2774126395907</v>
      </c>
      <c r="S307" s="5">
        <f t="shared" si="317"/>
        <v>3697.8923526760414</v>
      </c>
      <c r="T307" s="5">
        <f t="shared" si="318"/>
        <v>9.369343618285761</v>
      </c>
      <c r="U307" s="5">
        <f t="shared" si="319"/>
        <v>27.656741090586443</v>
      </c>
      <c r="V307" s="5">
        <f t="shared" si="320"/>
        <v>56.294105324642402</v>
      </c>
      <c r="W307" s="15">
        <f t="shared" si="321"/>
        <v>-1.0734613539272964E-2</v>
      </c>
      <c r="X307" s="15">
        <f t="shared" si="322"/>
        <v>-1.217998157191269E-2</v>
      </c>
      <c r="Y307" s="15">
        <f t="shared" si="323"/>
        <v>-9.7425357312937999E-3</v>
      </c>
      <c r="Z307" s="5">
        <f t="shared" si="339"/>
        <v>3387.6176743883998</v>
      </c>
      <c r="AA307" s="5">
        <f t="shared" si="340"/>
        <v>16614.521146457049</v>
      </c>
      <c r="AB307" s="5">
        <f t="shared" si="341"/>
        <v>100965.98425725801</v>
      </c>
      <c r="AC307" s="16">
        <f t="shared" si="324"/>
        <v>0.83579650372852321</v>
      </c>
      <c r="AD307" s="16">
        <f t="shared" si="325"/>
        <v>3.0977514983049512</v>
      </c>
      <c r="AE307" s="16">
        <f t="shared" si="326"/>
        <v>27.103347384186382</v>
      </c>
      <c r="AF307" s="15">
        <f t="shared" si="327"/>
        <v>-4.0504037456468023E-3</v>
      </c>
      <c r="AG307" s="15">
        <f t="shared" si="328"/>
        <v>2.9673830763510267E-4</v>
      </c>
      <c r="AH307" s="15">
        <f t="shared" si="329"/>
        <v>9.7937136394747881E-3</v>
      </c>
      <c r="AI307" s="1">
        <f t="shared" si="293"/>
        <v>838173.87912425422</v>
      </c>
      <c r="AJ307" s="1">
        <f t="shared" si="294"/>
        <v>373197.97408739774</v>
      </c>
      <c r="AK307" s="1">
        <f t="shared" si="295"/>
        <v>127967.29039389029</v>
      </c>
      <c r="AL307" s="14">
        <f t="shared" si="330"/>
        <v>98.735088173498937</v>
      </c>
      <c r="AM307" s="14">
        <f t="shared" si="331"/>
        <v>24.635959122966444</v>
      </c>
      <c r="AN307" s="14">
        <f t="shared" si="332"/>
        <v>7.6505031606681531</v>
      </c>
      <c r="AO307" s="11">
        <f t="shared" si="333"/>
        <v>1.654802291493263E-3</v>
      </c>
      <c r="AP307" s="11">
        <f t="shared" si="334"/>
        <v>2.084614438914036E-3</v>
      </c>
      <c r="AQ307" s="11">
        <f t="shared" si="335"/>
        <v>1.8910083208333686E-3</v>
      </c>
      <c r="AR307" s="1">
        <f t="shared" si="336"/>
        <v>428864.41632524977</v>
      </c>
      <c r="AS307" s="1">
        <f t="shared" si="337"/>
        <v>192078.93638805251</v>
      </c>
      <c r="AT307" s="1">
        <f t="shared" si="338"/>
        <v>65688.802252929876</v>
      </c>
      <c r="AU307" s="1">
        <f t="shared" si="296"/>
        <v>85772.883265049953</v>
      </c>
      <c r="AV307" s="1">
        <f t="shared" si="297"/>
        <v>38415.7872776105</v>
      </c>
      <c r="AW307" s="1">
        <f t="shared" si="298"/>
        <v>13137.760450585976</v>
      </c>
      <c r="AX307" s="1">
        <f t="shared" si="352"/>
        <v>294396.68278289621</v>
      </c>
      <c r="AY307" s="1">
        <f t="shared" si="343"/>
        <v>51840.205486308034</v>
      </c>
      <c r="AZ307" s="1">
        <f t="shared" si="344"/>
        <v>12025.53463252105</v>
      </c>
      <c r="BA307" s="1">
        <f t="shared" si="353"/>
        <v>14675.583337213049</v>
      </c>
      <c r="BB307" s="1">
        <f t="shared" si="354"/>
        <v>32178.789358890972</v>
      </c>
      <c r="BC307" s="1">
        <f t="shared" si="355"/>
        <v>41054.796195335599</v>
      </c>
      <c r="BD307" s="1">
        <f t="shared" si="345"/>
        <v>61.105020861631338</v>
      </c>
      <c r="BE307" s="2">
        <f t="shared" si="360"/>
        <v>0</v>
      </c>
      <c r="BF307" s="2">
        <f t="shared" si="361"/>
        <v>0</v>
      </c>
      <c r="BG307" s="2">
        <f t="shared" si="362"/>
        <v>0</v>
      </c>
      <c r="BH307" s="2">
        <f t="shared" si="346"/>
        <v>0</v>
      </c>
      <c r="BI307" s="2">
        <f t="shared" si="356"/>
        <v>0</v>
      </c>
      <c r="BJ307" s="2">
        <f t="shared" si="347"/>
        <v>0</v>
      </c>
      <c r="BK307" s="2">
        <f t="shared" si="348"/>
        <v>0</v>
      </c>
      <c r="BL307" s="2">
        <f t="shared" si="349"/>
        <v>0</v>
      </c>
      <c r="BM307" s="2">
        <f t="shared" si="350"/>
        <v>0</v>
      </c>
      <c r="BN307" s="2">
        <f t="shared" si="351"/>
        <v>0</v>
      </c>
      <c r="BO307" s="2">
        <f t="shared" si="357"/>
        <v>0</v>
      </c>
      <c r="BP307" s="2">
        <f t="shared" si="358"/>
        <v>0</v>
      </c>
      <c r="BQ307" s="2">
        <f t="shared" si="359"/>
        <v>0</v>
      </c>
      <c r="BR307" s="17">
        <f t="shared" si="342"/>
        <v>6.9509269206140332E-4</v>
      </c>
      <c r="BS307" s="12"/>
      <c r="BT307" s="12"/>
      <c r="BU307" s="12"/>
      <c r="BV307" s="12"/>
      <c r="BW307" s="12"/>
      <c r="BX307" s="12"/>
      <c r="BY307" s="19"/>
      <c r="BZ307" s="19"/>
      <c r="CA307" s="19"/>
      <c r="CB307" s="12"/>
      <c r="CC307" s="12"/>
      <c r="CD307" s="12"/>
      <c r="CE307" s="12"/>
      <c r="CF307" s="12"/>
      <c r="CG307" s="12"/>
      <c r="CH307" s="12"/>
      <c r="CI307" s="12"/>
      <c r="CJ307" s="12"/>
      <c r="CK307" s="17"/>
      <c r="CL307" s="17"/>
      <c r="CM307" s="17"/>
    </row>
    <row r="308" spans="1:91">
      <c r="A308" s="2">
        <f t="shared" si="299"/>
        <v>2262</v>
      </c>
      <c r="B308" s="5">
        <f t="shared" si="300"/>
        <v>1165.4055787848108</v>
      </c>
      <c r="C308" s="5">
        <f t="shared" si="301"/>
        <v>2964.1694259512647</v>
      </c>
      <c r="D308" s="5">
        <f t="shared" si="302"/>
        <v>4369.9548936163965</v>
      </c>
      <c r="E308" s="15">
        <f t="shared" si="303"/>
        <v>9.9994590191736791E-9</v>
      </c>
      <c r="F308" s="15">
        <f t="shared" si="304"/>
        <v>1.9699604786302975E-8</v>
      </c>
      <c r="G308" s="15">
        <f t="shared" si="305"/>
        <v>4.021604241417124E-8</v>
      </c>
      <c r="H308" s="5">
        <f t="shared" si="306"/>
        <v>429767.26155481831</v>
      </c>
      <c r="I308" s="5">
        <f t="shared" si="307"/>
        <v>192588.26374190443</v>
      </c>
      <c r="J308" s="5">
        <f t="shared" si="308"/>
        <v>65846.820461453302</v>
      </c>
      <c r="K308" s="5">
        <f t="shared" si="309"/>
        <v>368770.55454200268</v>
      </c>
      <c r="L308" s="5">
        <f t="shared" si="310"/>
        <v>64972.083598122525</v>
      </c>
      <c r="M308" s="5">
        <f t="shared" si="311"/>
        <v>15068.077832483335</v>
      </c>
      <c r="N308" s="15">
        <f t="shared" si="312"/>
        <v>2.1051896537942483E-3</v>
      </c>
      <c r="O308" s="15">
        <f t="shared" si="313"/>
        <v>2.6516367151803166E-3</v>
      </c>
      <c r="P308" s="15">
        <f t="shared" si="314"/>
        <v>2.4055174551147473E-3</v>
      </c>
      <c r="Q308" s="5">
        <f t="shared" si="315"/>
        <v>3983.4127557351303</v>
      </c>
      <c r="R308" s="5">
        <f t="shared" si="316"/>
        <v>5261.4887351068483</v>
      </c>
      <c r="S308" s="5">
        <f t="shared" si="317"/>
        <v>3670.674333308481</v>
      </c>
      <c r="T308" s="5">
        <f t="shared" si="318"/>
        <v>9.2687673354268103</v>
      </c>
      <c r="U308" s="5">
        <f t="shared" si="319"/>
        <v>27.319882493763942</v>
      </c>
      <c r="V308" s="5">
        <f t="shared" si="320"/>
        <v>55.745657992055854</v>
      </c>
      <c r="W308" s="15">
        <f t="shared" si="321"/>
        <v>-1.0734613539272964E-2</v>
      </c>
      <c r="X308" s="15">
        <f t="shared" si="322"/>
        <v>-1.217998157191269E-2</v>
      </c>
      <c r="Y308" s="15">
        <f t="shared" si="323"/>
        <v>-9.7425357312937999E-3</v>
      </c>
      <c r="Z308" s="5">
        <f t="shared" si="339"/>
        <v>3344.7764008065778</v>
      </c>
      <c r="AA308" s="5">
        <f t="shared" si="340"/>
        <v>16460.998474224489</v>
      </c>
      <c r="AB308" s="5">
        <f t="shared" si="341"/>
        <v>101206.83852981475</v>
      </c>
      <c r="AC308" s="16">
        <f t="shared" si="324"/>
        <v>0.83241119043922274</v>
      </c>
      <c r="AD308" s="16">
        <f t="shared" si="325"/>
        <v>3.0986707198420325</v>
      </c>
      <c r="AE308" s="16">
        <f t="shared" si="326"/>
        <v>27.36878980713831</v>
      </c>
      <c r="AF308" s="15">
        <f t="shared" si="327"/>
        <v>-4.0504037456468023E-3</v>
      </c>
      <c r="AG308" s="15">
        <f t="shared" si="328"/>
        <v>2.9673830763510267E-4</v>
      </c>
      <c r="AH308" s="15">
        <f t="shared" si="329"/>
        <v>9.7937136394747881E-3</v>
      </c>
      <c r="AI308" s="1">
        <f t="shared" si="293"/>
        <v>840129.37447687867</v>
      </c>
      <c r="AJ308" s="1">
        <f t="shared" si="294"/>
        <v>374293.9639562685</v>
      </c>
      <c r="AK308" s="1">
        <f t="shared" si="295"/>
        <v>128308.32180508724</v>
      </c>
      <c r="AL308" s="14">
        <f t="shared" si="330"/>
        <v>98.896841353157612</v>
      </c>
      <c r="AM308" s="14">
        <f t="shared" si="331"/>
        <v>24.686802034309633</v>
      </c>
      <c r="AN308" s="14">
        <f t="shared" si="332"/>
        <v>7.6648256541521844</v>
      </c>
      <c r="AO308" s="11">
        <f t="shared" si="333"/>
        <v>1.6382542685783304E-3</v>
      </c>
      <c r="AP308" s="11">
        <f t="shared" si="334"/>
        <v>2.0637682945248955E-3</v>
      </c>
      <c r="AQ308" s="11">
        <f t="shared" si="335"/>
        <v>1.8720982376250349E-3</v>
      </c>
      <c r="AR308" s="1">
        <f t="shared" si="336"/>
        <v>429767.26155481831</v>
      </c>
      <c r="AS308" s="1">
        <f t="shared" si="337"/>
        <v>192588.26374190443</v>
      </c>
      <c r="AT308" s="1">
        <f t="shared" si="338"/>
        <v>65846.820461453302</v>
      </c>
      <c r="AU308" s="1">
        <f t="shared" si="296"/>
        <v>85953.452310963665</v>
      </c>
      <c r="AV308" s="1">
        <f t="shared" si="297"/>
        <v>38517.65274838089</v>
      </c>
      <c r="AW308" s="1">
        <f t="shared" si="298"/>
        <v>13169.364092290662</v>
      </c>
      <c r="AX308" s="1">
        <f t="shared" si="352"/>
        <v>295016.44363360218</v>
      </c>
      <c r="AY308" s="1">
        <f t="shared" si="343"/>
        <v>51977.666878498028</v>
      </c>
      <c r="AZ308" s="1">
        <f t="shared" si="344"/>
        <v>12054.462265986669</v>
      </c>
      <c r="BA308" s="1">
        <f t="shared" si="353"/>
        <v>14678.034304910605</v>
      </c>
      <c r="BB308" s="1">
        <f t="shared" si="354"/>
        <v>32186.639490864825</v>
      </c>
      <c r="BC308" s="1">
        <f t="shared" si="355"/>
        <v>41065.297226008042</v>
      </c>
      <c r="BD308" s="1">
        <f t="shared" si="345"/>
        <v>59.339301233410346</v>
      </c>
      <c r="BE308" s="2">
        <f t="shared" si="360"/>
        <v>0</v>
      </c>
      <c r="BF308" s="2">
        <f t="shared" si="361"/>
        <v>0</v>
      </c>
      <c r="BG308" s="2">
        <f t="shared" si="362"/>
        <v>0</v>
      </c>
      <c r="BH308" s="2">
        <f t="shared" si="346"/>
        <v>0</v>
      </c>
      <c r="BI308" s="2">
        <f t="shared" si="356"/>
        <v>0</v>
      </c>
      <c r="BJ308" s="2">
        <f t="shared" si="347"/>
        <v>0</v>
      </c>
      <c r="BK308" s="2">
        <f t="shared" si="348"/>
        <v>0</v>
      </c>
      <c r="BL308" s="2">
        <f t="shared" si="349"/>
        <v>0</v>
      </c>
      <c r="BM308" s="2">
        <f t="shared" si="350"/>
        <v>0</v>
      </c>
      <c r="BN308" s="2">
        <f t="shared" si="351"/>
        <v>0</v>
      </c>
      <c r="BO308" s="2">
        <f t="shared" si="357"/>
        <v>0</v>
      </c>
      <c r="BP308" s="2">
        <f t="shared" si="358"/>
        <v>0</v>
      </c>
      <c r="BQ308" s="2">
        <f t="shared" si="359"/>
        <v>0</v>
      </c>
      <c r="BR308" s="17">
        <f t="shared" si="342"/>
        <v>6.7484727384602258E-4</v>
      </c>
      <c r="BS308" s="12"/>
      <c r="BT308" s="12"/>
      <c r="BU308" s="12"/>
      <c r="BV308" s="12"/>
      <c r="BW308" s="12"/>
      <c r="BX308" s="12"/>
      <c r="BY308" s="19"/>
      <c r="BZ308" s="19"/>
      <c r="CA308" s="19"/>
      <c r="CB308" s="12"/>
      <c r="CC308" s="12"/>
      <c r="CD308" s="12"/>
      <c r="CE308" s="12"/>
      <c r="CF308" s="12"/>
      <c r="CG308" s="12"/>
      <c r="CH308" s="12"/>
      <c r="CI308" s="12"/>
      <c r="CJ308" s="12"/>
      <c r="CK308" s="17"/>
      <c r="CL308" s="17"/>
      <c r="CM308" s="17"/>
    </row>
    <row r="309" spans="1:91">
      <c r="A309" s="2">
        <f t="shared" si="299"/>
        <v>2263</v>
      </c>
      <c r="B309" s="5">
        <f t="shared" si="300"/>
        <v>1165.4055898555648</v>
      </c>
      <c r="C309" s="5">
        <f t="shared" si="301"/>
        <v>2964.1694814245825</v>
      </c>
      <c r="D309" s="5">
        <f t="shared" si="302"/>
        <v>4369.9550605715731</v>
      </c>
      <c r="E309" s="15">
        <f t="shared" si="303"/>
        <v>9.499486068214995E-9</v>
      </c>
      <c r="F309" s="15">
        <f t="shared" si="304"/>
        <v>1.8714624546987826E-8</v>
      </c>
      <c r="G309" s="15">
        <f t="shared" si="305"/>
        <v>3.8205240293462678E-8</v>
      </c>
      <c r="H309" s="5">
        <f t="shared" si="306"/>
        <v>430662.96437371586</v>
      </c>
      <c r="I309" s="5">
        <f t="shared" si="307"/>
        <v>193093.83786791511</v>
      </c>
      <c r="J309" s="5">
        <f t="shared" si="308"/>
        <v>66003.635578435467</v>
      </c>
      <c r="K309" s="5">
        <f t="shared" si="309"/>
        <v>369539.12708372221</v>
      </c>
      <c r="L309" s="5">
        <f t="shared" si="310"/>
        <v>65142.644196955305</v>
      </c>
      <c r="M309" s="5">
        <f t="shared" si="311"/>
        <v>15103.96209195855</v>
      </c>
      <c r="N309" s="15">
        <f t="shared" si="312"/>
        <v>2.0841483471316646E-3</v>
      </c>
      <c r="O309" s="15">
        <f t="shared" si="313"/>
        <v>2.6251366646599106E-3</v>
      </c>
      <c r="P309" s="15">
        <f t="shared" si="314"/>
        <v>2.3814755852837877E-3</v>
      </c>
      <c r="Q309" s="5">
        <f t="shared" si="315"/>
        <v>3948.8653008482133</v>
      </c>
      <c r="R309" s="5">
        <f t="shared" si="316"/>
        <v>5211.0478923322489</v>
      </c>
      <c r="S309" s="5">
        <f t="shared" si="317"/>
        <v>3643.5692524100891</v>
      </c>
      <c r="T309" s="5">
        <f t="shared" si="318"/>
        <v>9.1692707000955664</v>
      </c>
      <c r="U309" s="5">
        <f t="shared" si="319"/>
        <v>26.987126828443078</v>
      </c>
      <c r="V309" s="5">
        <f t="shared" si="320"/>
        <v>55.202553927203766</v>
      </c>
      <c r="W309" s="15">
        <f t="shared" si="321"/>
        <v>-1.0734613539272964E-2</v>
      </c>
      <c r="X309" s="15">
        <f t="shared" si="322"/>
        <v>-1.217998157191269E-2</v>
      </c>
      <c r="Y309" s="15">
        <f t="shared" si="323"/>
        <v>-9.7425357312937999E-3</v>
      </c>
      <c r="Z309" s="5">
        <f t="shared" si="339"/>
        <v>3302.4068739736176</v>
      </c>
      <c r="AA309" s="5">
        <f t="shared" si="340"/>
        <v>16308.458995183741</v>
      </c>
      <c r="AB309" s="5">
        <f t="shared" si="341"/>
        <v>101445.80949889717</v>
      </c>
      <c r="AC309" s="16">
        <f t="shared" si="324"/>
        <v>0.82903958903554942</v>
      </c>
      <c r="AD309" s="16">
        <f t="shared" si="325"/>
        <v>3.0995902141473568</v>
      </c>
      <c r="AE309" s="16">
        <f t="shared" si="326"/>
        <v>27.636831897168399</v>
      </c>
      <c r="AF309" s="15">
        <f t="shared" si="327"/>
        <v>-4.0504037456468023E-3</v>
      </c>
      <c r="AG309" s="15">
        <f t="shared" si="328"/>
        <v>2.9673830763510267E-4</v>
      </c>
      <c r="AH309" s="15">
        <f t="shared" si="329"/>
        <v>9.7937136394747881E-3</v>
      </c>
      <c r="AI309" s="1">
        <f t="shared" si="293"/>
        <v>842069.88934015448</v>
      </c>
      <c r="AJ309" s="1">
        <f t="shared" si="294"/>
        <v>375382.22030902258</v>
      </c>
      <c r="AK309" s="1">
        <f t="shared" si="295"/>
        <v>128646.85371686918</v>
      </c>
      <c r="AL309" s="14">
        <f t="shared" si="330"/>
        <v>99.057239343928373</v>
      </c>
      <c r="AM309" s="14">
        <f t="shared" si="331"/>
        <v>24.737240395247934</v>
      </c>
      <c r="AN309" s="14">
        <f t="shared" si="332"/>
        <v>7.6790314676850366</v>
      </c>
      <c r="AO309" s="11">
        <f t="shared" si="333"/>
        <v>1.621871725892547E-3</v>
      </c>
      <c r="AP309" s="11">
        <f t="shared" si="334"/>
        <v>2.0431306115796465E-3</v>
      </c>
      <c r="AQ309" s="11">
        <f t="shared" si="335"/>
        <v>1.8533772552487846E-3</v>
      </c>
      <c r="AR309" s="1">
        <f t="shared" si="336"/>
        <v>430662.96437371586</v>
      </c>
      <c r="AS309" s="1">
        <f t="shared" si="337"/>
        <v>193093.83786791511</v>
      </c>
      <c r="AT309" s="1">
        <f t="shared" si="338"/>
        <v>66003.635578435467</v>
      </c>
      <c r="AU309" s="1">
        <f t="shared" si="296"/>
        <v>86132.592874743175</v>
      </c>
      <c r="AV309" s="1">
        <f t="shared" si="297"/>
        <v>38618.76757358302</v>
      </c>
      <c r="AW309" s="1">
        <f t="shared" si="298"/>
        <v>13200.727115687094</v>
      </c>
      <c r="AX309" s="1">
        <f t="shared" si="352"/>
        <v>295631.30166697782</v>
      </c>
      <c r="AY309" s="1">
        <f t="shared" si="343"/>
        <v>52114.115357564246</v>
      </c>
      <c r="AZ309" s="1">
        <f t="shared" si="344"/>
        <v>12083.169673566839</v>
      </c>
      <c r="BA309" s="1">
        <f t="shared" si="353"/>
        <v>14680.460794918314</v>
      </c>
      <c r="BB309" s="1">
        <f t="shared" si="354"/>
        <v>32194.411247497603</v>
      </c>
      <c r="BC309" s="1">
        <f t="shared" si="355"/>
        <v>41075.693363903825</v>
      </c>
      <c r="BD309" s="1">
        <f t="shared" si="345"/>
        <v>57.624465337544834</v>
      </c>
      <c r="BE309" s="2">
        <f t="shared" si="360"/>
        <v>0</v>
      </c>
      <c r="BF309" s="2">
        <f t="shared" si="361"/>
        <v>0</v>
      </c>
      <c r="BG309" s="2">
        <f t="shared" si="362"/>
        <v>0</v>
      </c>
      <c r="BH309" s="2">
        <f t="shared" si="346"/>
        <v>0</v>
      </c>
      <c r="BI309" s="2">
        <f t="shared" si="356"/>
        <v>0</v>
      </c>
      <c r="BJ309" s="2">
        <f t="shared" si="347"/>
        <v>0</v>
      </c>
      <c r="BK309" s="2">
        <f t="shared" si="348"/>
        <v>0</v>
      </c>
      <c r="BL309" s="2">
        <f t="shared" si="349"/>
        <v>0</v>
      </c>
      <c r="BM309" s="2">
        <f t="shared" si="350"/>
        <v>0</v>
      </c>
      <c r="BN309" s="2">
        <f t="shared" si="351"/>
        <v>0</v>
      </c>
      <c r="BO309" s="2">
        <f t="shared" si="357"/>
        <v>0</v>
      </c>
      <c r="BP309" s="2">
        <f t="shared" si="358"/>
        <v>0</v>
      </c>
      <c r="BQ309" s="2">
        <f t="shared" si="359"/>
        <v>0</v>
      </c>
      <c r="BR309" s="17">
        <f t="shared" si="342"/>
        <v>6.5519152800584712E-4</v>
      </c>
      <c r="BS309" s="12"/>
      <c r="BT309" s="12"/>
      <c r="BU309" s="12"/>
      <c r="BV309" s="12"/>
      <c r="BW309" s="12"/>
      <c r="BX309" s="12"/>
      <c r="BY309" s="19"/>
      <c r="BZ309" s="19"/>
      <c r="CA309" s="19"/>
      <c r="CB309" s="12"/>
      <c r="CC309" s="12"/>
      <c r="CD309" s="12"/>
      <c r="CE309" s="12"/>
      <c r="CF309" s="12"/>
      <c r="CG309" s="12"/>
      <c r="CH309" s="12"/>
      <c r="CI309" s="12"/>
      <c r="CJ309" s="12"/>
      <c r="CK309" s="17"/>
      <c r="CL309" s="17"/>
      <c r="CM309" s="17"/>
    </row>
    <row r="310" spans="1:91">
      <c r="A310" s="2">
        <f t="shared" si="299"/>
        <v>2264</v>
      </c>
      <c r="B310" s="5">
        <f t="shared" si="300"/>
        <v>1165.4056003727812</v>
      </c>
      <c r="C310" s="5">
        <f t="shared" si="301"/>
        <v>2964.1695341242353</v>
      </c>
      <c r="D310" s="5">
        <f t="shared" si="302"/>
        <v>4369.9552191789971</v>
      </c>
      <c r="E310" s="15">
        <f t="shared" si="303"/>
        <v>9.0245117648042454E-9</v>
      </c>
      <c r="F310" s="15">
        <f t="shared" si="304"/>
        <v>1.7778893319638433E-8</v>
      </c>
      <c r="G310" s="15">
        <f t="shared" si="305"/>
        <v>3.629497827878954E-8</v>
      </c>
      <c r="H310" s="5">
        <f t="shared" si="306"/>
        <v>431551.56259467435</v>
      </c>
      <c r="I310" s="5">
        <f t="shared" si="307"/>
        <v>193595.67313948553</v>
      </c>
      <c r="J310" s="5">
        <f t="shared" si="308"/>
        <v>66159.253028535823</v>
      </c>
      <c r="K310" s="5">
        <f t="shared" si="309"/>
        <v>370301.60354183376</v>
      </c>
      <c r="L310" s="5">
        <f t="shared" si="310"/>
        <v>65311.943500790148</v>
      </c>
      <c r="M310" s="5">
        <f t="shared" si="311"/>
        <v>15139.572309156398</v>
      </c>
      <c r="N310" s="15">
        <f t="shared" si="312"/>
        <v>2.0633172571704606E-3</v>
      </c>
      <c r="O310" s="15">
        <f t="shared" si="313"/>
        <v>2.5989013175913289E-3</v>
      </c>
      <c r="P310" s="15">
        <f t="shared" si="314"/>
        <v>2.3576738991424318E-3</v>
      </c>
      <c r="Q310" s="5">
        <f t="shared" si="315"/>
        <v>3914.5360920977832</v>
      </c>
      <c r="R310" s="5">
        <f t="shared" si="316"/>
        <v>5160.955562541687</v>
      </c>
      <c r="S310" s="5">
        <f t="shared" si="317"/>
        <v>3616.5784363952339</v>
      </c>
      <c r="T310" s="5">
        <f t="shared" si="318"/>
        <v>9.0708421226930618</v>
      </c>
      <c r="U310" s="5">
        <f t="shared" si="319"/>
        <v>26.658424120993772</v>
      </c>
      <c r="V310" s="5">
        <f t="shared" si="320"/>
        <v>54.664741073109312</v>
      </c>
      <c r="W310" s="15">
        <f t="shared" si="321"/>
        <v>-1.0734613539272964E-2</v>
      </c>
      <c r="X310" s="15">
        <f t="shared" si="322"/>
        <v>-1.217998157191269E-2</v>
      </c>
      <c r="Y310" s="15">
        <f t="shared" si="323"/>
        <v>-9.7425357312937999E-3</v>
      </c>
      <c r="Z310" s="5">
        <f t="shared" si="339"/>
        <v>3260.5055934553116</v>
      </c>
      <c r="AA310" s="5">
        <f t="shared" si="340"/>
        <v>16156.906003218186</v>
      </c>
      <c r="AB310" s="5">
        <f t="shared" si="341"/>
        <v>101682.90568587912</v>
      </c>
      <c r="AC310" s="16">
        <f t="shared" si="324"/>
        <v>0.82568164397883037</v>
      </c>
      <c r="AD310" s="16">
        <f t="shared" si="325"/>
        <v>3.1005099813018653</v>
      </c>
      <c r="AE310" s="16">
        <f t="shared" si="326"/>
        <v>27.90749911467157</v>
      </c>
      <c r="AF310" s="15">
        <f t="shared" si="327"/>
        <v>-4.0504037456468023E-3</v>
      </c>
      <c r="AG310" s="15">
        <f t="shared" si="328"/>
        <v>2.9673830763510267E-4</v>
      </c>
      <c r="AH310" s="15">
        <f t="shared" si="329"/>
        <v>9.7937136394747881E-3</v>
      </c>
      <c r="AI310" s="1">
        <f t="shared" si="293"/>
        <v>843995.49328088225</v>
      </c>
      <c r="AJ310" s="1">
        <f t="shared" si="294"/>
        <v>376462.76585170336</v>
      </c>
      <c r="AK310" s="1">
        <f t="shared" si="295"/>
        <v>128982.89546086936</v>
      </c>
      <c r="AL310" s="14">
        <f t="shared" si="330"/>
        <v>99.216290898307903</v>
      </c>
      <c r="AM310" s="14">
        <f t="shared" si="331"/>
        <v>24.787276394214498</v>
      </c>
      <c r="AN310" s="14">
        <f t="shared" si="332"/>
        <v>7.693121288526938</v>
      </c>
      <c r="AO310" s="11">
        <f t="shared" si="333"/>
        <v>1.6056530086336215E-3</v>
      </c>
      <c r="AP310" s="11">
        <f t="shared" si="334"/>
        <v>2.0226993054638502E-3</v>
      </c>
      <c r="AQ310" s="11">
        <f t="shared" si="335"/>
        <v>1.8348434826962966E-3</v>
      </c>
      <c r="AR310" s="1">
        <f t="shared" si="336"/>
        <v>431551.56259467435</v>
      </c>
      <c r="AS310" s="1">
        <f t="shared" si="337"/>
        <v>193595.67313948553</v>
      </c>
      <c r="AT310" s="1">
        <f t="shared" si="338"/>
        <v>66159.253028535823</v>
      </c>
      <c r="AU310" s="1">
        <f t="shared" si="296"/>
        <v>86310.312518934879</v>
      </c>
      <c r="AV310" s="1">
        <f t="shared" si="297"/>
        <v>38719.13462789711</v>
      </c>
      <c r="AW310" s="1">
        <f t="shared" si="298"/>
        <v>13231.850605707165</v>
      </c>
      <c r="AX310" s="1">
        <f t="shared" si="352"/>
        <v>296241.282833467</v>
      </c>
      <c r="AY310" s="1">
        <f t="shared" si="343"/>
        <v>52249.554800632119</v>
      </c>
      <c r="AZ310" s="1">
        <f t="shared" si="344"/>
        <v>12111.657847325117</v>
      </c>
      <c r="BA310" s="1">
        <f t="shared" si="353"/>
        <v>14682.863051568365</v>
      </c>
      <c r="BB310" s="1">
        <f t="shared" si="354"/>
        <v>32202.105410869302</v>
      </c>
      <c r="BC310" s="1">
        <f t="shared" si="355"/>
        <v>41085.985657688441</v>
      </c>
      <c r="BD310" s="1">
        <f t="shared" si="345"/>
        <v>55.959052281648255</v>
      </c>
      <c r="BE310" s="2">
        <f t="shared" si="360"/>
        <v>0</v>
      </c>
      <c r="BF310" s="2">
        <f t="shared" si="361"/>
        <v>0</v>
      </c>
      <c r="BG310" s="2">
        <f t="shared" si="362"/>
        <v>0</v>
      </c>
      <c r="BH310" s="2">
        <f t="shared" si="346"/>
        <v>0</v>
      </c>
      <c r="BI310" s="2">
        <f t="shared" si="356"/>
        <v>0</v>
      </c>
      <c r="BJ310" s="2">
        <f t="shared" si="347"/>
        <v>0</v>
      </c>
      <c r="BK310" s="2">
        <f t="shared" si="348"/>
        <v>0</v>
      </c>
      <c r="BL310" s="2">
        <f t="shared" si="349"/>
        <v>0</v>
      </c>
      <c r="BM310" s="2">
        <f t="shared" si="350"/>
        <v>0</v>
      </c>
      <c r="BN310" s="2">
        <f t="shared" si="351"/>
        <v>0</v>
      </c>
      <c r="BO310" s="2">
        <f t="shared" si="357"/>
        <v>0</v>
      </c>
      <c r="BP310" s="2">
        <f t="shared" si="358"/>
        <v>0</v>
      </c>
      <c r="BQ310" s="2">
        <f t="shared" si="359"/>
        <v>0</v>
      </c>
      <c r="BR310" s="17">
        <f t="shared" si="342"/>
        <v>6.3610827961732726E-4</v>
      </c>
      <c r="BS310" s="12"/>
      <c r="BT310" s="12"/>
      <c r="BU310" s="12"/>
      <c r="BV310" s="12"/>
      <c r="BW310" s="12"/>
      <c r="BX310" s="12"/>
      <c r="BY310" s="19"/>
      <c r="BZ310" s="19"/>
      <c r="CA310" s="19"/>
      <c r="CB310" s="12"/>
      <c r="CC310" s="12"/>
      <c r="CD310" s="12"/>
      <c r="CE310" s="12"/>
      <c r="CF310" s="12"/>
      <c r="CG310" s="12"/>
      <c r="CH310" s="12"/>
      <c r="CI310" s="12"/>
      <c r="CJ310" s="12"/>
      <c r="CK310" s="17"/>
      <c r="CL310" s="17"/>
      <c r="CM310" s="17"/>
    </row>
    <row r="311" spans="1:91">
      <c r="A311" s="2">
        <f t="shared" si="299"/>
        <v>2265</v>
      </c>
      <c r="B311" s="5">
        <f t="shared" si="300"/>
        <v>1165.4056103641369</v>
      </c>
      <c r="C311" s="5">
        <f t="shared" si="301"/>
        <v>2964.1695841889064</v>
      </c>
      <c r="D311" s="5">
        <f t="shared" si="302"/>
        <v>4369.9553698560549</v>
      </c>
      <c r="E311" s="15">
        <f t="shared" si="303"/>
        <v>8.573286176564033E-9</v>
      </c>
      <c r="F311" s="15">
        <f t="shared" si="304"/>
        <v>1.6889948653656511E-8</v>
      </c>
      <c r="G311" s="15">
        <f t="shared" si="305"/>
        <v>3.4480229364850064E-8</v>
      </c>
      <c r="H311" s="5">
        <f t="shared" si="306"/>
        <v>432433.09421271668</v>
      </c>
      <c r="I311" s="5">
        <f t="shared" si="307"/>
        <v>194093.78415200202</v>
      </c>
      <c r="J311" s="5">
        <f t="shared" si="308"/>
        <v>66313.678289027754</v>
      </c>
      <c r="K311" s="5">
        <f t="shared" si="309"/>
        <v>371058.0165111791</v>
      </c>
      <c r="L311" s="5">
        <f t="shared" si="310"/>
        <v>65479.986431043697</v>
      </c>
      <c r="M311" s="5">
        <f t="shared" si="311"/>
        <v>15174.909736254836</v>
      </c>
      <c r="N311" s="15">
        <f t="shared" si="312"/>
        <v>2.0426942851730079E-3</v>
      </c>
      <c r="O311" s="15">
        <f t="shared" si="313"/>
        <v>2.5729280319382042E-3</v>
      </c>
      <c r="P311" s="15">
        <f t="shared" si="314"/>
        <v>2.3341099984091063E-3</v>
      </c>
      <c r="Q311" s="5">
        <f t="shared" si="315"/>
        <v>3880.425457613811</v>
      </c>
      <c r="R311" s="5">
        <f t="shared" si="316"/>
        <v>5111.2123373227687</v>
      </c>
      <c r="S311" s="5">
        <f t="shared" si="317"/>
        <v>3589.7031658794831</v>
      </c>
      <c r="T311" s="5">
        <f t="shared" si="318"/>
        <v>8.9734701380301942</v>
      </c>
      <c r="U311" s="5">
        <f t="shared" si="319"/>
        <v>26.333725006463833</v>
      </c>
      <c r="V311" s="5">
        <f t="shared" si="320"/>
        <v>54.132167879962623</v>
      </c>
      <c r="W311" s="15">
        <f t="shared" si="321"/>
        <v>-1.0734613539272964E-2</v>
      </c>
      <c r="X311" s="15">
        <f t="shared" si="322"/>
        <v>-1.217998157191269E-2</v>
      </c>
      <c r="Y311" s="15">
        <f t="shared" si="323"/>
        <v>-9.7425357312937999E-3</v>
      </c>
      <c r="Z311" s="5">
        <f t="shared" si="339"/>
        <v>3219.0690405534451</v>
      </c>
      <c r="AA311" s="5">
        <f t="shared" si="340"/>
        <v>16006.342520708557</v>
      </c>
      <c r="AB311" s="5">
        <f t="shared" si="341"/>
        <v>101918.13569482893</v>
      </c>
      <c r="AC311" s="16">
        <f t="shared" si="324"/>
        <v>0.82233729995534666</v>
      </c>
      <c r="AD311" s="16">
        <f t="shared" si="325"/>
        <v>3.1014300213865225</v>
      </c>
      <c r="AE311" s="16">
        <f t="shared" si="326"/>
        <v>28.180817169394558</v>
      </c>
      <c r="AF311" s="15">
        <f t="shared" si="327"/>
        <v>-4.0504037456468023E-3</v>
      </c>
      <c r="AG311" s="15">
        <f t="shared" si="328"/>
        <v>2.9673830763510267E-4</v>
      </c>
      <c r="AH311" s="15">
        <f t="shared" si="329"/>
        <v>9.7937136394747881E-3</v>
      </c>
      <c r="AI311" s="1">
        <f t="shared" si="293"/>
        <v>845906.25647172891</v>
      </c>
      <c r="AJ311" s="1">
        <f t="shared" si="294"/>
        <v>377535.62389443017</v>
      </c>
      <c r="AK311" s="1">
        <f t="shared" si="295"/>
        <v>129316.45652048959</v>
      </c>
      <c r="AL311" s="14">
        <f t="shared" si="330"/>
        <v>99.374004764934384</v>
      </c>
      <c r="AM311" s="14">
        <f t="shared" si="331"/>
        <v>24.836912228893947</v>
      </c>
      <c r="AN311" s="14">
        <f t="shared" si="332"/>
        <v>7.7070958052502059</v>
      </c>
      <c r="AO311" s="11">
        <f t="shared" si="333"/>
        <v>1.5895964785472853E-3</v>
      </c>
      <c r="AP311" s="11">
        <f t="shared" si="334"/>
        <v>2.0024723124092117E-3</v>
      </c>
      <c r="AQ311" s="11">
        <f t="shared" si="335"/>
        <v>1.8164950478693337E-3</v>
      </c>
      <c r="AR311" s="1">
        <f t="shared" si="336"/>
        <v>432433.09421271668</v>
      </c>
      <c r="AS311" s="1">
        <f t="shared" si="337"/>
        <v>194093.78415200202</v>
      </c>
      <c r="AT311" s="1">
        <f t="shared" si="338"/>
        <v>66313.678289027754</v>
      </c>
      <c r="AU311" s="1">
        <f t="shared" si="296"/>
        <v>86486.618842543336</v>
      </c>
      <c r="AV311" s="1">
        <f t="shared" si="297"/>
        <v>38818.756830400402</v>
      </c>
      <c r="AW311" s="1">
        <f t="shared" si="298"/>
        <v>13262.735657805551</v>
      </c>
      <c r="AX311" s="1">
        <f t="shared" si="352"/>
        <v>296846.41320894327</v>
      </c>
      <c r="AY311" s="1">
        <f t="shared" si="343"/>
        <v>52383.989144834959</v>
      </c>
      <c r="AZ311" s="1">
        <f t="shared" si="344"/>
        <v>12139.92778900387</v>
      </c>
      <c r="BA311" s="1">
        <f t="shared" si="353"/>
        <v>14685.241316749247</v>
      </c>
      <c r="BB311" s="1">
        <f t="shared" si="354"/>
        <v>32209.722755232571</v>
      </c>
      <c r="BC311" s="1">
        <f t="shared" si="355"/>
        <v>41096.175145444766</v>
      </c>
      <c r="BD311" s="1">
        <f t="shared" si="345"/>
        <v>54.341642902102876</v>
      </c>
      <c r="BE311" s="2">
        <f t="shared" si="360"/>
        <v>0</v>
      </c>
      <c r="BF311" s="2">
        <f t="shared" si="361"/>
        <v>0</v>
      </c>
      <c r="BG311" s="2">
        <f t="shared" si="362"/>
        <v>0</v>
      </c>
      <c r="BH311" s="2">
        <f t="shared" si="346"/>
        <v>0</v>
      </c>
      <c r="BI311" s="2">
        <f t="shared" si="356"/>
        <v>0</v>
      </c>
      <c r="BJ311" s="2">
        <f t="shared" si="347"/>
        <v>0</v>
      </c>
      <c r="BK311" s="2">
        <f t="shared" si="348"/>
        <v>0</v>
      </c>
      <c r="BL311" s="2">
        <f t="shared" si="349"/>
        <v>0</v>
      </c>
      <c r="BM311" s="2">
        <f t="shared" si="350"/>
        <v>0</v>
      </c>
      <c r="BN311" s="2">
        <f t="shared" si="351"/>
        <v>0</v>
      </c>
      <c r="BO311" s="2">
        <f t="shared" si="357"/>
        <v>0</v>
      </c>
      <c r="BP311" s="2">
        <f t="shared" si="358"/>
        <v>0</v>
      </c>
      <c r="BQ311" s="2">
        <f t="shared" si="359"/>
        <v>0</v>
      </c>
      <c r="BR311" s="17">
        <f t="shared" si="342"/>
        <v>6.1758085399740508E-4</v>
      </c>
      <c r="BS311" s="12"/>
      <c r="BT311" s="12"/>
      <c r="BU311" s="12"/>
      <c r="BV311" s="12"/>
      <c r="BW311" s="12"/>
      <c r="BX311" s="12"/>
      <c r="BY311" s="19"/>
      <c r="BZ311" s="19"/>
      <c r="CA311" s="19"/>
      <c r="CB311" s="12"/>
      <c r="CC311" s="12"/>
      <c r="CD311" s="12"/>
      <c r="CE311" s="12"/>
      <c r="CF311" s="12"/>
      <c r="CG311" s="12"/>
      <c r="CH311" s="12"/>
      <c r="CI311" s="12"/>
      <c r="CJ311" s="12"/>
      <c r="CK311" s="17"/>
      <c r="CL311" s="17"/>
      <c r="CM311" s="17"/>
    </row>
    <row r="312" spans="1:91">
      <c r="A312" s="2">
        <f t="shared" si="299"/>
        <v>2266</v>
      </c>
      <c r="B312" s="5">
        <f t="shared" si="300"/>
        <v>1165.4056198559249</v>
      </c>
      <c r="C312" s="5">
        <f t="shared" si="301"/>
        <v>2964.1696317503447</v>
      </c>
      <c r="D312" s="5">
        <f t="shared" si="302"/>
        <v>4369.955512999265</v>
      </c>
      <c r="E312" s="15">
        <f t="shared" si="303"/>
        <v>8.1446218677358315E-9</v>
      </c>
      <c r="F312" s="15">
        <f t="shared" si="304"/>
        <v>1.6045451220973685E-8</v>
      </c>
      <c r="G312" s="15">
        <f t="shared" si="305"/>
        <v>3.2756217896607561E-8</v>
      </c>
      <c r="H312" s="5">
        <f t="shared" si="306"/>
        <v>433307.59739510244</v>
      </c>
      <c r="I312" s="5">
        <f t="shared" si="307"/>
        <v>194588.1857158317</v>
      </c>
      <c r="J312" s="5">
        <f t="shared" si="308"/>
        <v>66466.916887800428</v>
      </c>
      <c r="K312" s="5">
        <f t="shared" si="309"/>
        <v>371808.3987347433</v>
      </c>
      <c r="L312" s="5">
        <f t="shared" si="310"/>
        <v>65646.777981774008</v>
      </c>
      <c r="M312" s="5">
        <f t="shared" si="311"/>
        <v>15209.975637070429</v>
      </c>
      <c r="N312" s="15">
        <f t="shared" si="312"/>
        <v>2.0222773533355998E-3</v>
      </c>
      <c r="O312" s="15">
        <f t="shared" si="313"/>
        <v>2.547214192018199E-3</v>
      </c>
      <c r="P312" s="15">
        <f t="shared" si="314"/>
        <v>2.310781508756854E-3</v>
      </c>
      <c r="Q312" s="5">
        <f t="shared" si="315"/>
        <v>3846.5336801156559</v>
      </c>
      <c r="R312" s="5">
        <f t="shared" si="316"/>
        <v>5061.8187235924615</v>
      </c>
      <c r="S312" s="5">
        <f t="shared" si="317"/>
        <v>3562.9446764015956</v>
      </c>
      <c r="T312" s="5">
        <f t="shared" si="318"/>
        <v>8.8771434039922337</v>
      </c>
      <c r="U312" s="5">
        <f t="shared" si="319"/>
        <v>26.012980721165288</v>
      </c>
      <c r="V312" s="5">
        <f t="shared" si="320"/>
        <v>53.60478330017969</v>
      </c>
      <c r="W312" s="15">
        <f t="shared" si="321"/>
        <v>-1.0734613539272964E-2</v>
      </c>
      <c r="X312" s="15">
        <f t="shared" si="322"/>
        <v>-1.217998157191269E-2</v>
      </c>
      <c r="Y312" s="15">
        <f t="shared" si="323"/>
        <v>-9.7425357312937999E-3</v>
      </c>
      <c r="Z312" s="5">
        <f t="shared" si="339"/>
        <v>3178.0936798286225</v>
      </c>
      <c r="AA312" s="5">
        <f t="shared" si="340"/>
        <v>15856.771304303438</v>
      </c>
      <c r="AB312" s="5">
        <f t="shared" si="341"/>
        <v>102151.50820936251</v>
      </c>
      <c r="AC312" s="16">
        <f t="shared" si="324"/>
        <v>0.81900650187542245</v>
      </c>
      <c r="AD312" s="16">
        <f t="shared" si="325"/>
        <v>3.1023503344823173</v>
      </c>
      <c r="AE312" s="16">
        <f t="shared" si="326"/>
        <v>28.456812022878005</v>
      </c>
      <c r="AF312" s="15">
        <f t="shared" si="327"/>
        <v>-4.0504037456468023E-3</v>
      </c>
      <c r="AG312" s="15">
        <f t="shared" si="328"/>
        <v>2.9673830763510267E-4</v>
      </c>
      <c r="AH312" s="15">
        <f t="shared" si="329"/>
        <v>9.7937136394747881E-3</v>
      </c>
      <c r="AI312" s="1">
        <f t="shared" si="293"/>
        <v>847802.24966709933</v>
      </c>
      <c r="AJ312" s="1">
        <f t="shared" si="294"/>
        <v>378600.81833538756</v>
      </c>
      <c r="AK312" s="1">
        <f t="shared" si="295"/>
        <v>129647.54652624618</v>
      </c>
      <c r="AL312" s="14">
        <f t="shared" si="330"/>
        <v>99.530389687287524</v>
      </c>
      <c r="AM312" s="14">
        <f t="shared" si="331"/>
        <v>24.886150105667404</v>
      </c>
      <c r="AN312" s="14">
        <f t="shared" si="332"/>
        <v>7.7209557076002611</v>
      </c>
      <c r="AO312" s="11">
        <f t="shared" si="333"/>
        <v>1.5737005137618125E-3</v>
      </c>
      <c r="AP312" s="11">
        <f t="shared" si="334"/>
        <v>1.9824475892851194E-3</v>
      </c>
      <c r="AQ312" s="11">
        <f t="shared" si="335"/>
        <v>1.7983300973906404E-3</v>
      </c>
      <c r="AR312" s="1">
        <f t="shared" si="336"/>
        <v>433307.59739510244</v>
      </c>
      <c r="AS312" s="1">
        <f t="shared" si="337"/>
        <v>194588.1857158317</v>
      </c>
      <c r="AT312" s="1">
        <f t="shared" si="338"/>
        <v>66466.916887800428</v>
      </c>
      <c r="AU312" s="1">
        <f t="shared" si="296"/>
        <v>86661.519479020499</v>
      </c>
      <c r="AV312" s="1">
        <f t="shared" si="297"/>
        <v>38917.637143166343</v>
      </c>
      <c r="AW312" s="1">
        <f t="shared" si="298"/>
        <v>13293.383377560087</v>
      </c>
      <c r="AX312" s="1">
        <f t="shared" si="352"/>
        <v>297446.71898779465</v>
      </c>
      <c r="AY312" s="1">
        <f t="shared" si="343"/>
        <v>52517.42238541921</v>
      </c>
      <c r="AZ312" s="1">
        <f t="shared" si="344"/>
        <v>12167.980509656341</v>
      </c>
      <c r="BA312" s="1">
        <f t="shared" si="353"/>
        <v>14687.595829930631</v>
      </c>
      <c r="BB312" s="1">
        <f t="shared" si="354"/>
        <v>32217.2640470931</v>
      </c>
      <c r="BC312" s="1">
        <f t="shared" si="355"/>
        <v>41106.262854785804</v>
      </c>
      <c r="BD312" s="1">
        <f t="shared" si="345"/>
        <v>52.770858580564429</v>
      </c>
      <c r="BE312" s="2">
        <f t="shared" si="360"/>
        <v>0</v>
      </c>
      <c r="BF312" s="2">
        <f t="shared" si="361"/>
        <v>0</v>
      </c>
      <c r="BG312" s="2">
        <f t="shared" si="362"/>
        <v>0</v>
      </c>
      <c r="BH312" s="2">
        <f t="shared" si="346"/>
        <v>0</v>
      </c>
      <c r="BI312" s="2">
        <f t="shared" si="356"/>
        <v>0</v>
      </c>
      <c r="BJ312" s="2">
        <f t="shared" si="347"/>
        <v>0</v>
      </c>
      <c r="BK312" s="2">
        <f t="shared" si="348"/>
        <v>0</v>
      </c>
      <c r="BL312" s="2">
        <f t="shared" si="349"/>
        <v>0</v>
      </c>
      <c r="BM312" s="2">
        <f t="shared" si="350"/>
        <v>0</v>
      </c>
      <c r="BN312" s="2">
        <f t="shared" si="351"/>
        <v>0</v>
      </c>
      <c r="BO312" s="2">
        <f t="shared" si="357"/>
        <v>0</v>
      </c>
      <c r="BP312" s="2">
        <f t="shared" si="358"/>
        <v>0</v>
      </c>
      <c r="BQ312" s="2">
        <f t="shared" si="359"/>
        <v>0</v>
      </c>
      <c r="BR312" s="17">
        <f t="shared" si="342"/>
        <v>5.9959306213340296E-4</v>
      </c>
      <c r="BS312" s="12"/>
      <c r="BT312" s="12"/>
      <c r="BU312" s="12"/>
      <c r="BV312" s="12"/>
      <c r="BW312" s="12"/>
      <c r="BX312" s="12"/>
      <c r="BY312" s="19"/>
      <c r="BZ312" s="19"/>
      <c r="CA312" s="19"/>
      <c r="CB312" s="12"/>
      <c r="CC312" s="12"/>
      <c r="CD312" s="12"/>
      <c r="CE312" s="12"/>
      <c r="CF312" s="12"/>
      <c r="CG312" s="12"/>
      <c r="CH312" s="12"/>
      <c r="CI312" s="12"/>
      <c r="CJ312" s="12"/>
      <c r="CK312" s="17"/>
      <c r="CL312" s="17"/>
      <c r="CM312" s="17"/>
    </row>
    <row r="313" spans="1:91">
      <c r="A313" s="2">
        <f t="shared" si="299"/>
        <v>2267</v>
      </c>
      <c r="B313" s="5">
        <f t="shared" si="300"/>
        <v>1165.4056288731235</v>
      </c>
      <c r="C313" s="5">
        <f t="shared" si="301"/>
        <v>2964.1696769337123</v>
      </c>
      <c r="D313" s="5">
        <f t="shared" si="302"/>
        <v>4369.9556489853194</v>
      </c>
      <c r="E313" s="15">
        <f t="shared" si="303"/>
        <v>7.7373907743490388E-9</v>
      </c>
      <c r="F313" s="15">
        <f t="shared" si="304"/>
        <v>1.5243178659925E-8</v>
      </c>
      <c r="G313" s="15">
        <f t="shared" si="305"/>
        <v>3.1118407001777183E-8</v>
      </c>
      <c r="H313" s="5">
        <f t="shared" si="306"/>
        <v>434175.11047146621</v>
      </c>
      <c r="I313" s="5">
        <f t="shared" si="307"/>
        <v>195078.89284942098</v>
      </c>
      <c r="J313" s="5">
        <f t="shared" si="308"/>
        <v>66618.974401393207</v>
      </c>
      <c r="K313" s="5">
        <f t="shared" si="309"/>
        <v>372552.78309517622</v>
      </c>
      <c r="L313" s="5">
        <f t="shared" si="310"/>
        <v>65812.323217347162</v>
      </c>
      <c r="M313" s="5">
        <f t="shared" si="311"/>
        <v>15244.771286606028</v>
      </c>
      <c r="N313" s="15">
        <f t="shared" si="312"/>
        <v>2.0020644045859459E-3</v>
      </c>
      <c r="O313" s="15">
        <f t="shared" si="313"/>
        <v>2.5217572082383288E-3</v>
      </c>
      <c r="P313" s="15">
        <f t="shared" si="314"/>
        <v>2.2876860795748577E-3</v>
      </c>
      <c r="Q313" s="5">
        <f t="shared" si="315"/>
        <v>3812.8609979109301</v>
      </c>
      <c r="R313" s="5">
        <f t="shared" si="316"/>
        <v>5012.7751455413618</v>
      </c>
      <c r="S313" s="5">
        <f t="shared" si="317"/>
        <v>3536.3041591416277</v>
      </c>
      <c r="T313" s="5">
        <f t="shared" si="318"/>
        <v>8.7818507002176709</v>
      </c>
      <c r="U313" s="5">
        <f t="shared" si="319"/>
        <v>25.696143095350976</v>
      </c>
      <c r="V313" s="5">
        <f t="shared" si="320"/>
        <v>53.082536783509426</v>
      </c>
      <c r="W313" s="15">
        <f t="shared" si="321"/>
        <v>-1.0734613539272964E-2</v>
      </c>
      <c r="X313" s="15">
        <f t="shared" si="322"/>
        <v>-1.217998157191269E-2</v>
      </c>
      <c r="Y313" s="15">
        <f t="shared" si="323"/>
        <v>-9.7425357312937999E-3</v>
      </c>
      <c r="Z313" s="5">
        <f t="shared" si="339"/>
        <v>3137.5759605835597</v>
      </c>
      <c r="AA313" s="5">
        <f t="shared" si="340"/>
        <v>15708.194850628754</v>
      </c>
      <c r="AB313" s="5">
        <f t="shared" si="341"/>
        <v>102383.0319895475</v>
      </c>
      <c r="AC313" s="16">
        <f t="shared" si="324"/>
        <v>0.81568919487251712</v>
      </c>
      <c r="AD313" s="16">
        <f t="shared" si="325"/>
        <v>3.1032709206702629</v>
      </c>
      <c r="AE313" s="16">
        <f t="shared" si="326"/>
        <v>28.735509890922437</v>
      </c>
      <c r="AF313" s="15">
        <f t="shared" si="327"/>
        <v>-4.0504037456468023E-3</v>
      </c>
      <c r="AG313" s="15">
        <f t="shared" si="328"/>
        <v>2.9673830763510267E-4</v>
      </c>
      <c r="AH313" s="15">
        <f t="shared" si="329"/>
        <v>9.7937136394747881E-3</v>
      </c>
      <c r="AI313" s="1">
        <f t="shared" ref="AI313:AI346" si="363">(1-$AI$5)*AI312+AU312</f>
        <v>849683.54417940986</v>
      </c>
      <c r="AJ313" s="1">
        <f t="shared" ref="AJ313:AJ346" si="364">(1-$AI$5)*AJ312+AV312</f>
        <v>379658.37364501512</v>
      </c>
      <c r="AK313" s="1">
        <f t="shared" ref="AK313:AK346" si="365">(1-$AI$5)*AK312+AW312</f>
        <v>129976.17525118164</v>
      </c>
      <c r="AL313" s="14">
        <f t="shared" si="330"/>
        <v>99.685454402419467</v>
      </c>
      <c r="AM313" s="14">
        <f t="shared" si="331"/>
        <v>24.934992239068137</v>
      </c>
      <c r="AN313" s="14">
        <f t="shared" si="332"/>
        <v>7.7347016863595632</v>
      </c>
      <c r="AO313" s="11">
        <f t="shared" si="333"/>
        <v>1.5579635086241943E-3</v>
      </c>
      <c r="AP313" s="11">
        <f t="shared" si="334"/>
        <v>1.9626231133922684E-3</v>
      </c>
      <c r="AQ313" s="11">
        <f t="shared" si="335"/>
        <v>1.7803467964167339E-3</v>
      </c>
      <c r="AR313" s="1">
        <f t="shared" si="336"/>
        <v>434175.11047146621</v>
      </c>
      <c r="AS313" s="1">
        <f t="shared" si="337"/>
        <v>195078.89284942098</v>
      </c>
      <c r="AT313" s="1">
        <f t="shared" si="338"/>
        <v>66618.974401393207</v>
      </c>
      <c r="AU313" s="1">
        <f t="shared" ref="AU313:AU346" si="366">$AU$5*AR313</f>
        <v>86835.02209429325</v>
      </c>
      <c r="AV313" s="1">
        <f t="shared" ref="AV313:AV346" si="367">$AU$5*AS313</f>
        <v>39015.778569884198</v>
      </c>
      <c r="AW313" s="1">
        <f t="shared" ref="AW313:AW346" si="368">$AU$5*AT313</f>
        <v>13323.794880278641</v>
      </c>
      <c r="AX313" s="1">
        <f t="shared" si="352"/>
        <v>298042.22647614096</v>
      </c>
      <c r="AY313" s="1">
        <f t="shared" si="343"/>
        <v>52649.858573877733</v>
      </c>
      <c r="AZ313" s="1">
        <f t="shared" si="344"/>
        <v>12195.817029284821</v>
      </c>
      <c r="BA313" s="1">
        <f t="shared" si="353"/>
        <v>14689.926828187999</v>
      </c>
      <c r="BB313" s="1">
        <f t="shared" si="354"/>
        <v>32224.730045288965</v>
      </c>
      <c r="BC313" s="1">
        <f t="shared" si="355"/>
        <v>41116.249802965795</v>
      </c>
      <c r="BD313" s="1">
        <f t="shared" si="345"/>
        <v>51.245360093697229</v>
      </c>
      <c r="BE313" s="2">
        <f t="shared" si="360"/>
        <v>0</v>
      </c>
      <c r="BF313" s="2">
        <f t="shared" si="361"/>
        <v>0</v>
      </c>
      <c r="BG313" s="2">
        <f t="shared" si="362"/>
        <v>0</v>
      </c>
      <c r="BH313" s="2">
        <f t="shared" si="346"/>
        <v>0</v>
      </c>
      <c r="BI313" s="2">
        <f t="shared" si="356"/>
        <v>0</v>
      </c>
      <c r="BJ313" s="2">
        <f t="shared" si="347"/>
        <v>0</v>
      </c>
      <c r="BK313" s="2">
        <f t="shared" si="348"/>
        <v>0</v>
      </c>
      <c r="BL313" s="2">
        <f t="shared" si="349"/>
        <v>0</v>
      </c>
      <c r="BM313" s="2">
        <f t="shared" si="350"/>
        <v>0</v>
      </c>
      <c r="BN313" s="2">
        <f t="shared" si="351"/>
        <v>0</v>
      </c>
      <c r="BO313" s="2">
        <f t="shared" si="357"/>
        <v>0</v>
      </c>
      <c r="BP313" s="2">
        <f t="shared" si="358"/>
        <v>0</v>
      </c>
      <c r="BQ313" s="2">
        <f t="shared" si="359"/>
        <v>0</v>
      </c>
      <c r="BR313" s="17">
        <f t="shared" si="342"/>
        <v>5.8212918653728445E-4</v>
      </c>
      <c r="BS313" s="12"/>
      <c r="BT313" s="12"/>
      <c r="BU313" s="12"/>
      <c r="BV313" s="12"/>
      <c r="BW313" s="12"/>
      <c r="BX313" s="12"/>
      <c r="BY313" s="19"/>
      <c r="BZ313" s="19"/>
      <c r="CA313" s="19"/>
      <c r="CB313" s="12"/>
      <c r="CC313" s="12"/>
      <c r="CD313" s="12"/>
      <c r="CE313" s="12"/>
      <c r="CF313" s="12"/>
      <c r="CG313" s="12"/>
      <c r="CH313" s="12"/>
      <c r="CI313" s="12"/>
      <c r="CJ313" s="12"/>
      <c r="CK313" s="17"/>
      <c r="CL313" s="17"/>
      <c r="CM313" s="17"/>
    </row>
    <row r="314" spans="1:91">
      <c r="A314" s="2">
        <f t="shared" ref="A314:A346" si="369">1+A313</f>
        <v>2268</v>
      </c>
      <c r="B314" s="5">
        <f t="shared" ref="B314:B346" si="370">B313*(1+E314)</f>
        <v>1165.4056374394625</v>
      </c>
      <c r="C314" s="5">
        <f t="shared" ref="C314:C346" si="371">C313*(1+F314)</f>
        <v>2964.1697198579118</v>
      </c>
      <c r="D314" s="5">
        <f t="shared" ref="D314:D346" si="372">D313*(1+G314)</f>
        <v>4369.955778172075</v>
      </c>
      <c r="E314" s="15">
        <f t="shared" ref="E314:E346" si="373">E313*$E$5</f>
        <v>7.3505212356315861E-9</v>
      </c>
      <c r="F314" s="15">
        <f t="shared" ref="F314:F346" si="374">F313*$E$5</f>
        <v>1.4481019726928749E-8</v>
      </c>
      <c r="G314" s="15">
        <f t="shared" ref="G314:G346" si="375">G313*$E$5</f>
        <v>2.9562486651688323E-8</v>
      </c>
      <c r="H314" s="5">
        <f t="shared" ref="H314:H346" si="376">AR314</f>
        <v>435035.6719241371</v>
      </c>
      <c r="I314" s="5">
        <f t="shared" ref="I314:I346" si="377">AS314</f>
        <v>195565.92077249705</v>
      </c>
      <c r="J314" s="5">
        <f t="shared" ref="J314:J346" si="378">AT314</f>
        <v>66769.856453062879</v>
      </c>
      <c r="K314" s="5">
        <f t="shared" ref="K314:K346" si="379">H314/B314*1000</f>
        <v>373291.20260647032</v>
      </c>
      <c r="L314" s="5">
        <f t="shared" ref="L314:L346" si="380">I314/C314*1000</f>
        <v>65976.62727013875</v>
      </c>
      <c r="M314" s="5">
        <f t="shared" ref="M314:M346" si="381">J314/D314*1000</f>
        <v>15279.297970606076</v>
      </c>
      <c r="N314" s="15">
        <f t="shared" ref="N314:N346" si="382">K314/K313-1</f>
        <v>1.9820534023644587E-3</v>
      </c>
      <c r="O314" s="15">
        <f t="shared" ref="O314:O346" si="383">L314/L313-1</f>
        <v>2.4965545168336156E-3</v>
      </c>
      <c r="P314" s="15">
        <f t="shared" ref="P314:P346" si="384">M314/M313-1</f>
        <v>2.2648213837346276E-3</v>
      </c>
      <c r="Q314" s="5">
        <f t="shared" ref="Q314:Q346" si="385">T314*H314/1000</f>
        <v>3779.4076058819446</v>
      </c>
      <c r="R314" s="5">
        <f t="shared" ref="R314:R346" si="386">U314*I314/1000</f>
        <v>4964.0819465544528</v>
      </c>
      <c r="S314" s="5">
        <f t="shared" ref="S314:S346" si="387">V314*J314/1000</f>
        <v>3509.7827616349678</v>
      </c>
      <c r="T314" s="5">
        <f t="shared" ref="T314:T346" si="388">T313*(1+W314)</f>
        <v>8.6875809267912398</v>
      </c>
      <c r="U314" s="5">
        <f t="shared" ref="U314:U346" si="389">U313*(1+X314)</f>
        <v>25.383164545980371</v>
      </c>
      <c r="V314" s="5">
        <f t="shared" ref="V314:V346" si="390">V313*(1+Y314)</f>
        <v>52.565378272188369</v>
      </c>
      <c r="W314" s="15">
        <f t="shared" ref="W314:W346" si="391">T$5-1</f>
        <v>-1.0734613539272964E-2</v>
      </c>
      <c r="X314" s="15">
        <f t="shared" ref="X314:X346" si="392">U$5-1</f>
        <v>-1.217998157191269E-2</v>
      </c>
      <c r="Y314" s="15">
        <f t="shared" ref="Y314:Y346" si="393">V$5-1</f>
        <v>-9.7425357312937999E-3</v>
      </c>
      <c r="Z314" s="5">
        <f t="shared" si="339"/>
        <v>3097.5123183075452</v>
      </c>
      <c r="AA314" s="5">
        <f t="shared" si="340"/>
        <v>15560.615401935178</v>
      </c>
      <c r="AB314" s="5">
        <f t="shared" si="341"/>
        <v>102612.71586885875</v>
      </c>
      <c r="AC314" s="16">
        <f t="shared" ref="AC314:AC346" si="394">AC313*(1+AF314)</f>
        <v>0.8123853243023218</v>
      </c>
      <c r="AD314" s="16">
        <f t="shared" ref="AD314:AD346" si="395">AD313*(1+AG314)</f>
        <v>3.1041917800313956</v>
      </c>
      <c r="AE314" s="16">
        <f t="shared" ref="AE314:AE346" si="396">AE313*(1+AH314)</f>
        <v>29.016937246078427</v>
      </c>
      <c r="AF314" s="15">
        <f t="shared" ref="AF314:AF346" si="397">AC$5-1</f>
        <v>-4.0504037456468023E-3</v>
      </c>
      <c r="AG314" s="15">
        <f t="shared" ref="AG314:AG346" si="398">AD$5-1</f>
        <v>2.9673830763510267E-4</v>
      </c>
      <c r="AH314" s="15">
        <f t="shared" ref="AH314:AH346" si="399">AE$5-1</f>
        <v>9.7937136394747881E-3</v>
      </c>
      <c r="AI314" s="1">
        <f t="shared" si="363"/>
        <v>851550.21185576217</v>
      </c>
      <c r="AJ314" s="1">
        <f t="shared" si="364"/>
        <v>380708.31485039782</v>
      </c>
      <c r="AK314" s="1">
        <f t="shared" si="365"/>
        <v>130302.35260634213</v>
      </c>
      <c r="AL314" s="14">
        <f t="shared" ref="AL314:AL346" si="400">AL313*(1+AO314)</f>
        <v>99.839207639716065</v>
      </c>
      <c r="AM314" s="14">
        <f t="shared" ref="AM314:AM346" si="401">AM313*(1+AP314)</f>
        <v>24.983440851247785</v>
      </c>
      <c r="AN314" s="14">
        <f t="shared" ref="AN314:AN346" si="402">AN313*(1+AQ314)</f>
        <v>7.7483344332144268</v>
      </c>
      <c r="AO314" s="11">
        <f t="shared" ref="AO314:AO346" si="403">AO$5*AO313</f>
        <v>1.5423838735379523E-3</v>
      </c>
      <c r="AP314" s="11">
        <f t="shared" ref="AP314:AP346" si="404">AP$5*AP313</f>
        <v>1.9429968822583456E-3</v>
      </c>
      <c r="AQ314" s="11">
        <f t="shared" ref="AQ314:AQ346" si="405">AQ$5*AQ313</f>
        <v>1.7625433284525665E-3</v>
      </c>
      <c r="AR314" s="1">
        <f t="shared" si="336"/>
        <v>435035.6719241371</v>
      </c>
      <c r="AS314" s="1">
        <f t="shared" si="337"/>
        <v>195565.92077249705</v>
      </c>
      <c r="AT314" s="1">
        <f t="shared" si="338"/>
        <v>66769.856453062879</v>
      </c>
      <c r="AU314" s="1">
        <f t="shared" si="366"/>
        <v>87007.134384827426</v>
      </c>
      <c r="AV314" s="1">
        <f t="shared" si="367"/>
        <v>39113.184154499409</v>
      </c>
      <c r="AW314" s="1">
        <f t="shared" si="368"/>
        <v>13353.971290612577</v>
      </c>
      <c r="AX314" s="1">
        <f t="shared" si="352"/>
        <v>298632.96208517632</v>
      </c>
      <c r="AY314" s="1">
        <f t="shared" si="343"/>
        <v>52781.301816111001</v>
      </c>
      <c r="AZ314" s="1">
        <f t="shared" si="344"/>
        <v>12223.438376484859</v>
      </c>
      <c r="BA314" s="1">
        <f t="shared" si="353"/>
        <v>14692.234546226968</v>
      </c>
      <c r="BB314" s="1">
        <f t="shared" si="354"/>
        <v>32232.121501069123</v>
      </c>
      <c r="BC314" s="1">
        <f t="shared" si="355"/>
        <v>41126.136996989968</v>
      </c>
      <c r="BD314" s="1">
        <f t="shared" si="345"/>
        <v>49.763846495220456</v>
      </c>
      <c r="BE314" s="2">
        <f t="shared" si="360"/>
        <v>0</v>
      </c>
      <c r="BF314" s="2">
        <f t="shared" si="361"/>
        <v>0</v>
      </c>
      <c r="BG314" s="2">
        <f t="shared" si="362"/>
        <v>0</v>
      </c>
      <c r="BH314" s="2">
        <f t="shared" si="346"/>
        <v>0</v>
      </c>
      <c r="BI314" s="2">
        <f t="shared" si="356"/>
        <v>0</v>
      </c>
      <c r="BJ314" s="2">
        <f t="shared" si="347"/>
        <v>0</v>
      </c>
      <c r="BK314" s="2">
        <f t="shared" si="348"/>
        <v>0</v>
      </c>
      <c r="BL314" s="2">
        <f t="shared" si="349"/>
        <v>0</v>
      </c>
      <c r="BM314" s="2">
        <f t="shared" si="350"/>
        <v>0</v>
      </c>
      <c r="BN314" s="2">
        <f t="shared" si="351"/>
        <v>0</v>
      </c>
      <c r="BO314" s="2">
        <f t="shared" si="357"/>
        <v>0</v>
      </c>
      <c r="BP314" s="2">
        <f t="shared" si="358"/>
        <v>0</v>
      </c>
      <c r="BQ314" s="2">
        <f t="shared" si="359"/>
        <v>0</v>
      </c>
      <c r="BR314" s="17">
        <f t="shared" si="342"/>
        <v>5.6517396751192667E-4</v>
      </c>
      <c r="BS314" s="12"/>
      <c r="BT314" s="12"/>
      <c r="BU314" s="12"/>
      <c r="BV314" s="12"/>
      <c r="BW314" s="12"/>
      <c r="BX314" s="12"/>
      <c r="BY314" s="19"/>
      <c r="BZ314" s="19"/>
      <c r="CA314" s="19"/>
      <c r="CB314" s="12"/>
      <c r="CC314" s="12"/>
      <c r="CD314" s="12"/>
      <c r="CE314" s="12"/>
      <c r="CF314" s="12"/>
      <c r="CG314" s="12"/>
      <c r="CH314" s="12"/>
      <c r="CI314" s="12"/>
      <c r="CJ314" s="12"/>
      <c r="CK314" s="17"/>
      <c r="CL314" s="17"/>
      <c r="CM314" s="17"/>
    </row>
    <row r="315" spans="1:91">
      <c r="A315" s="2">
        <f t="shared" si="369"/>
        <v>2269</v>
      </c>
      <c r="B315" s="5">
        <f t="shared" si="370"/>
        <v>1165.4056455774842</v>
      </c>
      <c r="C315" s="5">
        <f t="shared" si="371"/>
        <v>2964.1697606359016</v>
      </c>
      <c r="D315" s="5">
        <f t="shared" si="372"/>
        <v>4369.9559008994966</v>
      </c>
      <c r="E315" s="15">
        <f t="shared" si="373"/>
        <v>6.9829951738500065E-9</v>
      </c>
      <c r="F315" s="15">
        <f t="shared" si="374"/>
        <v>1.3756968740582312E-8</v>
      </c>
      <c r="G315" s="15">
        <f t="shared" si="375"/>
        <v>2.8084362319103905E-8</v>
      </c>
      <c r="H315" s="5">
        <f t="shared" si="376"/>
        <v>435889.3203786494</v>
      </c>
      <c r="I315" s="5">
        <f t="shared" si="377"/>
        <v>196049.28489937185</v>
      </c>
      <c r="J315" s="5">
        <f t="shared" si="378"/>
        <v>66919.568710882479</v>
      </c>
      <c r="K315" s="5">
        <f t="shared" si="379"/>
        <v>374023.69040580426</v>
      </c>
      <c r="L315" s="5">
        <f t="shared" si="380"/>
        <v>66139.695338270205</v>
      </c>
      <c r="M315" s="5">
        <f t="shared" si="381"/>
        <v>15313.556985119229</v>
      </c>
      <c r="N315" s="15">
        <f t="shared" si="382"/>
        <v>1.9622423304364034E-3</v>
      </c>
      <c r="O315" s="15">
        <f t="shared" si="383"/>
        <v>2.471603579609738E-3</v>
      </c>
      <c r="P315" s="15">
        <f t="shared" si="384"/>
        <v>2.2421851173437535E-3</v>
      </c>
      <c r="Q315" s="5">
        <f t="shared" si="385"/>
        <v>3746.1736564598264</v>
      </c>
      <c r="R315" s="5">
        <f t="shared" si="386"/>
        <v>4915.7393911081153</v>
      </c>
      <c r="S315" s="5">
        <f t="shared" si="387"/>
        <v>3483.381588482071</v>
      </c>
      <c r="T315" s="5">
        <f t="shared" si="388"/>
        <v>8.5943231029509768</v>
      </c>
      <c r="U315" s="5">
        <f t="shared" si="389"/>
        <v>25.073998069573502</v>
      </c>
      <c r="V315" s="5">
        <f t="shared" si="390"/>
        <v>52.0532581961426</v>
      </c>
      <c r="W315" s="15">
        <f t="shared" si="391"/>
        <v>-1.0734613539272964E-2</v>
      </c>
      <c r="X315" s="15">
        <f t="shared" si="392"/>
        <v>-1.217998157191269E-2</v>
      </c>
      <c r="Y315" s="15">
        <f t="shared" si="393"/>
        <v>-9.7425357312937999E-3</v>
      </c>
      <c r="Z315" s="5">
        <f t="shared" si="339"/>
        <v>3057.8991760825852</v>
      </c>
      <c r="AA315" s="5">
        <f t="shared" si="340"/>
        <v>15414.034951682979</v>
      </c>
      <c r="AB315" s="5">
        <f t="shared" si="341"/>
        <v>102840.56875118498</v>
      </c>
      <c r="AC315" s="16">
        <f t="shared" si="394"/>
        <v>0.80909483574185914</v>
      </c>
      <c r="AD315" s="16">
        <f t="shared" si="395"/>
        <v>3.1051129126467769</v>
      </c>
      <c r="AE315" s="16">
        <f t="shared" si="396"/>
        <v>29.301120820161131</v>
      </c>
      <c r="AF315" s="15">
        <f t="shared" si="397"/>
        <v>-4.0504037456468023E-3</v>
      </c>
      <c r="AG315" s="15">
        <f t="shared" si="398"/>
        <v>2.9673830763510267E-4</v>
      </c>
      <c r="AH315" s="15">
        <f t="shared" si="399"/>
        <v>9.7937136394747881E-3</v>
      </c>
      <c r="AI315" s="1">
        <f t="shared" si="363"/>
        <v>853402.32505501341</v>
      </c>
      <c r="AJ315" s="1">
        <f t="shared" si="364"/>
        <v>381750.66751985741</v>
      </c>
      <c r="AK315" s="1">
        <f t="shared" si="365"/>
        <v>130626.08863632049</v>
      </c>
      <c r="AL315" s="14">
        <f t="shared" si="400"/>
        <v>99.991658119688282</v>
      </c>
      <c r="AM315" s="14">
        <f t="shared" si="401"/>
        <v>25.031498171453027</v>
      </c>
      <c r="AN315" s="14">
        <f t="shared" si="402"/>
        <v>7.7618546406246898</v>
      </c>
      <c r="AO315" s="11">
        <f t="shared" si="403"/>
        <v>1.5269600348025727E-3</v>
      </c>
      <c r="AP315" s="11">
        <f t="shared" si="404"/>
        <v>1.9235669134357622E-3</v>
      </c>
      <c r="AQ315" s="11">
        <f t="shared" si="405"/>
        <v>1.7449178951680407E-3</v>
      </c>
      <c r="AR315" s="1">
        <f t="shared" si="336"/>
        <v>435889.3203786494</v>
      </c>
      <c r="AS315" s="1">
        <f t="shared" si="337"/>
        <v>196049.28489937185</v>
      </c>
      <c r="AT315" s="1">
        <f t="shared" si="338"/>
        <v>66919.568710882479</v>
      </c>
      <c r="AU315" s="1">
        <f t="shared" si="366"/>
        <v>87177.864075729885</v>
      </c>
      <c r="AV315" s="1">
        <f t="shared" si="367"/>
        <v>39209.85697987437</v>
      </c>
      <c r="AW315" s="1">
        <f t="shared" si="368"/>
        <v>13383.913742176497</v>
      </c>
      <c r="AX315" s="1">
        <f t="shared" si="352"/>
        <v>299218.95232464344</v>
      </c>
      <c r="AY315" s="1">
        <f t="shared" si="343"/>
        <v>52911.75627061617</v>
      </c>
      <c r="AZ315" s="1">
        <f t="shared" si="344"/>
        <v>12250.845588095382</v>
      </c>
      <c r="BA315" s="1">
        <f t="shared" si="353"/>
        <v>14694.519216407361</v>
      </c>
      <c r="BB315" s="1">
        <f t="shared" si="354"/>
        <v>32239.439158170964</v>
      </c>
      <c r="BC315" s="1">
        <f t="shared" si="355"/>
        <v>41135.925433722819</v>
      </c>
      <c r="BD315" s="1">
        <f t="shared" si="345"/>
        <v>48.325054029370818</v>
      </c>
      <c r="BE315" s="2">
        <f t="shared" si="360"/>
        <v>0</v>
      </c>
      <c r="BF315" s="2">
        <f t="shared" si="361"/>
        <v>0</v>
      </c>
      <c r="BG315" s="2">
        <f t="shared" si="362"/>
        <v>0</v>
      </c>
      <c r="BH315" s="2">
        <f t="shared" si="346"/>
        <v>0</v>
      </c>
      <c r="BI315" s="2">
        <f t="shared" si="356"/>
        <v>0</v>
      </c>
      <c r="BJ315" s="2">
        <f t="shared" si="347"/>
        <v>0</v>
      </c>
      <c r="BK315" s="2">
        <f t="shared" si="348"/>
        <v>0</v>
      </c>
      <c r="BL315" s="2">
        <f t="shared" si="349"/>
        <v>0</v>
      </c>
      <c r="BM315" s="2">
        <f t="shared" si="350"/>
        <v>0</v>
      </c>
      <c r="BN315" s="2">
        <f t="shared" si="351"/>
        <v>0</v>
      </c>
      <c r="BO315" s="2">
        <f t="shared" si="357"/>
        <v>0</v>
      </c>
      <c r="BP315" s="2">
        <f t="shared" si="358"/>
        <v>0</v>
      </c>
      <c r="BQ315" s="2">
        <f t="shared" si="359"/>
        <v>0</v>
      </c>
      <c r="BR315" s="17">
        <f t="shared" si="342"/>
        <v>5.4871258981740447E-4</v>
      </c>
      <c r="BS315" s="12"/>
      <c r="BT315" s="12"/>
      <c r="BU315" s="12"/>
      <c r="BV315" s="12"/>
      <c r="BW315" s="12"/>
      <c r="BX315" s="12"/>
      <c r="BY315" s="19"/>
      <c r="BZ315" s="19"/>
      <c r="CA315" s="19"/>
      <c r="CB315" s="12"/>
      <c r="CC315" s="12"/>
      <c r="CD315" s="12"/>
      <c r="CE315" s="12"/>
      <c r="CF315" s="12"/>
      <c r="CG315" s="12"/>
      <c r="CH315" s="12"/>
      <c r="CI315" s="12"/>
      <c r="CJ315" s="12"/>
      <c r="CK315" s="17"/>
      <c r="CL315" s="17"/>
      <c r="CM315" s="17"/>
    </row>
    <row r="316" spans="1:91">
      <c r="A316" s="2">
        <f t="shared" si="369"/>
        <v>2270</v>
      </c>
      <c r="B316" s="5">
        <f t="shared" si="370"/>
        <v>1165.4056533086052</v>
      </c>
      <c r="C316" s="5">
        <f t="shared" si="371"/>
        <v>2964.1697993749926</v>
      </c>
      <c r="D316" s="5">
        <f t="shared" si="372"/>
        <v>4369.95601749055</v>
      </c>
      <c r="E316" s="15">
        <f t="shared" si="373"/>
        <v>6.6338454151575061E-9</v>
      </c>
      <c r="F316" s="15">
        <f t="shared" si="374"/>
        <v>1.3069120303553195E-8</v>
      </c>
      <c r="G316" s="15">
        <f t="shared" si="375"/>
        <v>2.6680144203148707E-8</v>
      </c>
      <c r="H316" s="5">
        <f t="shared" si="376"/>
        <v>436736.09459443041</v>
      </c>
      <c r="I316" s="5">
        <f t="shared" si="377"/>
        <v>196529.00083234941</v>
      </c>
      <c r="J316" s="5">
        <f t="shared" si="378"/>
        <v>67068.116885872601</v>
      </c>
      <c r="K316" s="5">
        <f t="shared" si="379"/>
        <v>374750.27974553721</v>
      </c>
      <c r="L316" s="5">
        <f t="shared" si="380"/>
        <v>66301.532683380137</v>
      </c>
      <c r="M316" s="5">
        <f t="shared" si="381"/>
        <v>15347.549636068536</v>
      </c>
      <c r="N316" s="15">
        <f t="shared" si="382"/>
        <v>1.9426291926711858E-3</v>
      </c>
      <c r="O316" s="15">
        <f t="shared" si="383"/>
        <v>2.4469018836905665E-3</v>
      </c>
      <c r="P316" s="15">
        <f t="shared" si="384"/>
        <v>2.2197749995209737E-3</v>
      </c>
      <c r="Q316" s="5">
        <f t="shared" si="385"/>
        <v>3713.1592605861515</v>
      </c>
      <c r="R316" s="5">
        <f t="shared" si="386"/>
        <v>4867.7476666432995</v>
      </c>
      <c r="S316" s="5">
        <f t="shared" si="387"/>
        <v>3457.1017020537683</v>
      </c>
      <c r="T316" s="5">
        <f t="shared" si="388"/>
        <v>8.5020663658091529</v>
      </c>
      <c r="U316" s="5">
        <f t="shared" si="389"/>
        <v>24.768597235151923</v>
      </c>
      <c r="V316" s="5">
        <f t="shared" si="390"/>
        <v>51.546127468236421</v>
      </c>
      <c r="W316" s="15">
        <f t="shared" si="391"/>
        <v>-1.0734613539272964E-2</v>
      </c>
      <c r="X316" s="15">
        <f t="shared" si="392"/>
        <v>-1.217998157191269E-2</v>
      </c>
      <c r="Y316" s="15">
        <f t="shared" si="393"/>
        <v>-9.7425357312937999E-3</v>
      </c>
      <c r="Z316" s="5">
        <f t="shared" si="339"/>
        <v>3018.7329459519501</v>
      </c>
      <c r="AA316" s="5">
        <f t="shared" si="340"/>
        <v>15268.455250063344</v>
      </c>
      <c r="AB316" s="5">
        <f t="shared" si="341"/>
        <v>103066.59960788488</v>
      </c>
      <c r="AC316" s="16">
        <f t="shared" si="394"/>
        <v>0.80581767498858681</v>
      </c>
      <c r="AD316" s="16">
        <f t="shared" si="395"/>
        <v>3.1060343185974917</v>
      </c>
      <c r="AE316" s="16">
        <f t="shared" si="396"/>
        <v>29.588087606789443</v>
      </c>
      <c r="AF316" s="15">
        <f t="shared" si="397"/>
        <v>-4.0504037456468023E-3</v>
      </c>
      <c r="AG316" s="15">
        <f t="shared" si="398"/>
        <v>2.9673830763510267E-4</v>
      </c>
      <c r="AH316" s="15">
        <f t="shared" si="399"/>
        <v>9.7937136394747881E-3</v>
      </c>
      <c r="AI316" s="1">
        <f t="shared" si="363"/>
        <v>855239.9566252419</v>
      </c>
      <c r="AJ316" s="1">
        <f t="shared" si="364"/>
        <v>382785.45774774603</v>
      </c>
      <c r="AK316" s="1">
        <f t="shared" si="365"/>
        <v>130947.39351486493</v>
      </c>
      <c r="AL316" s="14">
        <f t="shared" si="400"/>
        <v>100.14281455279307</v>
      </c>
      <c r="AM316" s="14">
        <f t="shared" si="401"/>
        <v>25.079166435512601</v>
      </c>
      <c r="AN316" s="14">
        <f t="shared" si="402"/>
        <v>7.775263001696187</v>
      </c>
      <c r="AO316" s="11">
        <f t="shared" si="403"/>
        <v>1.511690434454547E-3</v>
      </c>
      <c r="AP316" s="11">
        <f t="shared" si="404"/>
        <v>1.9043312443014046E-3</v>
      </c>
      <c r="AQ316" s="11">
        <f t="shared" si="405"/>
        <v>1.7274687162163603E-3</v>
      </c>
      <c r="AR316" s="1">
        <f t="shared" si="336"/>
        <v>436736.09459443041</v>
      </c>
      <c r="AS316" s="1">
        <f t="shared" si="337"/>
        <v>196529.00083234941</v>
      </c>
      <c r="AT316" s="1">
        <f t="shared" si="338"/>
        <v>67068.116885872601</v>
      </c>
      <c r="AU316" s="1">
        <f t="shared" si="366"/>
        <v>87347.218918886094</v>
      </c>
      <c r="AV316" s="1">
        <f t="shared" si="367"/>
        <v>39305.800166469882</v>
      </c>
      <c r="AW316" s="1">
        <f t="shared" si="368"/>
        <v>13413.623377174521</v>
      </c>
      <c r="AX316" s="1">
        <f t="shared" si="352"/>
        <v>299800.22379642981</v>
      </c>
      <c r="AY316" s="1">
        <f t="shared" si="343"/>
        <v>53041.226146704103</v>
      </c>
      <c r="AZ316" s="1">
        <f t="shared" si="344"/>
        <v>12278.039708854831</v>
      </c>
      <c r="BA316" s="1">
        <f t="shared" si="353"/>
        <v>14696.781068767023</v>
      </c>
      <c r="BB316" s="1">
        <f t="shared" si="354"/>
        <v>32246.683752897014</v>
      </c>
      <c r="BC316" s="1">
        <f t="shared" si="355"/>
        <v>41145.616099994921</v>
      </c>
      <c r="BD316" s="1">
        <f t="shared" si="345"/>
        <v>46.927755074911069</v>
      </c>
      <c r="BE316" s="2">
        <f t="shared" si="360"/>
        <v>0</v>
      </c>
      <c r="BF316" s="2">
        <f t="shared" si="361"/>
        <v>0</v>
      </c>
      <c r="BG316" s="2">
        <f t="shared" si="362"/>
        <v>0</v>
      </c>
      <c r="BH316" s="2">
        <f t="shared" si="346"/>
        <v>0</v>
      </c>
      <c r="BI316" s="2">
        <f t="shared" si="356"/>
        <v>0</v>
      </c>
      <c r="BJ316" s="2">
        <f t="shared" si="347"/>
        <v>0</v>
      </c>
      <c r="BK316" s="2">
        <f t="shared" si="348"/>
        <v>0</v>
      </c>
      <c r="BL316" s="2">
        <f t="shared" si="349"/>
        <v>0</v>
      </c>
      <c r="BM316" s="2">
        <f t="shared" si="350"/>
        <v>0</v>
      </c>
      <c r="BN316" s="2">
        <f t="shared" si="351"/>
        <v>0</v>
      </c>
      <c r="BO316" s="2">
        <f t="shared" si="357"/>
        <v>0</v>
      </c>
      <c r="BP316" s="2">
        <f t="shared" si="358"/>
        <v>0</v>
      </c>
      <c r="BQ316" s="2">
        <f t="shared" si="359"/>
        <v>0</v>
      </c>
      <c r="BR316" s="17">
        <f t="shared" si="342"/>
        <v>5.3273066972563544E-4</v>
      </c>
      <c r="BS316" s="12"/>
      <c r="BT316" s="12"/>
      <c r="BU316" s="12"/>
      <c r="BV316" s="12"/>
      <c r="BW316" s="12"/>
      <c r="BX316" s="12"/>
      <c r="BY316" s="19"/>
      <c r="BZ316" s="19"/>
      <c r="CA316" s="19"/>
      <c r="CB316" s="12"/>
      <c r="CC316" s="12"/>
      <c r="CD316" s="12"/>
      <c r="CE316" s="12"/>
      <c r="CF316" s="12"/>
      <c r="CG316" s="12"/>
      <c r="CH316" s="12"/>
      <c r="CI316" s="12"/>
      <c r="CJ316" s="12"/>
      <c r="CK316" s="17"/>
      <c r="CL316" s="17"/>
      <c r="CM316" s="17"/>
    </row>
    <row r="317" spans="1:91">
      <c r="A317" s="2">
        <f t="shared" si="369"/>
        <v>2271</v>
      </c>
      <c r="B317" s="5">
        <f t="shared" si="370"/>
        <v>1165.4056606531703</v>
      </c>
      <c r="C317" s="5">
        <f t="shared" si="371"/>
        <v>2964.1698361771296</v>
      </c>
      <c r="D317" s="5">
        <f t="shared" si="372"/>
        <v>4369.9561282520535</v>
      </c>
      <c r="E317" s="15">
        <f t="shared" si="373"/>
        <v>6.3021531443996307E-9</v>
      </c>
      <c r="F317" s="15">
        <f t="shared" si="374"/>
        <v>1.2415664288375536E-8</v>
      </c>
      <c r="G317" s="15">
        <f t="shared" si="375"/>
        <v>2.534613699299127E-8</v>
      </c>
      <c r="H317" s="5">
        <f t="shared" si="376"/>
        <v>437576.03345567372</v>
      </c>
      <c r="I317" s="5">
        <f t="shared" si="377"/>
        <v>197005.0843552326</v>
      </c>
      <c r="J317" s="5">
        <f t="shared" si="378"/>
        <v>67215.506730164765</v>
      </c>
      <c r="K317" s="5">
        <f t="shared" si="379"/>
        <v>375471.00398536527</v>
      </c>
      <c r="L317" s="5">
        <f t="shared" si="380"/>
        <v>66462.144628429509</v>
      </c>
      <c r="M317" s="5">
        <f t="shared" si="381"/>
        <v>15381.277238829036</v>
      </c>
      <c r="N317" s="15">
        <f t="shared" si="382"/>
        <v>1.9232120128567232E-3</v>
      </c>
      <c r="O317" s="15">
        <f t="shared" si="383"/>
        <v>2.4224469412550409E-3</v>
      </c>
      <c r="P317" s="15">
        <f t="shared" si="384"/>
        <v>2.1975887721670251E-3</v>
      </c>
      <c r="Q317" s="5">
        <f t="shared" si="385"/>
        <v>3680.3644886621669</v>
      </c>
      <c r="R317" s="5">
        <f t="shared" si="386"/>
        <v>4820.1068854146233</v>
      </c>
      <c r="S317" s="5">
        <f t="shared" si="387"/>
        <v>3430.9441231919659</v>
      </c>
      <c r="T317" s="5">
        <f t="shared" si="388"/>
        <v>8.4107999690869413</v>
      </c>
      <c r="U317" s="5">
        <f t="shared" si="389"/>
        <v>24.466916177265645</v>
      </c>
      <c r="V317" s="5">
        <f t="shared" si="390"/>
        <v>51.043937479567305</v>
      </c>
      <c r="W317" s="15">
        <f t="shared" si="391"/>
        <v>-1.0734613539272964E-2</v>
      </c>
      <c r="X317" s="15">
        <f t="shared" si="392"/>
        <v>-1.217998157191269E-2</v>
      </c>
      <c r="Y317" s="15">
        <f t="shared" si="393"/>
        <v>-9.7425357312937999E-3</v>
      </c>
      <c r="Z317" s="5">
        <f t="shared" si="339"/>
        <v>2980.0100302516453</v>
      </c>
      <c r="AA317" s="5">
        <f t="shared" si="340"/>
        <v>15123.877809455824</v>
      </c>
      <c r="AB317" s="5">
        <f t="shared" si="341"/>
        <v>103290.81747489414</v>
      </c>
      <c r="AC317" s="16">
        <f t="shared" si="394"/>
        <v>0.80255378805950461</v>
      </c>
      <c r="AD317" s="16">
        <f t="shared" si="395"/>
        <v>3.1069559979646488</v>
      </c>
      <c r="AE317" s="16">
        <f t="shared" si="396"/>
        <v>29.87786486395003</v>
      </c>
      <c r="AF317" s="15">
        <f t="shared" si="397"/>
        <v>-4.0504037456468023E-3</v>
      </c>
      <c r="AG317" s="15">
        <f t="shared" si="398"/>
        <v>2.9673830763510267E-4</v>
      </c>
      <c r="AH317" s="15">
        <f t="shared" si="399"/>
        <v>9.7937136394747881E-3</v>
      </c>
      <c r="AI317" s="1">
        <f t="shared" si="363"/>
        <v>857063.17988160392</v>
      </c>
      <c r="AJ317" s="1">
        <f t="shared" si="364"/>
        <v>383812.71213944134</v>
      </c>
      <c r="AK317" s="1">
        <f t="shared" si="365"/>
        <v>131266.27754055295</v>
      </c>
      <c r="AL317" s="14">
        <f t="shared" si="400"/>
        <v>100.2926856382835</v>
      </c>
      <c r="AM317" s="14">
        <f t="shared" si="401"/>
        <v>25.126447885334542</v>
      </c>
      <c r="AN317" s="14">
        <f t="shared" si="402"/>
        <v>7.7885602100560147</v>
      </c>
      <c r="AO317" s="11">
        <f t="shared" si="403"/>
        <v>1.4965735301100014E-3</v>
      </c>
      <c r="AP317" s="11">
        <f t="shared" si="404"/>
        <v>1.8852879318583906E-3</v>
      </c>
      <c r="AQ317" s="11">
        <f t="shared" si="405"/>
        <v>1.7101940290541967E-3</v>
      </c>
      <c r="AR317" s="1">
        <f t="shared" ref="AR317:AR346" si="406">AL317*AI317^$AR$5*B317^(1-$AR$5)*(1-BI316+CE316/100)</f>
        <v>437576.03345567372</v>
      </c>
      <c r="AS317" s="1">
        <f t="shared" ref="AS317:AS346" si="407">AM317*AJ317^$AR$5*C317^(1-$AR$5)*(1-BJ316+CF316/100)</f>
        <v>197005.0843552326</v>
      </c>
      <c r="AT317" s="1">
        <f t="shared" ref="AT317:AT346" si="408">AN317*AK317^$AR$5*D317^(1-$AR$5)*(1-BK316+CG316/100)</f>
        <v>67215.506730164765</v>
      </c>
      <c r="AU317" s="1">
        <f t="shared" si="366"/>
        <v>87515.20669113475</v>
      </c>
      <c r="AV317" s="1">
        <f t="shared" si="367"/>
        <v>39401.016871046522</v>
      </c>
      <c r="AW317" s="1">
        <f t="shared" si="368"/>
        <v>13443.101346032954</v>
      </c>
      <c r="AX317" s="1">
        <f t="shared" si="352"/>
        <v>300376.80318829225</v>
      </c>
      <c r="AY317" s="1">
        <f t="shared" si="343"/>
        <v>53169.715702743619</v>
      </c>
      <c r="AZ317" s="1">
        <f t="shared" si="344"/>
        <v>12305.021791063227</v>
      </c>
      <c r="BA317" s="1">
        <f t="shared" si="353"/>
        <v>14699.020331045333</v>
      </c>
      <c r="BB317" s="1">
        <f t="shared" si="354"/>
        <v>32253.856014190678</v>
      </c>
      <c r="BC317" s="1">
        <f t="shared" si="355"/>
        <v>41155.209972708479</v>
      </c>
      <c r="BD317" s="1">
        <f t="shared" si="345"/>
        <v>45.570757118837541</v>
      </c>
      <c r="BE317" s="2">
        <f t="shared" si="360"/>
        <v>0</v>
      </c>
      <c r="BF317" s="2">
        <f t="shared" si="361"/>
        <v>0</v>
      </c>
      <c r="BG317" s="2">
        <f t="shared" si="362"/>
        <v>0</v>
      </c>
      <c r="BH317" s="2">
        <f t="shared" si="346"/>
        <v>0</v>
      </c>
      <c r="BI317" s="2">
        <f t="shared" si="356"/>
        <v>0</v>
      </c>
      <c r="BJ317" s="2">
        <f t="shared" si="347"/>
        <v>0</v>
      </c>
      <c r="BK317" s="2">
        <f t="shared" si="348"/>
        <v>0</v>
      </c>
      <c r="BL317" s="2">
        <f t="shared" si="349"/>
        <v>0</v>
      </c>
      <c r="BM317" s="2">
        <f t="shared" si="350"/>
        <v>0</v>
      </c>
      <c r="BN317" s="2">
        <f t="shared" si="351"/>
        <v>0</v>
      </c>
      <c r="BO317" s="2">
        <f t="shared" si="357"/>
        <v>0</v>
      </c>
      <c r="BP317" s="2">
        <f t="shared" si="358"/>
        <v>0</v>
      </c>
      <c r="BQ317" s="2">
        <f t="shared" si="359"/>
        <v>0</v>
      </c>
      <c r="BR317" s="17">
        <f t="shared" si="342"/>
        <v>5.1721424245207328E-4</v>
      </c>
      <c r="BS317" s="12"/>
      <c r="BT317" s="12"/>
      <c r="BU317" s="12"/>
      <c r="BV317" s="12"/>
      <c r="BW317" s="12"/>
      <c r="BX317" s="12"/>
      <c r="BY317" s="19"/>
      <c r="BZ317" s="19"/>
      <c r="CA317" s="19"/>
      <c r="CB317" s="12"/>
      <c r="CC317" s="12"/>
      <c r="CD317" s="12"/>
      <c r="CE317" s="12"/>
      <c r="CF317" s="12"/>
      <c r="CG317" s="12"/>
      <c r="CH317" s="12"/>
      <c r="CI317" s="12"/>
      <c r="CJ317" s="12"/>
      <c r="CK317" s="17"/>
      <c r="CL317" s="17"/>
      <c r="CM317" s="17"/>
    </row>
    <row r="318" spans="1:91">
      <c r="A318" s="2">
        <f t="shared" si="369"/>
        <v>2272</v>
      </c>
      <c r="B318" s="5">
        <f t="shared" si="370"/>
        <v>1165.4056676305072</v>
      </c>
      <c r="C318" s="5">
        <f t="shared" si="371"/>
        <v>2964.1698711391605</v>
      </c>
      <c r="D318" s="5">
        <f t="shared" si="372"/>
        <v>4369.9562334754846</v>
      </c>
      <c r="E318" s="15">
        <f t="shared" si="373"/>
        <v>5.987045487179649E-9</v>
      </c>
      <c r="F318" s="15">
        <f t="shared" si="374"/>
        <v>1.1794881073956759E-8</v>
      </c>
      <c r="G318" s="15">
        <f t="shared" si="375"/>
        <v>2.4078830143341707E-8</v>
      </c>
      <c r="H318" s="5">
        <f t="shared" si="376"/>
        <v>438409.17596238927</v>
      </c>
      <c r="I318" s="5">
        <f t="shared" si="377"/>
        <v>197477.55142693481</v>
      </c>
      <c r="J318" s="5">
        <f t="shared" si="378"/>
        <v>67361.744035195195</v>
      </c>
      <c r="K318" s="5">
        <f t="shared" si="379"/>
        <v>376185.89658462792</v>
      </c>
      <c r="L318" s="5">
        <f t="shared" si="380"/>
        <v>66621.536555542334</v>
      </c>
      <c r="M318" s="5">
        <f t="shared" si="381"/>
        <v>15414.741117812408</v>
      </c>
      <c r="N318" s="15">
        <f t="shared" si="382"/>
        <v>1.9039888344893896E-3</v>
      </c>
      <c r="O318" s="15">
        <f t="shared" si="383"/>
        <v>2.3982362893033571E-3</v>
      </c>
      <c r="P318" s="15">
        <f t="shared" si="384"/>
        <v>2.1756241997181736E-3</v>
      </c>
      <c r="Q318" s="5">
        <f t="shared" si="385"/>
        <v>3647.7893714855263</v>
      </c>
      <c r="R318" s="5">
        <f t="shared" si="386"/>
        <v>4772.8170863154237</v>
      </c>
      <c r="S318" s="5">
        <f t="shared" si="387"/>
        <v>3404.9098319055029</v>
      </c>
      <c r="T318" s="5">
        <f t="shared" si="388"/>
        <v>8.3205132818626648</v>
      </c>
      <c r="U318" s="5">
        <f t="shared" si="389"/>
        <v>24.168909589105017</v>
      </c>
      <c r="V318" s="5">
        <f t="shared" si="390"/>
        <v>50.546640094806691</v>
      </c>
      <c r="W318" s="15">
        <f t="shared" si="391"/>
        <v>-1.0734613539272964E-2</v>
      </c>
      <c r="X318" s="15">
        <f t="shared" si="392"/>
        <v>-1.217998157191269E-2</v>
      </c>
      <c r="Y318" s="15">
        <f t="shared" si="393"/>
        <v>-9.7425357312937999E-3</v>
      </c>
      <c r="Z318" s="5">
        <f t="shared" ref="Z318:Z346" si="409">Q317*AC318*(1-BE317)</f>
        <v>2941.7268229054848</v>
      </c>
      <c r="AA318" s="5">
        <f t="shared" ref="AA318:AA346" si="410">R317*AD318*(1-BF317)</f>
        <v>14980.303909820992</v>
      </c>
      <c r="AB318" s="5">
        <f t="shared" ref="AB318:AB346" si="411">S317*AE318*(1-BG317)</f>
        <v>103513.23144988246</v>
      </c>
      <c r="AC318" s="16">
        <f t="shared" si="394"/>
        <v>0.79930312119026536</v>
      </c>
      <c r="AD318" s="16">
        <f t="shared" si="395"/>
        <v>3.1078779508293817</v>
      </c>
      <c r="AE318" s="16">
        <f t="shared" si="396"/>
        <v>30.170480116586482</v>
      </c>
      <c r="AF318" s="15">
        <f t="shared" si="397"/>
        <v>-4.0504037456468023E-3</v>
      </c>
      <c r="AG318" s="15">
        <f t="shared" si="398"/>
        <v>2.9673830763510267E-4</v>
      </c>
      <c r="AH318" s="15">
        <f t="shared" si="399"/>
        <v>9.7937136394747881E-3</v>
      </c>
      <c r="AI318" s="1">
        <f t="shared" si="363"/>
        <v>858872.06858457823</v>
      </c>
      <c r="AJ318" s="1">
        <f t="shared" si="364"/>
        <v>384832.45779654372</v>
      </c>
      <c r="AK318" s="1">
        <f t="shared" si="365"/>
        <v>131582.7511325306</v>
      </c>
      <c r="AL318" s="14">
        <f t="shared" si="400"/>
        <v>100.4412800630875</v>
      </c>
      <c r="AM318" s="14">
        <f t="shared" si="401"/>
        <v>25.17334476841355</v>
      </c>
      <c r="AN318" s="14">
        <f t="shared" si="402"/>
        <v>7.8017469597305205</v>
      </c>
      <c r="AO318" s="11">
        <f t="shared" si="403"/>
        <v>1.4816077948089014E-3</v>
      </c>
      <c r="AP318" s="11">
        <f t="shared" si="404"/>
        <v>1.8664350525398068E-3</v>
      </c>
      <c r="AQ318" s="11">
        <f t="shared" si="405"/>
        <v>1.6930920887636548E-3</v>
      </c>
      <c r="AR318" s="1">
        <f t="shared" si="406"/>
        <v>438409.17596238927</v>
      </c>
      <c r="AS318" s="1">
        <f t="shared" si="407"/>
        <v>197477.55142693481</v>
      </c>
      <c r="AT318" s="1">
        <f t="shared" si="408"/>
        <v>67361.744035195195</v>
      </c>
      <c r="AU318" s="1">
        <f t="shared" si="366"/>
        <v>87681.835192477854</v>
      </c>
      <c r="AV318" s="1">
        <f t="shared" si="367"/>
        <v>39495.510285386961</v>
      </c>
      <c r="AW318" s="1">
        <f t="shared" si="368"/>
        <v>13472.348807039039</v>
      </c>
      <c r="AX318" s="1">
        <f t="shared" si="352"/>
        <v>300948.71726770239</v>
      </c>
      <c r="AY318" s="1">
        <f t="shared" si="343"/>
        <v>53297.229244433875</v>
      </c>
      <c r="AZ318" s="1">
        <f t="shared" si="344"/>
        <v>12331.792894249927</v>
      </c>
      <c r="BA318" s="1">
        <f t="shared" si="353"/>
        <v>14701.237228706495</v>
      </c>
      <c r="BB318" s="1">
        <f t="shared" si="354"/>
        <v>32260.956663711251</v>
      </c>
      <c r="BC318" s="1">
        <f t="shared" si="355"/>
        <v>41164.708018941412</v>
      </c>
      <c r="BD318" s="1">
        <f t="shared" si="345"/>
        <v>44.252901758962913</v>
      </c>
      <c r="BE318" s="2">
        <f t="shared" si="360"/>
        <v>0</v>
      </c>
      <c r="BF318" s="2">
        <f t="shared" si="361"/>
        <v>0</v>
      </c>
      <c r="BG318" s="2">
        <f t="shared" si="362"/>
        <v>0</v>
      </c>
      <c r="BH318" s="2">
        <f t="shared" si="346"/>
        <v>0</v>
      </c>
      <c r="BI318" s="2">
        <f t="shared" si="356"/>
        <v>0</v>
      </c>
      <c r="BJ318" s="2">
        <f t="shared" si="347"/>
        <v>0</v>
      </c>
      <c r="BK318" s="2">
        <f t="shared" si="348"/>
        <v>0</v>
      </c>
      <c r="BL318" s="2">
        <f t="shared" si="349"/>
        <v>0</v>
      </c>
      <c r="BM318" s="2">
        <f t="shared" si="350"/>
        <v>0</v>
      </c>
      <c r="BN318" s="2">
        <f t="shared" si="351"/>
        <v>0</v>
      </c>
      <c r="BO318" s="2">
        <f t="shared" si="357"/>
        <v>0</v>
      </c>
      <c r="BP318" s="2">
        <f t="shared" si="358"/>
        <v>0</v>
      </c>
      <c r="BQ318" s="2">
        <f t="shared" si="359"/>
        <v>0</v>
      </c>
      <c r="BR318" s="17">
        <f t="shared" ref="BR318:BR346" si="412">BR317/(1+BR$5)</f>
        <v>5.0214974995346925E-4</v>
      </c>
      <c r="BS318" s="12"/>
      <c r="BT318" s="12"/>
      <c r="BU318" s="12"/>
      <c r="BV318" s="12"/>
      <c r="BW318" s="12"/>
      <c r="BX318" s="12"/>
      <c r="BY318" s="19"/>
      <c r="BZ318" s="19"/>
      <c r="CA318" s="19"/>
      <c r="CB318" s="12"/>
      <c r="CC318" s="12"/>
      <c r="CD318" s="12"/>
      <c r="CE318" s="12"/>
      <c r="CF318" s="12"/>
      <c r="CG318" s="12"/>
      <c r="CH318" s="12"/>
      <c r="CI318" s="12"/>
      <c r="CJ318" s="12"/>
      <c r="CK318" s="17"/>
      <c r="CL318" s="17"/>
      <c r="CM318" s="17"/>
    </row>
    <row r="319" spans="1:91">
      <c r="A319" s="2">
        <f t="shared" si="369"/>
        <v>2273</v>
      </c>
      <c r="B319" s="5">
        <f t="shared" si="370"/>
        <v>1165.4056742589771</v>
      </c>
      <c r="C319" s="5">
        <f t="shared" si="371"/>
        <v>2964.1699043530903</v>
      </c>
      <c r="D319" s="5">
        <f t="shared" si="372"/>
        <v>4369.9563334377472</v>
      </c>
      <c r="E319" s="15">
        <f t="shared" si="373"/>
        <v>5.6876932128206659E-9</v>
      </c>
      <c r="F319" s="15">
        <f t="shared" si="374"/>
        <v>1.120513702025892E-8</v>
      </c>
      <c r="G319" s="15">
        <f t="shared" si="375"/>
        <v>2.2874888636174622E-8</v>
      </c>
      <c r="H319" s="5">
        <f t="shared" si="376"/>
        <v>439235.56122163287</v>
      </c>
      <c r="I319" s="5">
        <f t="shared" si="377"/>
        <v>197946.41817518914</v>
      </c>
      <c r="J319" s="5">
        <f t="shared" si="378"/>
        <v>67506.834629931618</v>
      </c>
      <c r="K319" s="5">
        <f t="shared" si="379"/>
        <v>376894.99109477113</v>
      </c>
      <c r="L319" s="5">
        <f t="shared" si="380"/>
        <v>66779.71390387947</v>
      </c>
      <c r="M319" s="5">
        <f t="shared" si="381"/>
        <v>15447.94260605929</v>
      </c>
      <c r="N319" s="15">
        <f t="shared" si="382"/>
        <v>1.884957720587277E-3</v>
      </c>
      <c r="O319" s="15">
        <f t="shared" si="383"/>
        <v>2.3742674893916238E-3</v>
      </c>
      <c r="P319" s="15">
        <f t="shared" si="384"/>
        <v>2.1538790689463738E-3</v>
      </c>
      <c r="Q319" s="5">
        <f t="shared" si="385"/>
        <v>3615.4339011745619</v>
      </c>
      <c r="R319" s="5">
        <f t="shared" si="386"/>
        <v>4725.8782366784926</v>
      </c>
      <c r="S319" s="5">
        <f t="shared" si="387"/>
        <v>3378.9997680611668</v>
      </c>
      <c r="T319" s="5">
        <f t="shared" si="388"/>
        <v>8.2311957873334816</v>
      </c>
      <c r="U319" s="5">
        <f t="shared" si="389"/>
        <v>23.874532715696493</v>
      </c>
      <c r="V319" s="5">
        <f t="shared" si="390"/>
        <v>50.05418764758619</v>
      </c>
      <c r="W319" s="15">
        <f t="shared" si="391"/>
        <v>-1.0734613539272964E-2</v>
      </c>
      <c r="X319" s="15">
        <f t="shared" si="392"/>
        <v>-1.217998157191269E-2</v>
      </c>
      <c r="Y319" s="15">
        <f t="shared" si="393"/>
        <v>-9.7425357312937999E-3</v>
      </c>
      <c r="Z319" s="5">
        <f t="shared" si="409"/>
        <v>2903.8797106843467</v>
      </c>
      <c r="AA319" s="5">
        <f t="shared" si="410"/>
        <v>14837.734604028263</v>
      </c>
      <c r="AB319" s="5">
        <f t="shared" si="411"/>
        <v>103733.85068945824</v>
      </c>
      <c r="AC319" s="16">
        <f t="shared" si="394"/>
        <v>0.79606562083428911</v>
      </c>
      <c r="AD319" s="16">
        <f t="shared" si="395"/>
        <v>3.1088001772728471</v>
      </c>
      <c r="AE319" s="16">
        <f t="shared" si="396"/>
        <v>30.465961159213798</v>
      </c>
      <c r="AF319" s="15">
        <f t="shared" si="397"/>
        <v>-4.0504037456468023E-3</v>
      </c>
      <c r="AG319" s="15">
        <f t="shared" si="398"/>
        <v>2.9673830763510267E-4</v>
      </c>
      <c r="AH319" s="15">
        <f t="shared" si="399"/>
        <v>9.7937136394747881E-3</v>
      </c>
      <c r="AI319" s="1">
        <f t="shared" si="363"/>
        <v>860666.69691859838</v>
      </c>
      <c r="AJ319" s="1">
        <f t="shared" si="364"/>
        <v>385844.72230227629</v>
      </c>
      <c r="AK319" s="1">
        <f t="shared" si="365"/>
        <v>131896.82482631659</v>
      </c>
      <c r="AL319" s="14">
        <f t="shared" si="400"/>
        <v>100.58860650071493</v>
      </c>
      <c r="AM319" s="14">
        <f t="shared" si="401"/>
        <v>25.219859337348332</v>
      </c>
      <c r="AN319" s="14">
        <f t="shared" si="402"/>
        <v>7.8148239450260153</v>
      </c>
      <c r="AO319" s="11">
        <f t="shared" si="403"/>
        <v>1.4667917168608123E-3</v>
      </c>
      <c r="AP319" s="11">
        <f t="shared" si="404"/>
        <v>1.8477707020144087E-3</v>
      </c>
      <c r="AQ319" s="11">
        <f t="shared" si="405"/>
        <v>1.6761611678760182E-3</v>
      </c>
      <c r="AR319" s="1">
        <f t="shared" si="406"/>
        <v>439235.56122163287</v>
      </c>
      <c r="AS319" s="1">
        <f t="shared" si="407"/>
        <v>197946.41817518914</v>
      </c>
      <c r="AT319" s="1">
        <f t="shared" si="408"/>
        <v>67506.834629931618</v>
      </c>
      <c r="AU319" s="1">
        <f t="shared" si="366"/>
        <v>87847.112244326578</v>
      </c>
      <c r="AV319" s="1">
        <f t="shared" si="367"/>
        <v>39589.283635037835</v>
      </c>
      <c r="AW319" s="1">
        <f t="shared" si="368"/>
        <v>13501.366925986324</v>
      </c>
      <c r="AX319" s="1">
        <f t="shared" si="352"/>
        <v>301515.99287581688</v>
      </c>
      <c r="AY319" s="1">
        <f t="shared" si="343"/>
        <v>53423.771123103579</v>
      </c>
      <c r="AZ319" s="1">
        <f t="shared" si="344"/>
        <v>12358.354084847433</v>
      </c>
      <c r="BA319" s="1">
        <f t="shared" si="353"/>
        <v>14703.431984962572</v>
      </c>
      <c r="BB319" s="1">
        <f t="shared" si="354"/>
        <v>32267.986415907948</v>
      </c>
      <c r="BC319" s="1">
        <f t="shared" si="355"/>
        <v>41174.111196050224</v>
      </c>
      <c r="BD319" s="1">
        <f t="shared" si="345"/>
        <v>42.973063734572683</v>
      </c>
      <c r="BE319" s="2">
        <f t="shared" si="360"/>
        <v>0</v>
      </c>
      <c r="BF319" s="2">
        <f t="shared" si="361"/>
        <v>0</v>
      </c>
      <c r="BG319" s="2">
        <f t="shared" si="362"/>
        <v>0</v>
      </c>
      <c r="BH319" s="2">
        <f t="shared" si="346"/>
        <v>0</v>
      </c>
      <c r="BI319" s="2">
        <f t="shared" si="356"/>
        <v>0</v>
      </c>
      <c r="BJ319" s="2">
        <f t="shared" si="347"/>
        <v>0</v>
      </c>
      <c r="BK319" s="2">
        <f t="shared" si="348"/>
        <v>0</v>
      </c>
      <c r="BL319" s="2">
        <f t="shared" si="349"/>
        <v>0</v>
      </c>
      <c r="BM319" s="2">
        <f t="shared" si="350"/>
        <v>0</v>
      </c>
      <c r="BN319" s="2">
        <f t="shared" si="351"/>
        <v>0</v>
      </c>
      <c r="BO319" s="2">
        <f t="shared" si="357"/>
        <v>0</v>
      </c>
      <c r="BP319" s="2">
        <f t="shared" si="358"/>
        <v>0</v>
      </c>
      <c r="BQ319" s="2">
        <f t="shared" si="359"/>
        <v>0</v>
      </c>
      <c r="BR319" s="17">
        <f t="shared" si="412"/>
        <v>4.8752402908103806E-4</v>
      </c>
      <c r="BS319" s="12"/>
      <c r="BT319" s="12"/>
      <c r="BU319" s="12"/>
      <c r="BV319" s="12"/>
      <c r="BW319" s="12"/>
      <c r="BX319" s="12"/>
      <c r="BY319" s="19"/>
      <c r="BZ319" s="19"/>
      <c r="CA319" s="19"/>
      <c r="CB319" s="12"/>
      <c r="CC319" s="12"/>
      <c r="CD319" s="12"/>
      <c r="CE319" s="12"/>
      <c r="CF319" s="12"/>
      <c r="CG319" s="12"/>
      <c r="CH319" s="12"/>
      <c r="CI319" s="12"/>
      <c r="CJ319" s="12"/>
      <c r="CK319" s="17"/>
      <c r="CL319" s="17"/>
      <c r="CM319" s="17"/>
    </row>
    <row r="320" spans="1:91">
      <c r="A320" s="2">
        <f t="shared" si="369"/>
        <v>2274</v>
      </c>
      <c r="B320" s="5">
        <f t="shared" si="370"/>
        <v>1165.4056805560235</v>
      </c>
      <c r="C320" s="5">
        <f t="shared" si="371"/>
        <v>2964.1699359063236</v>
      </c>
      <c r="D320" s="5">
        <f t="shared" si="372"/>
        <v>4369.9564284018988</v>
      </c>
      <c r="E320" s="15">
        <f t="shared" si="373"/>
        <v>5.4033085521796321E-9</v>
      </c>
      <c r="F320" s="15">
        <f t="shared" si="374"/>
        <v>1.0644880169245973E-8</v>
      </c>
      <c r="G320" s="15">
        <f t="shared" si="375"/>
        <v>2.173114420436589E-8</v>
      </c>
      <c r="H320" s="5">
        <f t="shared" si="376"/>
        <v>440055.22843890876</v>
      </c>
      <c r="I320" s="5">
        <f t="shared" si="377"/>
        <v>198411.70089036139</v>
      </c>
      <c r="J320" s="5">
        <f t="shared" si="378"/>
        <v>67650.784379130273</v>
      </c>
      <c r="K320" s="5">
        <f t="shared" si="379"/>
        <v>377598.32115195732</v>
      </c>
      <c r="L320" s="5">
        <f t="shared" si="380"/>
        <v>66936.682167547566</v>
      </c>
      <c r="M320" s="5">
        <f t="shared" si="381"/>
        <v>15480.883044838571</v>
      </c>
      <c r="N320" s="15">
        <f t="shared" si="382"/>
        <v>1.8661167534841372E-3</v>
      </c>
      <c r="O320" s="15">
        <f t="shared" si="383"/>
        <v>2.3505381274024906E-3</v>
      </c>
      <c r="P320" s="15">
        <f t="shared" si="384"/>
        <v>2.132351188718129E-3</v>
      </c>
      <c r="Q320" s="5">
        <f t="shared" si="385"/>
        <v>3583.2980320800648</v>
      </c>
      <c r="R320" s="5">
        <f t="shared" si="386"/>
        <v>4679.2902340525816</v>
      </c>
      <c r="S320" s="5">
        <f t="shared" si="387"/>
        <v>3353.2148320695715</v>
      </c>
      <c r="T320" s="5">
        <f t="shared" si="388"/>
        <v>8.1428370815903648</v>
      </c>
      <c r="U320" s="5">
        <f t="shared" si="389"/>
        <v>23.583741347181284</v>
      </c>
      <c r="V320" s="5">
        <f t="shared" si="390"/>
        <v>49.566532935928699</v>
      </c>
      <c r="W320" s="15">
        <f t="shared" si="391"/>
        <v>-1.0734613539272964E-2</v>
      </c>
      <c r="X320" s="15">
        <f t="shared" si="392"/>
        <v>-1.217998157191269E-2</v>
      </c>
      <c r="Y320" s="15">
        <f t="shared" si="393"/>
        <v>-9.7425357312937999E-3</v>
      </c>
      <c r="Z320" s="5">
        <f t="shared" si="409"/>
        <v>2866.465074430228</v>
      </c>
      <c r="AA320" s="5">
        <f t="shared" si="410"/>
        <v>14696.170723117884</v>
      </c>
      <c r="AB320" s="5">
        <f t="shared" si="411"/>
        <v>103952.68440642496</v>
      </c>
      <c r="AC320" s="16">
        <f t="shared" si="394"/>
        <v>0.79284123366188131</v>
      </c>
      <c r="AD320" s="16">
        <f t="shared" si="395"/>
        <v>3.1097226773762268</v>
      </c>
      <c r="AE320" s="16">
        <f t="shared" si="396"/>
        <v>30.764336058558499</v>
      </c>
      <c r="AF320" s="15">
        <f t="shared" si="397"/>
        <v>-4.0504037456468023E-3</v>
      </c>
      <c r="AG320" s="15">
        <f t="shared" si="398"/>
        <v>2.9673830763510267E-4</v>
      </c>
      <c r="AH320" s="15">
        <f t="shared" si="399"/>
        <v>9.7937136394747881E-3</v>
      </c>
      <c r="AI320" s="1">
        <f t="shared" si="363"/>
        <v>862447.13947106514</v>
      </c>
      <c r="AJ320" s="1">
        <f t="shared" si="364"/>
        <v>386849.53370708652</v>
      </c>
      <c r="AK320" s="1">
        <f t="shared" si="365"/>
        <v>132208.50926967125</v>
      </c>
      <c r="AL320" s="14">
        <f t="shared" si="400"/>
        <v>100.7346736101925</v>
      </c>
      <c r="AM320" s="14">
        <f t="shared" si="401"/>
        <v>25.265993849368886</v>
      </c>
      <c r="AN320" s="14">
        <f t="shared" si="402"/>
        <v>7.8277918604121517</v>
      </c>
      <c r="AO320" s="11">
        <f t="shared" si="403"/>
        <v>1.4521237996922042E-3</v>
      </c>
      <c r="AP320" s="11">
        <f t="shared" si="404"/>
        <v>1.8292929949942647E-3</v>
      </c>
      <c r="AQ320" s="11">
        <f t="shared" si="405"/>
        <v>1.6593995561972579E-3</v>
      </c>
      <c r="AR320" s="1">
        <f t="shared" si="406"/>
        <v>440055.22843890876</v>
      </c>
      <c r="AS320" s="1">
        <f t="shared" si="407"/>
        <v>198411.70089036139</v>
      </c>
      <c r="AT320" s="1">
        <f t="shared" si="408"/>
        <v>67650.784379130273</v>
      </c>
      <c r="AU320" s="1">
        <f t="shared" si="366"/>
        <v>88011.045687781763</v>
      </c>
      <c r="AV320" s="1">
        <f t="shared" si="367"/>
        <v>39682.340178072278</v>
      </c>
      <c r="AW320" s="1">
        <f t="shared" si="368"/>
        <v>13530.156875826055</v>
      </c>
      <c r="AX320" s="1">
        <f t="shared" si="352"/>
        <v>302078.65692156582</v>
      </c>
      <c r="AY320" s="1">
        <f t="shared" si="343"/>
        <v>53549.345734038041</v>
      </c>
      <c r="AZ320" s="1">
        <f t="shared" si="344"/>
        <v>12384.706435870858</v>
      </c>
      <c r="BA320" s="1">
        <f t="shared" si="353"/>
        <v>14705.604820796239</v>
      </c>
      <c r="BB320" s="1">
        <f t="shared" si="354"/>
        <v>32274.945978093201</v>
      </c>
      <c r="BC320" s="1">
        <f t="shared" si="355"/>
        <v>41183.420451771526</v>
      </c>
      <c r="BD320" s="1">
        <f t="shared" si="345"/>
        <v>41.730149984375764</v>
      </c>
      <c r="BE320" s="2">
        <f t="shared" si="360"/>
        <v>0</v>
      </c>
      <c r="BF320" s="2">
        <f t="shared" si="361"/>
        <v>0</v>
      </c>
      <c r="BG320" s="2">
        <f t="shared" si="362"/>
        <v>0</v>
      </c>
      <c r="BH320" s="2">
        <f t="shared" si="346"/>
        <v>0</v>
      </c>
      <c r="BI320" s="2">
        <f t="shared" si="356"/>
        <v>0</v>
      </c>
      <c r="BJ320" s="2">
        <f t="shared" si="347"/>
        <v>0</v>
      </c>
      <c r="BK320" s="2">
        <f t="shared" si="348"/>
        <v>0</v>
      </c>
      <c r="BL320" s="2">
        <f t="shared" si="349"/>
        <v>0</v>
      </c>
      <c r="BM320" s="2">
        <f t="shared" si="350"/>
        <v>0</v>
      </c>
      <c r="BN320" s="2">
        <f t="shared" si="351"/>
        <v>0</v>
      </c>
      <c r="BO320" s="2">
        <f t="shared" si="357"/>
        <v>0</v>
      </c>
      <c r="BP320" s="2">
        <f t="shared" si="358"/>
        <v>0</v>
      </c>
      <c r="BQ320" s="2">
        <f t="shared" si="359"/>
        <v>0</v>
      </c>
      <c r="BR320" s="17">
        <f t="shared" si="412"/>
        <v>4.7332430007867774E-4</v>
      </c>
      <c r="BS320" s="12"/>
      <c r="BT320" s="12"/>
      <c r="BU320" s="12"/>
      <c r="BV320" s="12"/>
      <c r="BW320" s="12"/>
      <c r="BX320" s="12"/>
      <c r="BY320" s="19"/>
      <c r="BZ320" s="19"/>
      <c r="CA320" s="19"/>
      <c r="CB320" s="12"/>
      <c r="CC320" s="12"/>
      <c r="CD320" s="12"/>
      <c r="CE320" s="12"/>
      <c r="CF320" s="12"/>
      <c r="CG320" s="12"/>
      <c r="CH320" s="12"/>
      <c r="CI320" s="12"/>
      <c r="CJ320" s="12"/>
      <c r="CK320" s="17"/>
      <c r="CL320" s="17"/>
      <c r="CM320" s="17"/>
    </row>
    <row r="321" spans="1:91">
      <c r="A321" s="2">
        <f t="shared" si="369"/>
        <v>2275</v>
      </c>
      <c r="B321" s="5">
        <f t="shared" si="370"/>
        <v>1165.4056865382177</v>
      </c>
      <c r="C321" s="5">
        <f t="shared" si="371"/>
        <v>2964.1699658818952</v>
      </c>
      <c r="D321" s="5">
        <f t="shared" si="372"/>
        <v>4369.9565186178443</v>
      </c>
      <c r="E321" s="15">
        <f t="shared" si="373"/>
        <v>5.1331431245706503E-9</v>
      </c>
      <c r="F321" s="15">
        <f t="shared" si="374"/>
        <v>1.0112636160783674E-8</v>
      </c>
      <c r="G321" s="15">
        <f t="shared" si="375"/>
        <v>2.0644586994147596E-8</v>
      </c>
      <c r="H321" s="5">
        <f t="shared" si="376"/>
        <v>440868.21690974856</v>
      </c>
      <c r="I321" s="5">
        <f t="shared" si="377"/>
        <v>198873.41601936019</v>
      </c>
      <c r="J321" s="5">
        <f t="shared" si="378"/>
        <v>67793.599181623504</v>
      </c>
      <c r="K321" s="5">
        <f t="shared" si="379"/>
        <v>378295.92046982941</v>
      </c>
      <c r="L321" s="5">
        <f t="shared" si="380"/>
        <v>67092.446893540968</v>
      </c>
      <c r="M321" s="5">
        <f t="shared" si="381"/>
        <v>15513.563783253767</v>
      </c>
      <c r="N321" s="15">
        <f t="shared" si="382"/>
        <v>1.8474640346490823E-3</v>
      </c>
      <c r="O321" s="15">
        <f t="shared" si="383"/>
        <v>2.3270458132882421E-3</v>
      </c>
      <c r="P321" s="15">
        <f t="shared" si="384"/>
        <v>2.1110383897702256E-3</v>
      </c>
      <c r="Q321" s="5">
        <f t="shared" si="385"/>
        <v>3551.3816816846079</v>
      </c>
      <c r="R321" s="5">
        <f t="shared" si="386"/>
        <v>4633.0529079544685</v>
      </c>
      <c r="S321" s="5">
        <f t="shared" si="387"/>
        <v>3327.5558855658096</v>
      </c>
      <c r="T321" s="5">
        <f t="shared" si="388"/>
        <v>8.0554268724062315</v>
      </c>
      <c r="U321" s="5">
        <f t="shared" si="389"/>
        <v>23.296491812175862</v>
      </c>
      <c r="V321" s="5">
        <f t="shared" si="390"/>
        <v>49.083629217724059</v>
      </c>
      <c r="W321" s="15">
        <f t="shared" si="391"/>
        <v>-1.0734613539272964E-2</v>
      </c>
      <c r="X321" s="15">
        <f t="shared" si="392"/>
        <v>-1.217998157191269E-2</v>
      </c>
      <c r="Y321" s="15">
        <f t="shared" si="393"/>
        <v>-9.7425357312937999E-3</v>
      </c>
      <c r="Z321" s="5">
        <f t="shared" si="409"/>
        <v>2829.4792902456984</v>
      </c>
      <c r="AA321" s="5">
        <f t="shared" si="410"/>
        <v>14555.612881497229</v>
      </c>
      <c r="AB321" s="5">
        <f t="shared" si="411"/>
        <v>104169.74186708455</v>
      </c>
      <c r="AC321" s="16">
        <f t="shared" si="394"/>
        <v>0.78962990655935394</v>
      </c>
      <c r="AD321" s="16">
        <f t="shared" si="395"/>
        <v>3.110645451220726</v>
      </c>
      <c r="AE321" s="16">
        <f t="shared" si="396"/>
        <v>31.065633156224589</v>
      </c>
      <c r="AF321" s="15">
        <f t="shared" si="397"/>
        <v>-4.0504037456468023E-3</v>
      </c>
      <c r="AG321" s="15">
        <f t="shared" si="398"/>
        <v>2.9673830763510267E-4</v>
      </c>
      <c r="AH321" s="15">
        <f t="shared" si="399"/>
        <v>9.7937136394747881E-3</v>
      </c>
      <c r="AI321" s="1">
        <f t="shared" si="363"/>
        <v>864213.4712117404</v>
      </c>
      <c r="AJ321" s="1">
        <f t="shared" si="364"/>
        <v>387846.92051445018</v>
      </c>
      <c r="AK321" s="1">
        <f t="shared" si="365"/>
        <v>132517.81521853019</v>
      </c>
      <c r="AL321" s="14">
        <f t="shared" si="400"/>
        <v>100.87949003502605</v>
      </c>
      <c r="AM321" s="14">
        <f t="shared" si="401"/>
        <v>25.311750565873506</v>
      </c>
      <c r="AN321" s="14">
        <f t="shared" si="402"/>
        <v>7.840651400407932</v>
      </c>
      <c r="AO321" s="11">
        <f t="shared" si="403"/>
        <v>1.4376025616952821E-3</v>
      </c>
      <c r="AP321" s="11">
        <f t="shared" si="404"/>
        <v>1.811000065044322E-3</v>
      </c>
      <c r="AQ321" s="11">
        <f t="shared" si="405"/>
        <v>1.6428055606352854E-3</v>
      </c>
      <c r="AR321" s="1">
        <f t="shared" si="406"/>
        <v>440868.21690974856</v>
      </c>
      <c r="AS321" s="1">
        <f t="shared" si="407"/>
        <v>198873.41601936019</v>
      </c>
      <c r="AT321" s="1">
        <f t="shared" si="408"/>
        <v>67793.599181623504</v>
      </c>
      <c r="AU321" s="1">
        <f t="shared" si="366"/>
        <v>88173.643381949718</v>
      </c>
      <c r="AV321" s="1">
        <f t="shared" si="367"/>
        <v>39774.683203872039</v>
      </c>
      <c r="AW321" s="1">
        <f t="shared" si="368"/>
        <v>13558.719836324701</v>
      </c>
      <c r="AX321" s="1">
        <f t="shared" si="352"/>
        <v>302636.73637586355</v>
      </c>
      <c r="AY321" s="1">
        <f t="shared" si="343"/>
        <v>53673.957514832771</v>
      </c>
      <c r="AZ321" s="1">
        <f t="shared" si="344"/>
        <v>12410.851026603013</v>
      </c>
      <c r="BA321" s="1">
        <f t="shared" si="353"/>
        <v>14707.755954983331</v>
      </c>
      <c r="BB321" s="1">
        <f t="shared" si="354"/>
        <v>32281.836050515092</v>
      </c>
      <c r="BC321" s="1">
        <f t="shared" si="355"/>
        <v>41192.636724322248</v>
      </c>
      <c r="BD321" s="1">
        <f t="shared" si="345"/>
        <v>40.523098730990519</v>
      </c>
      <c r="BE321" s="2">
        <f t="shared" si="360"/>
        <v>0</v>
      </c>
      <c r="BF321" s="2">
        <f t="shared" si="361"/>
        <v>0</v>
      </c>
      <c r="BG321" s="2">
        <f t="shared" si="362"/>
        <v>0</v>
      </c>
      <c r="BH321" s="2">
        <f t="shared" si="346"/>
        <v>0</v>
      </c>
      <c r="BI321" s="2">
        <f t="shared" si="356"/>
        <v>0</v>
      </c>
      <c r="BJ321" s="2">
        <f t="shared" si="347"/>
        <v>0</v>
      </c>
      <c r="BK321" s="2">
        <f t="shared" si="348"/>
        <v>0</v>
      </c>
      <c r="BL321" s="2">
        <f t="shared" si="349"/>
        <v>0</v>
      </c>
      <c r="BM321" s="2">
        <f t="shared" si="350"/>
        <v>0</v>
      </c>
      <c r="BN321" s="2">
        <f t="shared" si="351"/>
        <v>0</v>
      </c>
      <c r="BO321" s="2">
        <f t="shared" si="357"/>
        <v>0</v>
      </c>
      <c r="BP321" s="2">
        <f t="shared" si="358"/>
        <v>0</v>
      </c>
      <c r="BQ321" s="2">
        <f t="shared" si="359"/>
        <v>0</v>
      </c>
      <c r="BR321" s="17">
        <f t="shared" si="412"/>
        <v>4.5953815541619196E-4</v>
      </c>
      <c r="BS321" s="12"/>
      <c r="BT321" s="12"/>
      <c r="BU321" s="12"/>
      <c r="BV321" s="12"/>
      <c r="BW321" s="12"/>
      <c r="BX321" s="12"/>
      <c r="BY321" s="19"/>
      <c r="BZ321" s="19"/>
      <c r="CA321" s="19"/>
      <c r="CB321" s="12"/>
      <c r="CC321" s="12"/>
      <c r="CD321" s="12"/>
      <c r="CE321" s="12"/>
      <c r="CF321" s="12"/>
      <c r="CG321" s="12"/>
      <c r="CH321" s="12"/>
      <c r="CI321" s="12"/>
      <c r="CJ321" s="12"/>
      <c r="CK321" s="17"/>
      <c r="CL321" s="17"/>
      <c r="CM321" s="17"/>
    </row>
    <row r="322" spans="1:91">
      <c r="A322" s="2">
        <f t="shared" si="369"/>
        <v>2276</v>
      </c>
      <c r="B322" s="5">
        <f t="shared" si="370"/>
        <v>1165.4056922213019</v>
      </c>
      <c r="C322" s="5">
        <f t="shared" si="371"/>
        <v>2964.1699943586887</v>
      </c>
      <c r="D322" s="5">
        <f t="shared" si="372"/>
        <v>4369.9566043229952</v>
      </c>
      <c r="E322" s="15">
        <f t="shared" si="373"/>
        <v>4.8764859683421175E-9</v>
      </c>
      <c r="F322" s="15">
        <f t="shared" si="374"/>
        <v>9.6070043527444895E-9</v>
      </c>
      <c r="G322" s="15">
        <f t="shared" si="375"/>
        <v>1.9612357644440214E-8</v>
      </c>
      <c r="H322" s="5">
        <f t="shared" si="376"/>
        <v>441674.56601146056</v>
      </c>
      <c r="I322" s="5">
        <f t="shared" si="377"/>
        <v>199331.58015964908</v>
      </c>
      <c r="J322" s="5">
        <f t="shared" si="378"/>
        <v>67935.284968639113</v>
      </c>
      <c r="K322" s="5">
        <f t="shared" si="379"/>
        <v>378987.82283241994</v>
      </c>
      <c r="L322" s="5">
        <f t="shared" si="380"/>
        <v>67247.013679718235</v>
      </c>
      <c r="M322" s="5">
        <f t="shared" si="381"/>
        <v>15545.986177856752</v>
      </c>
      <c r="N322" s="15">
        <f t="shared" si="382"/>
        <v>1.8289976844878542E-3</v>
      </c>
      <c r="O322" s="15">
        <f t="shared" si="383"/>
        <v>2.3037881808443128E-3</v>
      </c>
      <c r="P322" s="15">
        <f t="shared" si="384"/>
        <v>2.0899385245047863E-3</v>
      </c>
      <c r="Q322" s="5">
        <f t="shared" si="385"/>
        <v>3519.6847314893939</v>
      </c>
      <c r="R322" s="5">
        <f t="shared" si="386"/>
        <v>4587.166021596654</v>
      </c>
      <c r="S322" s="5">
        <f t="shared" si="387"/>
        <v>3302.0237520848123</v>
      </c>
      <c r="T322" s="5">
        <f t="shared" si="388"/>
        <v>7.9689549780370763</v>
      </c>
      <c r="U322" s="5">
        <f t="shared" si="389"/>
        <v>23.012740971213347</v>
      </c>
      <c r="V322" s="5">
        <f t="shared" si="390"/>
        <v>48.605430206248805</v>
      </c>
      <c r="W322" s="15">
        <f t="shared" si="391"/>
        <v>-1.0734613539272964E-2</v>
      </c>
      <c r="X322" s="15">
        <f t="shared" si="392"/>
        <v>-1.217998157191269E-2</v>
      </c>
      <c r="Y322" s="15">
        <f t="shared" si="393"/>
        <v>-9.7425357312937999E-3</v>
      </c>
      <c r="Z322" s="5">
        <f t="shared" si="409"/>
        <v>2792.9187306493777</v>
      </c>
      <c r="AA322" s="5">
        <f t="shared" si="410"/>
        <v>14416.061482070596</v>
      </c>
      <c r="AB322" s="5">
        <f t="shared" si="411"/>
        <v>104385.03238858873</v>
      </c>
      <c r="AC322" s="16">
        <f t="shared" si="394"/>
        <v>0.78643158662815116</v>
      </c>
      <c r="AD322" s="16">
        <f t="shared" si="395"/>
        <v>3.111568498887574</v>
      </c>
      <c r="AE322" s="16">
        <f t="shared" si="396"/>
        <v>31.369881071385628</v>
      </c>
      <c r="AF322" s="15">
        <f t="shared" si="397"/>
        <v>-4.0504037456468023E-3</v>
      </c>
      <c r="AG322" s="15">
        <f t="shared" si="398"/>
        <v>2.9673830763510267E-4</v>
      </c>
      <c r="AH322" s="15">
        <f t="shared" si="399"/>
        <v>9.7937136394747881E-3</v>
      </c>
      <c r="AI322" s="1">
        <f t="shared" si="363"/>
        <v>865965.76747251616</v>
      </c>
      <c r="AJ322" s="1">
        <f t="shared" si="364"/>
        <v>388836.91166687722</v>
      </c>
      <c r="AK322" s="1">
        <f t="shared" si="365"/>
        <v>132824.75353300187</v>
      </c>
      <c r="AL322" s="14">
        <f t="shared" si="400"/>
        <v>101.02306440218995</v>
      </c>
      <c r="AM322" s="14">
        <f t="shared" si="401"/>
        <v>25.35713175197548</v>
      </c>
      <c r="AN322" s="14">
        <f t="shared" si="402"/>
        <v>7.8534032594703289</v>
      </c>
      <c r="AO322" s="11">
        <f t="shared" si="403"/>
        <v>1.4232265360783294E-3</v>
      </c>
      <c r="AP322" s="11">
        <f t="shared" si="404"/>
        <v>1.7928900643938788E-3</v>
      </c>
      <c r="AQ322" s="11">
        <f t="shared" si="405"/>
        <v>1.6263775050289326E-3</v>
      </c>
      <c r="AR322" s="1">
        <f t="shared" si="406"/>
        <v>441674.56601146056</v>
      </c>
      <c r="AS322" s="1">
        <f t="shared" si="407"/>
        <v>199331.58015964908</v>
      </c>
      <c r="AT322" s="1">
        <f t="shared" si="408"/>
        <v>67935.284968639113</v>
      </c>
      <c r="AU322" s="1">
        <f t="shared" si="366"/>
        <v>88334.913202292111</v>
      </c>
      <c r="AV322" s="1">
        <f t="shared" si="367"/>
        <v>39866.316031929819</v>
      </c>
      <c r="AW322" s="1">
        <f t="shared" si="368"/>
        <v>13587.056993727823</v>
      </c>
      <c r="AX322" s="1">
        <f t="shared" si="352"/>
        <v>303190.25826593599</v>
      </c>
      <c r="AY322" s="1">
        <f t="shared" si="343"/>
        <v>53797.610943774598</v>
      </c>
      <c r="AZ322" s="1">
        <f t="shared" si="344"/>
        <v>12436.788942285404</v>
      </c>
      <c r="BA322" s="1">
        <f t="shared" si="353"/>
        <v>14709.885604115099</v>
      </c>
      <c r="BB322" s="1">
        <f t="shared" si="354"/>
        <v>32288.65732642902</v>
      </c>
      <c r="BC322" s="1">
        <f t="shared" si="355"/>
        <v>41201.760942498782</v>
      </c>
      <c r="BD322" s="1">
        <f t="shared" si="345"/>
        <v>39.350878591228877</v>
      </c>
      <c r="BE322" s="2">
        <f t="shared" si="360"/>
        <v>0</v>
      </c>
      <c r="BF322" s="2">
        <f t="shared" si="361"/>
        <v>0</v>
      </c>
      <c r="BG322" s="2">
        <f t="shared" si="362"/>
        <v>0</v>
      </c>
      <c r="BH322" s="2">
        <f t="shared" si="346"/>
        <v>0</v>
      </c>
      <c r="BI322" s="2">
        <f t="shared" si="356"/>
        <v>0</v>
      </c>
      <c r="BJ322" s="2">
        <f t="shared" si="347"/>
        <v>0</v>
      </c>
      <c r="BK322" s="2">
        <f t="shared" si="348"/>
        <v>0</v>
      </c>
      <c r="BL322" s="2">
        <f t="shared" si="349"/>
        <v>0</v>
      </c>
      <c r="BM322" s="2">
        <f t="shared" si="350"/>
        <v>0</v>
      </c>
      <c r="BN322" s="2">
        <f t="shared" si="351"/>
        <v>0</v>
      </c>
      <c r="BO322" s="2">
        <f t="shared" si="357"/>
        <v>0</v>
      </c>
      <c r="BP322" s="2">
        <f t="shared" si="358"/>
        <v>0</v>
      </c>
      <c r="BQ322" s="2">
        <f t="shared" si="359"/>
        <v>0</v>
      </c>
      <c r="BR322" s="17">
        <f t="shared" si="412"/>
        <v>4.4615354894775918E-4</v>
      </c>
      <c r="BS322" s="12"/>
      <c r="BT322" s="12"/>
      <c r="BU322" s="12"/>
      <c r="BV322" s="12"/>
      <c r="BW322" s="12"/>
      <c r="BX322" s="12"/>
      <c r="BY322" s="19"/>
      <c r="BZ322" s="19"/>
      <c r="CA322" s="19"/>
      <c r="CB322" s="12"/>
      <c r="CC322" s="12"/>
      <c r="CD322" s="12"/>
      <c r="CE322" s="12"/>
      <c r="CF322" s="12"/>
      <c r="CG322" s="12"/>
      <c r="CH322" s="12"/>
      <c r="CI322" s="12"/>
      <c r="CJ322" s="12"/>
      <c r="CK322" s="17"/>
      <c r="CL322" s="17"/>
      <c r="CM322" s="17"/>
    </row>
    <row r="323" spans="1:91">
      <c r="A323" s="2">
        <f t="shared" si="369"/>
        <v>2277</v>
      </c>
      <c r="B323" s="5">
        <f t="shared" si="370"/>
        <v>1165.4056976202321</v>
      </c>
      <c r="C323" s="5">
        <f t="shared" si="371"/>
        <v>2964.1700214116427</v>
      </c>
      <c r="D323" s="5">
        <f t="shared" si="372"/>
        <v>4369.956685742889</v>
      </c>
      <c r="E323" s="15">
        <f t="shared" si="373"/>
        <v>4.6326616699250113E-9</v>
      </c>
      <c r="F323" s="15">
        <f t="shared" si="374"/>
        <v>9.1266541351072643E-9</v>
      </c>
      <c r="G323" s="15">
        <f t="shared" si="375"/>
        <v>1.8631739762218202E-8</v>
      </c>
      <c r="H323" s="5">
        <f t="shared" si="376"/>
        <v>442474.315195048</v>
      </c>
      <c r="I323" s="5">
        <f t="shared" si="377"/>
        <v>199786.21005335535</v>
      </c>
      <c r="J323" s="5">
        <f t="shared" si="378"/>
        <v>68075.847702149229</v>
      </c>
      <c r="K323" s="5">
        <f t="shared" si="379"/>
        <v>379674.06208720634</v>
      </c>
      <c r="L323" s="5">
        <f t="shared" si="380"/>
        <v>67400.388172811392</v>
      </c>
      <c r="M323" s="5">
        <f t="shared" si="381"/>
        <v>15578.151592268332</v>
      </c>
      <c r="N323" s="15">
        <f t="shared" si="382"/>
        <v>1.8107158421547531E-3</v>
      </c>
      <c r="O323" s="15">
        <f t="shared" si="383"/>
        <v>2.2807628874590424E-3</v>
      </c>
      <c r="P323" s="15">
        <f t="shared" si="384"/>
        <v>2.0690494667616743E-3</v>
      </c>
      <c r="Q323" s="5">
        <f t="shared" si="385"/>
        <v>3488.2070278886567</v>
      </c>
      <c r="R323" s="5">
        <f t="shared" si="386"/>
        <v>4541.629273590559</v>
      </c>
      <c r="S323" s="5">
        <f t="shared" si="387"/>
        <v>3276.6192177311923</v>
      </c>
      <c r="T323" s="5">
        <f t="shared" si="388"/>
        <v>7.8834113260359828</v>
      </c>
      <c r="U323" s="5">
        <f t="shared" si="389"/>
        <v>22.732446210264769</v>
      </c>
      <c r="V323" s="5">
        <f t="shared" si="390"/>
        <v>48.131890065729522</v>
      </c>
      <c r="W323" s="15">
        <f t="shared" si="391"/>
        <v>-1.0734613539272964E-2</v>
      </c>
      <c r="X323" s="15">
        <f t="shared" si="392"/>
        <v>-1.217998157191269E-2</v>
      </c>
      <c r="Y323" s="15">
        <f t="shared" si="393"/>
        <v>-9.7425357312937999E-3</v>
      </c>
      <c r="Z323" s="5">
        <f t="shared" si="409"/>
        <v>2756.7797656980106</v>
      </c>
      <c r="AA323" s="5">
        <f t="shared" si="410"/>
        <v>14277.516721302563</v>
      </c>
      <c r="AB323" s="5">
        <f t="shared" si="411"/>
        <v>104598.56533633996</v>
      </c>
      <c r="AC323" s="16">
        <f t="shared" si="394"/>
        <v>0.78324622118397758</v>
      </c>
      <c r="AD323" s="16">
        <f t="shared" si="395"/>
        <v>3.1124918204580245</v>
      </c>
      <c r="AE323" s="16">
        <f t="shared" si="396"/>
        <v>31.677108703503158</v>
      </c>
      <c r="AF323" s="15">
        <f t="shared" si="397"/>
        <v>-4.0504037456468023E-3</v>
      </c>
      <c r="AG323" s="15">
        <f t="shared" si="398"/>
        <v>2.9673830763510267E-4</v>
      </c>
      <c r="AH323" s="15">
        <f t="shared" si="399"/>
        <v>9.7937136394747881E-3</v>
      </c>
      <c r="AI323" s="1">
        <f t="shared" si="363"/>
        <v>867704.10392755666</v>
      </c>
      <c r="AJ323" s="1">
        <f t="shared" si="364"/>
        <v>389819.53653211932</v>
      </c>
      <c r="AK323" s="1">
        <f t="shared" si="365"/>
        <v>133129.33517342951</v>
      </c>
      <c r="AL323" s="14">
        <f t="shared" si="400"/>
        <v>101.16540532114297</v>
      </c>
      <c r="AM323" s="14">
        <f t="shared" si="401"/>
        <v>25.402139676059324</v>
      </c>
      <c r="AN323" s="14">
        <f t="shared" si="402"/>
        <v>7.8660481318854609</v>
      </c>
      <c r="AO323" s="11">
        <f t="shared" si="403"/>
        <v>1.408994270717546E-3</v>
      </c>
      <c r="AP323" s="11">
        <f t="shared" si="404"/>
        <v>1.7749611637499401E-3</v>
      </c>
      <c r="AQ323" s="11">
        <f t="shared" si="405"/>
        <v>1.6101137299786431E-3</v>
      </c>
      <c r="AR323" s="1">
        <f t="shared" si="406"/>
        <v>442474.315195048</v>
      </c>
      <c r="AS323" s="1">
        <f t="shared" si="407"/>
        <v>199786.21005335535</v>
      </c>
      <c r="AT323" s="1">
        <f t="shared" si="408"/>
        <v>68075.847702149229</v>
      </c>
      <c r="AU323" s="1">
        <f t="shared" si="366"/>
        <v>88494.863039009608</v>
      </c>
      <c r="AV323" s="1">
        <f t="shared" si="367"/>
        <v>39957.242010671071</v>
      </c>
      <c r="AW323" s="1">
        <f t="shared" si="368"/>
        <v>13615.169540429846</v>
      </c>
      <c r="AX323" s="1">
        <f t="shared" si="352"/>
        <v>303739.24966976506</v>
      </c>
      <c r="AY323" s="1">
        <f t="shared" si="343"/>
        <v>53920.310538249112</v>
      </c>
      <c r="AZ323" s="1">
        <f t="shared" si="344"/>
        <v>12462.521273814666</v>
      </c>
      <c r="BA323" s="1">
        <f t="shared" si="353"/>
        <v>14711.993982620274</v>
      </c>
      <c r="BB323" s="1">
        <f t="shared" si="354"/>
        <v>32295.410492168507</v>
      </c>
      <c r="BC323" s="1">
        <f t="shared" si="355"/>
        <v>41210.794025774696</v>
      </c>
      <c r="BD323" s="1">
        <f t="shared" si="345"/>
        <v>38.212487711460469</v>
      </c>
      <c r="BE323" s="2">
        <f t="shared" si="360"/>
        <v>0</v>
      </c>
      <c r="BF323" s="2">
        <f t="shared" si="361"/>
        <v>0</v>
      </c>
      <c r="BG323" s="2">
        <f t="shared" si="362"/>
        <v>0</v>
      </c>
      <c r="BH323" s="2">
        <f t="shared" si="346"/>
        <v>0</v>
      </c>
      <c r="BI323" s="2">
        <f t="shared" si="356"/>
        <v>0</v>
      </c>
      <c r="BJ323" s="2">
        <f t="shared" si="347"/>
        <v>0</v>
      </c>
      <c r="BK323" s="2">
        <f t="shared" si="348"/>
        <v>0</v>
      </c>
      <c r="BL323" s="2">
        <f t="shared" si="349"/>
        <v>0</v>
      </c>
      <c r="BM323" s="2">
        <f t="shared" si="350"/>
        <v>0</v>
      </c>
      <c r="BN323" s="2">
        <f t="shared" si="351"/>
        <v>0</v>
      </c>
      <c r="BO323" s="2">
        <f t="shared" si="357"/>
        <v>0</v>
      </c>
      <c r="BP323" s="2">
        <f t="shared" si="358"/>
        <v>0</v>
      </c>
      <c r="BQ323" s="2">
        <f t="shared" si="359"/>
        <v>0</v>
      </c>
      <c r="BR323" s="17">
        <f t="shared" si="412"/>
        <v>4.3315878538617396E-4</v>
      </c>
      <c r="BS323" s="12"/>
      <c r="BT323" s="12"/>
      <c r="BU323" s="12"/>
      <c r="BV323" s="12"/>
      <c r="BW323" s="12"/>
      <c r="BX323" s="12"/>
      <c r="BY323" s="19"/>
      <c r="BZ323" s="19"/>
      <c r="CA323" s="19"/>
      <c r="CB323" s="12"/>
      <c r="CC323" s="12"/>
      <c r="CD323" s="12"/>
      <c r="CE323" s="12"/>
      <c r="CF323" s="12"/>
      <c r="CG323" s="12"/>
      <c r="CH323" s="12"/>
      <c r="CI323" s="12"/>
      <c r="CJ323" s="12"/>
      <c r="CK323" s="17"/>
      <c r="CL323" s="17"/>
      <c r="CM323" s="17"/>
    </row>
    <row r="324" spans="1:91">
      <c r="A324" s="2">
        <f t="shared" si="369"/>
        <v>2278</v>
      </c>
      <c r="B324" s="5">
        <f t="shared" si="370"/>
        <v>1165.4057027492161</v>
      </c>
      <c r="C324" s="5">
        <f t="shared" si="371"/>
        <v>2964.1700471119493</v>
      </c>
      <c r="D324" s="5">
        <f t="shared" si="372"/>
        <v>4369.95676309179</v>
      </c>
      <c r="E324" s="15">
        <f t="shared" si="373"/>
        <v>4.4010285864287604E-9</v>
      </c>
      <c r="F324" s="15">
        <f t="shared" si="374"/>
        <v>8.6703214283519008E-9</v>
      </c>
      <c r="G324" s="15">
        <f t="shared" si="375"/>
        <v>1.770015277410729E-8</v>
      </c>
      <c r="H324" s="5">
        <f t="shared" si="376"/>
        <v>443267.50397729391</v>
      </c>
      <c r="I324" s="5">
        <f t="shared" si="377"/>
        <v>200237.32258147813</v>
      </c>
      <c r="J324" s="5">
        <f t="shared" si="378"/>
        <v>68215.293373249617</v>
      </c>
      <c r="K324" s="5">
        <f t="shared" si="379"/>
        <v>380354.67213830916</v>
      </c>
      <c r="L324" s="5">
        <f t="shared" si="380"/>
        <v>67552.576066468711</v>
      </c>
      <c r="M324" s="5">
        <f t="shared" si="381"/>
        <v>15610.061396805808</v>
      </c>
      <c r="N324" s="15">
        <f t="shared" si="382"/>
        <v>1.7926166653610132E-3</v>
      </c>
      <c r="O324" s="15">
        <f t="shared" si="383"/>
        <v>2.2579676138825278E-3</v>
      </c>
      <c r="P324" s="15">
        <f t="shared" si="384"/>
        <v>2.048369111603332E-3</v>
      </c>
      <c r="Q324" s="5">
        <f t="shared" si="385"/>
        <v>3456.9483830316231</v>
      </c>
      <c r="R324" s="5">
        <f t="shared" si="386"/>
        <v>4496.4422996252788</v>
      </c>
      <c r="S324" s="5">
        <f t="shared" si="387"/>
        <v>3251.3430318435176</v>
      </c>
      <c r="T324" s="5">
        <f t="shared" si="388"/>
        <v>7.798785952079859</v>
      </c>
      <c r="U324" s="5">
        <f t="shared" si="389"/>
        <v>22.455565434339249</v>
      </c>
      <c r="V324" s="5">
        <f t="shared" si="390"/>
        <v>47.662963406949444</v>
      </c>
      <c r="W324" s="15">
        <f t="shared" si="391"/>
        <v>-1.0734613539272964E-2</v>
      </c>
      <c r="X324" s="15">
        <f t="shared" si="392"/>
        <v>-1.217998157191269E-2</v>
      </c>
      <c r="Y324" s="15">
        <f t="shared" si="393"/>
        <v>-9.7425357312937999E-3</v>
      </c>
      <c r="Z324" s="5">
        <f t="shared" si="409"/>
        <v>2721.0587640757494</v>
      </c>
      <c r="AA324" s="5">
        <f t="shared" si="410"/>
        <v>14139.978594214383</v>
      </c>
      <c r="AB324" s="5">
        <f t="shared" si="411"/>
        <v>104810.35012143849</v>
      </c>
      <c r="AC324" s="16">
        <f t="shared" si="394"/>
        <v>0.78007375775593024</v>
      </c>
      <c r="AD324" s="16">
        <f t="shared" si="395"/>
        <v>3.1134154160133551</v>
      </c>
      <c r="AE324" s="16">
        <f t="shared" si="396"/>
        <v>31.987345235071782</v>
      </c>
      <c r="AF324" s="15">
        <f t="shared" si="397"/>
        <v>-4.0504037456468023E-3</v>
      </c>
      <c r="AG324" s="15">
        <f t="shared" si="398"/>
        <v>2.9673830763510267E-4</v>
      </c>
      <c r="AH324" s="15">
        <f t="shared" si="399"/>
        <v>9.7937136394747881E-3</v>
      </c>
      <c r="AI324" s="1">
        <f t="shared" si="363"/>
        <v>869428.55657381064</v>
      </c>
      <c r="AJ324" s="1">
        <f t="shared" si="364"/>
        <v>390794.82488957845</v>
      </c>
      <c r="AK324" s="1">
        <f t="shared" si="365"/>
        <v>133431.57119651642</v>
      </c>
      <c r="AL324" s="14">
        <f t="shared" si="400"/>
        <v>101.30652138287036</v>
      </c>
      <c r="AM324" s="14">
        <f t="shared" si="401"/>
        <v>25.446776609346472</v>
      </c>
      <c r="AN324" s="14">
        <f t="shared" si="402"/>
        <v>7.8785867116623036</v>
      </c>
      <c r="AO324" s="11">
        <f t="shared" si="403"/>
        <v>1.3949043280103706E-3</v>
      </c>
      <c r="AP324" s="11">
        <f t="shared" si="404"/>
        <v>1.7572115521124407E-3</v>
      </c>
      <c r="AQ324" s="11">
        <f t="shared" si="405"/>
        <v>1.5940125926788566E-3</v>
      </c>
      <c r="AR324" s="1">
        <f t="shared" si="406"/>
        <v>443267.50397729391</v>
      </c>
      <c r="AS324" s="1">
        <f t="shared" si="407"/>
        <v>200237.32258147813</v>
      </c>
      <c r="AT324" s="1">
        <f t="shared" si="408"/>
        <v>68215.293373249617</v>
      </c>
      <c r="AU324" s="1">
        <f t="shared" si="366"/>
        <v>88653.500795458793</v>
      </c>
      <c r="AV324" s="1">
        <f t="shared" si="367"/>
        <v>40047.464516295629</v>
      </c>
      <c r="AW324" s="1">
        <f t="shared" si="368"/>
        <v>13643.058674649925</v>
      </c>
      <c r="AX324" s="1">
        <f t="shared" si="352"/>
        <v>304283.73771064734</v>
      </c>
      <c r="AY324" s="1">
        <f t="shared" si="343"/>
        <v>54042.060853174982</v>
      </c>
      <c r="AZ324" s="1">
        <f t="shared" si="344"/>
        <v>12488.049117444647</v>
      </c>
      <c r="BA324" s="1">
        <f t="shared" si="353"/>
        <v>14714.081302786859</v>
      </c>
      <c r="BB324" s="1">
        <f t="shared" si="354"/>
        <v>32302.096227215276</v>
      </c>
      <c r="BC324" s="1">
        <f t="shared" si="355"/>
        <v>41219.736884397425</v>
      </c>
      <c r="BD324" s="1">
        <f t="shared" si="345"/>
        <v>37.106952927358947</v>
      </c>
      <c r="BE324" s="2">
        <f t="shared" si="360"/>
        <v>0</v>
      </c>
      <c r="BF324" s="2">
        <f t="shared" si="361"/>
        <v>0</v>
      </c>
      <c r="BG324" s="2">
        <f t="shared" si="362"/>
        <v>0</v>
      </c>
      <c r="BH324" s="2">
        <f t="shared" si="346"/>
        <v>0</v>
      </c>
      <c r="BI324" s="2">
        <f t="shared" si="356"/>
        <v>0</v>
      </c>
      <c r="BJ324" s="2">
        <f t="shared" si="347"/>
        <v>0</v>
      </c>
      <c r="BK324" s="2">
        <f t="shared" si="348"/>
        <v>0</v>
      </c>
      <c r="BL324" s="2">
        <f t="shared" si="349"/>
        <v>0</v>
      </c>
      <c r="BM324" s="2">
        <f t="shared" si="350"/>
        <v>0</v>
      </c>
      <c r="BN324" s="2">
        <f t="shared" si="351"/>
        <v>0</v>
      </c>
      <c r="BO324" s="2">
        <f t="shared" si="357"/>
        <v>0</v>
      </c>
      <c r="BP324" s="2">
        <f t="shared" si="358"/>
        <v>0</v>
      </c>
      <c r="BQ324" s="2">
        <f t="shared" si="359"/>
        <v>0</v>
      </c>
      <c r="BR324" s="17">
        <f t="shared" si="412"/>
        <v>4.2054251008366404E-4</v>
      </c>
      <c r="BS324" s="12"/>
      <c r="BT324" s="12"/>
      <c r="BU324" s="12"/>
      <c r="BV324" s="12"/>
      <c r="BW324" s="12"/>
      <c r="BX324" s="12"/>
      <c r="BY324" s="19"/>
      <c r="BZ324" s="19"/>
      <c r="CA324" s="19"/>
      <c r="CB324" s="12"/>
      <c r="CC324" s="12"/>
      <c r="CD324" s="12"/>
      <c r="CE324" s="12"/>
      <c r="CF324" s="12"/>
      <c r="CG324" s="12"/>
      <c r="CH324" s="12"/>
      <c r="CI324" s="12"/>
      <c r="CJ324" s="12"/>
      <c r="CK324" s="17"/>
      <c r="CL324" s="17"/>
      <c r="CM324" s="17"/>
    </row>
    <row r="325" spans="1:91">
      <c r="A325" s="2">
        <f t="shared" si="369"/>
        <v>2279</v>
      </c>
      <c r="B325" s="5">
        <f t="shared" si="370"/>
        <v>1165.4057076217507</v>
      </c>
      <c r="C325" s="5">
        <f t="shared" si="371"/>
        <v>2964.1700715272414</v>
      </c>
      <c r="D325" s="5">
        <f t="shared" si="372"/>
        <v>4369.9568365732466</v>
      </c>
      <c r="E325" s="15">
        <f t="shared" si="373"/>
        <v>4.1809771571073224E-9</v>
      </c>
      <c r="F325" s="15">
        <f t="shared" si="374"/>
        <v>8.2368053569343059E-9</v>
      </c>
      <c r="G325" s="15">
        <f t="shared" si="375"/>
        <v>1.6815145135401924E-8</v>
      </c>
      <c r="H325" s="5">
        <f t="shared" si="376"/>
        <v>444054.17193302041</v>
      </c>
      <c r="I325" s="5">
        <f t="shared" si="377"/>
        <v>200684.93475819466</v>
      </c>
      <c r="J325" s="5">
        <f t="shared" si="378"/>
        <v>68353.62800056905</v>
      </c>
      <c r="K325" s="5">
        <f t="shared" si="379"/>
        <v>381029.68693984172</v>
      </c>
      <c r="L325" s="5">
        <f t="shared" si="380"/>
        <v>67703.583099331052</v>
      </c>
      <c r="M325" s="5">
        <f t="shared" si="381"/>
        <v>15641.716968117551</v>
      </c>
      <c r="N325" s="15">
        <f t="shared" si="382"/>
        <v>1.7746983302129316E-3</v>
      </c>
      <c r="O325" s="15">
        <f t="shared" si="383"/>
        <v>2.235400063999915E-3</v>
      </c>
      <c r="P325" s="15">
        <f t="shared" si="384"/>
        <v>2.0278953751085016E-3</v>
      </c>
      <c r="Q325" s="5">
        <f t="shared" si="385"/>
        <v>3425.9085756721456</v>
      </c>
      <c r="R325" s="5">
        <f t="shared" si="386"/>
        <v>4451.6046741218706</v>
      </c>
      <c r="S325" s="5">
        <f t="shared" si="387"/>
        <v>3226.1959076528956</v>
      </c>
      <c r="T325" s="5">
        <f t="shared" si="388"/>
        <v>7.7150689988087704</v>
      </c>
      <c r="U325" s="5">
        <f t="shared" si="389"/>
        <v>22.182057061162116</v>
      </c>
      <c r="V325" s="5">
        <f t="shared" si="390"/>
        <v>47.198605282897887</v>
      </c>
      <c r="W325" s="15">
        <f t="shared" si="391"/>
        <v>-1.0734613539272964E-2</v>
      </c>
      <c r="X325" s="15">
        <f t="shared" si="392"/>
        <v>-1.217998157191269E-2</v>
      </c>
      <c r="Y325" s="15">
        <f t="shared" si="393"/>
        <v>-9.7425357312937999E-3</v>
      </c>
      <c r="Z325" s="5">
        <f t="shared" si="409"/>
        <v>2685.752094151233</v>
      </c>
      <c r="AA325" s="5">
        <f t="shared" si="410"/>
        <v>14003.446899313394</v>
      </c>
      <c r="AB325" s="5">
        <f t="shared" si="411"/>
        <v>105020.39619817691</v>
      </c>
      <c r="AC325" s="16">
        <f t="shared" si="394"/>
        <v>0.77691414408563486</v>
      </c>
      <c r="AD325" s="16">
        <f t="shared" si="395"/>
        <v>3.1143392856348679</v>
      </c>
      <c r="AE325" s="16">
        <f t="shared" si="396"/>
        <v>32.300620134391096</v>
      </c>
      <c r="AF325" s="15">
        <f t="shared" si="397"/>
        <v>-4.0504037456468023E-3</v>
      </c>
      <c r="AG325" s="15">
        <f t="shared" si="398"/>
        <v>2.9673830763510267E-4</v>
      </c>
      <c r="AH325" s="15">
        <f t="shared" si="399"/>
        <v>9.7937136394747881E-3</v>
      </c>
      <c r="AI325" s="1">
        <f t="shared" si="363"/>
        <v>871139.20171188843</v>
      </c>
      <c r="AJ325" s="1">
        <f t="shared" si="364"/>
        <v>391762.80691691628</v>
      </c>
      <c r="AK325" s="1">
        <f t="shared" si="365"/>
        <v>133731.4727515147</v>
      </c>
      <c r="AL325" s="14">
        <f t="shared" si="400"/>
        <v>101.44642115895168</v>
      </c>
      <c r="AM325" s="14">
        <f t="shared" si="401"/>
        <v>25.491044825470222</v>
      </c>
      <c r="AN325" s="14">
        <f t="shared" si="402"/>
        <v>7.8910196924288964</v>
      </c>
      <c r="AO325" s="11">
        <f t="shared" si="403"/>
        <v>1.3809552847302668E-3</v>
      </c>
      <c r="AP325" s="11">
        <f t="shared" si="404"/>
        <v>1.7396394365913163E-3</v>
      </c>
      <c r="AQ325" s="11">
        <f t="shared" si="405"/>
        <v>1.578072466752068E-3</v>
      </c>
      <c r="AR325" s="1">
        <f t="shared" si="406"/>
        <v>444054.17193302041</v>
      </c>
      <c r="AS325" s="1">
        <f t="shared" si="407"/>
        <v>200684.93475819466</v>
      </c>
      <c r="AT325" s="1">
        <f t="shared" si="408"/>
        <v>68353.62800056905</v>
      </c>
      <c r="AU325" s="1">
        <f t="shared" si="366"/>
        <v>88810.834386604081</v>
      </c>
      <c r="AV325" s="1">
        <f t="shared" si="367"/>
        <v>40136.986951638937</v>
      </c>
      <c r="AW325" s="1">
        <f t="shared" si="368"/>
        <v>13670.72560011381</v>
      </c>
      <c r="AX325" s="1">
        <f t="shared" si="352"/>
        <v>304823.74955187336</v>
      </c>
      <c r="AY325" s="1">
        <f t="shared" si="343"/>
        <v>54162.866479464836</v>
      </c>
      <c r="AZ325" s="1">
        <f t="shared" si="344"/>
        <v>12513.37357449404</v>
      </c>
      <c r="BA325" s="1">
        <f t="shared" si="353"/>
        <v>14716.147774783696</v>
      </c>
      <c r="BB325" s="1">
        <f t="shared" si="354"/>
        <v>32308.715204268545</v>
      </c>
      <c r="BC325" s="1">
        <f t="shared" si="355"/>
        <v>41228.590419483713</v>
      </c>
      <c r="BD325" s="1">
        <f t="shared" si="345"/>
        <v>36.033328947351443</v>
      </c>
      <c r="BE325" s="2">
        <f t="shared" si="360"/>
        <v>0</v>
      </c>
      <c r="BF325" s="2">
        <f t="shared" si="361"/>
        <v>0</v>
      </c>
      <c r="BG325" s="2">
        <f t="shared" si="362"/>
        <v>0</v>
      </c>
      <c r="BH325" s="2">
        <f t="shared" si="346"/>
        <v>0</v>
      </c>
      <c r="BI325" s="2">
        <f t="shared" si="356"/>
        <v>0</v>
      </c>
      <c r="BJ325" s="2">
        <f t="shared" si="347"/>
        <v>0</v>
      </c>
      <c r="BK325" s="2">
        <f t="shared" si="348"/>
        <v>0</v>
      </c>
      <c r="BL325" s="2">
        <f t="shared" si="349"/>
        <v>0</v>
      </c>
      <c r="BM325" s="2">
        <f t="shared" si="350"/>
        <v>0</v>
      </c>
      <c r="BN325" s="2">
        <f t="shared" si="351"/>
        <v>0</v>
      </c>
      <c r="BO325" s="2">
        <f t="shared" si="357"/>
        <v>0</v>
      </c>
      <c r="BP325" s="2">
        <f t="shared" si="358"/>
        <v>0</v>
      </c>
      <c r="BQ325" s="2">
        <f t="shared" si="359"/>
        <v>0</v>
      </c>
      <c r="BR325" s="17">
        <f t="shared" si="412"/>
        <v>4.0829369911035343E-4</v>
      </c>
      <c r="BS325" s="12"/>
      <c r="BT325" s="12"/>
      <c r="BU325" s="12"/>
      <c r="BV325" s="12"/>
      <c r="BW325" s="12"/>
      <c r="BX325" s="12"/>
      <c r="BY325" s="19"/>
      <c r="BZ325" s="19"/>
      <c r="CA325" s="19"/>
      <c r="CB325" s="12"/>
      <c r="CC325" s="12"/>
      <c r="CD325" s="12"/>
      <c r="CE325" s="12"/>
      <c r="CF325" s="12"/>
      <c r="CG325" s="12"/>
      <c r="CH325" s="12"/>
      <c r="CI325" s="12"/>
      <c r="CJ325" s="12"/>
      <c r="CK325" s="17"/>
      <c r="CL325" s="17"/>
      <c r="CM325" s="17"/>
    </row>
    <row r="326" spans="1:91">
      <c r="A326" s="2">
        <f t="shared" si="369"/>
        <v>2280</v>
      </c>
      <c r="B326" s="5">
        <f t="shared" si="370"/>
        <v>1165.4057122506588</v>
      </c>
      <c r="C326" s="5">
        <f t="shared" si="371"/>
        <v>2964.1700947217687</v>
      </c>
      <c r="D326" s="5">
        <f t="shared" si="372"/>
        <v>4369.9569063806321</v>
      </c>
      <c r="E326" s="15">
        <f t="shared" si="373"/>
        <v>3.971928299251956E-9</v>
      </c>
      <c r="F326" s="15">
        <f t="shared" si="374"/>
        <v>7.8249650890875896E-9</v>
      </c>
      <c r="G326" s="15">
        <f t="shared" si="375"/>
        <v>1.5974387878631828E-8</v>
      </c>
      <c r="H326" s="5">
        <f t="shared" si="376"/>
        <v>444834.35868749756</v>
      </c>
      <c r="I326" s="5">
        <f t="shared" si="377"/>
        <v>201129.06372526294</v>
      </c>
      <c r="J326" s="5">
        <f t="shared" si="378"/>
        <v>68490.857628708181</v>
      </c>
      <c r="K326" s="5">
        <f t="shared" si="379"/>
        <v>381699.14048938639</v>
      </c>
      <c r="L326" s="5">
        <f t="shared" si="380"/>
        <v>67853.415053140488</v>
      </c>
      <c r="M326" s="5">
        <f t="shared" si="381"/>
        <v>15673.119688824338</v>
      </c>
      <c r="N326" s="15">
        <f t="shared" si="382"/>
        <v>1.7569590309911565E-3</v>
      </c>
      <c r="O326" s="15">
        <f t="shared" si="383"/>
        <v>2.2130579645927018E-3</v>
      </c>
      <c r="P326" s="15">
        <f t="shared" si="384"/>
        <v>2.0076261941572859E-3</v>
      </c>
      <c r="Q326" s="5">
        <f t="shared" si="385"/>
        <v>3395.087352005864</v>
      </c>
      <c r="R326" s="5">
        <f t="shared" si="386"/>
        <v>4407.1159118631804</v>
      </c>
      <c r="S326" s="5">
        <f t="shared" si="387"/>
        <v>3201.178522935757</v>
      </c>
      <c r="T326" s="5">
        <f t="shared" si="388"/>
        <v>7.632250714677733</v>
      </c>
      <c r="U326" s="5">
        <f t="shared" si="389"/>
        <v>21.911880014930045</v>
      </c>
      <c r="V326" s="5">
        <f t="shared" si="390"/>
        <v>46.738771184462024</v>
      </c>
      <c r="W326" s="15">
        <f t="shared" si="391"/>
        <v>-1.0734613539272964E-2</v>
      </c>
      <c r="X326" s="15">
        <f t="shared" si="392"/>
        <v>-1.217998157191269E-2</v>
      </c>
      <c r="Y326" s="15">
        <f t="shared" si="393"/>
        <v>-9.7425357312937999E-3</v>
      </c>
      <c r="Z326" s="5">
        <f t="shared" si="409"/>
        <v>2650.8561250031034</v>
      </c>
      <c r="AA326" s="5">
        <f t="shared" si="410"/>
        <v>13867.921243455279</v>
      </c>
      <c r="AB326" s="5">
        <f t="shared" si="411"/>
        <v>105228.7130615817</v>
      </c>
      <c r="AC326" s="16">
        <f t="shared" si="394"/>
        <v>0.77376732812638438</v>
      </c>
      <c r="AD326" s="16">
        <f t="shared" si="395"/>
        <v>3.1152634294038886</v>
      </c>
      <c r="AE326" s="16">
        <f t="shared" si="396"/>
        <v>32.616963158364776</v>
      </c>
      <c r="AF326" s="15">
        <f t="shared" si="397"/>
        <v>-4.0504037456468023E-3</v>
      </c>
      <c r="AG326" s="15">
        <f t="shared" si="398"/>
        <v>2.9673830763510267E-4</v>
      </c>
      <c r="AH326" s="15">
        <f t="shared" si="399"/>
        <v>9.7937136394747881E-3</v>
      </c>
      <c r="AI326" s="1">
        <f t="shared" si="363"/>
        <v>872836.11592730368</v>
      </c>
      <c r="AJ326" s="1">
        <f t="shared" si="364"/>
        <v>392723.51317686361</v>
      </c>
      <c r="AK326" s="1">
        <f t="shared" si="365"/>
        <v>134029.05107647704</v>
      </c>
      <c r="AL326" s="14">
        <f t="shared" si="400"/>
        <v>101.58511320065394</v>
      </c>
      <c r="AM326" s="14">
        <f t="shared" si="401"/>
        <v>25.534946600059946</v>
      </c>
      <c r="AN326" s="14">
        <f t="shared" si="402"/>
        <v>7.9033477673310051</v>
      </c>
      <c r="AO326" s="11">
        <f t="shared" si="403"/>
        <v>1.3671457318829641E-3</v>
      </c>
      <c r="AP326" s="11">
        <f t="shared" si="404"/>
        <v>1.7222430422254031E-3</v>
      </c>
      <c r="AQ326" s="11">
        <f t="shared" si="405"/>
        <v>1.5622917420845474E-3</v>
      </c>
      <c r="AR326" s="1">
        <f t="shared" si="406"/>
        <v>444834.35868749756</v>
      </c>
      <c r="AS326" s="1">
        <f t="shared" si="407"/>
        <v>201129.06372526294</v>
      </c>
      <c r="AT326" s="1">
        <f t="shared" si="408"/>
        <v>68490.857628708181</v>
      </c>
      <c r="AU326" s="1">
        <f t="shared" si="366"/>
        <v>88966.871737499518</v>
      </c>
      <c r="AV326" s="1">
        <f t="shared" si="367"/>
        <v>40225.812745052594</v>
      </c>
      <c r="AW326" s="1">
        <f t="shared" si="368"/>
        <v>13698.171525741636</v>
      </c>
      <c r="AX326" s="1">
        <f t="shared" si="352"/>
        <v>305359.31239150907</v>
      </c>
      <c r="AY326" s="1">
        <f t="shared" ref="AY326:AY346" si="413">(AS326-AV326)/C326*1000</f>
        <v>54282.732042512391</v>
      </c>
      <c r="AZ326" s="1">
        <f t="shared" ref="AZ326:AZ346" si="414">(AT326-AW326)/D326*1000</f>
        <v>12538.495751059472</v>
      </c>
      <c r="BA326" s="1">
        <f t="shared" si="353"/>
        <v>14718.19360668182</v>
      </c>
      <c r="BB326" s="1">
        <f t="shared" si="354"/>
        <v>32315.268089313577</v>
      </c>
      <c r="BC326" s="1">
        <f t="shared" si="355"/>
        <v>41237.35552311394</v>
      </c>
      <c r="BD326" s="1">
        <f t="shared" ref="BD326:BD389" si="415">SUM(BA326:BC326)*BR326</f>
        <v>34.990697559110707</v>
      </c>
      <c r="BE326" s="2">
        <f t="shared" si="360"/>
        <v>0</v>
      </c>
      <c r="BF326" s="2">
        <f t="shared" si="361"/>
        <v>0</v>
      </c>
      <c r="BG326" s="2">
        <f t="shared" si="362"/>
        <v>0</v>
      </c>
      <c r="BH326" s="2">
        <f t="shared" ref="BH326:BH346" si="416">(BE326*Z326+BF326*AA326+BG326*AB326)/(Z326+AA326+AB326)</f>
        <v>0</v>
      </c>
      <c r="BI326" s="2">
        <f t="shared" si="356"/>
        <v>0</v>
      </c>
      <c r="BJ326" s="2">
        <f t="shared" ref="BJ326:BJ346" si="417">BJ$5*BF326^2</f>
        <v>0</v>
      </c>
      <c r="BK326" s="2">
        <f t="shared" ref="BK326:BK346" si="418">BK$5*BG326^2</f>
        <v>0</v>
      </c>
      <c r="BL326" s="2">
        <f t="shared" ref="BL326:BL346" si="419">BI326*AR326</f>
        <v>0</v>
      </c>
      <c r="BM326" s="2">
        <f t="shared" ref="BM326:BM346" si="420">BJ326*AS326</f>
        <v>0</v>
      </c>
      <c r="BN326" s="2">
        <f t="shared" ref="BN326:BN346" si="421">BK326*AT326</f>
        <v>0</v>
      </c>
      <c r="BO326" s="2">
        <f t="shared" si="357"/>
        <v>0</v>
      </c>
      <c r="BP326" s="2">
        <f t="shared" si="358"/>
        <v>0</v>
      </c>
      <c r="BQ326" s="2">
        <f t="shared" si="359"/>
        <v>0</v>
      </c>
      <c r="BR326" s="17">
        <f t="shared" si="412"/>
        <v>3.9640164962170235E-4</v>
      </c>
      <c r="BS326" s="12"/>
      <c r="BT326" s="12"/>
      <c r="BU326" s="12"/>
      <c r="BV326" s="12"/>
      <c r="BW326" s="12"/>
      <c r="BX326" s="12"/>
      <c r="BY326" s="19"/>
      <c r="BZ326" s="19"/>
      <c r="CA326" s="19"/>
      <c r="CB326" s="12"/>
      <c r="CC326" s="12"/>
      <c r="CD326" s="12"/>
      <c r="CE326" s="12"/>
      <c r="CF326" s="12"/>
      <c r="CG326" s="12"/>
      <c r="CH326" s="12"/>
      <c r="CI326" s="12"/>
      <c r="CJ326" s="12"/>
      <c r="CK326" s="17"/>
      <c r="CL326" s="17"/>
      <c r="CM326" s="17"/>
    </row>
    <row r="327" spans="1:91">
      <c r="A327" s="2">
        <f t="shared" si="369"/>
        <v>2281</v>
      </c>
      <c r="B327" s="5">
        <f t="shared" si="370"/>
        <v>1165.4057166481214</v>
      </c>
      <c r="C327" s="5">
        <f t="shared" si="371"/>
        <v>2964.1701167565698</v>
      </c>
      <c r="D327" s="5">
        <f t="shared" si="372"/>
        <v>4369.9569726976497</v>
      </c>
      <c r="E327" s="15">
        <f t="shared" si="373"/>
        <v>3.7733318842893578E-9</v>
      </c>
      <c r="F327" s="15">
        <f t="shared" si="374"/>
        <v>7.4337168346332098E-9</v>
      </c>
      <c r="G327" s="15">
        <f t="shared" si="375"/>
        <v>1.5175668484700237E-8</v>
      </c>
      <c r="H327" s="5">
        <f t="shared" si="376"/>
        <v>445608.10390902602</v>
      </c>
      <c r="I327" s="5">
        <f t="shared" si="377"/>
        <v>201569.72674651962</v>
      </c>
      <c r="J327" s="5">
        <f t="shared" si="378"/>
        <v>68626.988326707666</v>
      </c>
      <c r="K327" s="5">
        <f t="shared" si="379"/>
        <v>382363.06682162214</v>
      </c>
      <c r="L327" s="5">
        <f t="shared" si="380"/>
        <v>68002.07775088145</v>
      </c>
      <c r="M327" s="5">
        <f t="shared" si="381"/>
        <v>15704.270947167483</v>
      </c>
      <c r="N327" s="15">
        <f t="shared" si="382"/>
        <v>1.7393969799996967E-3</v>
      </c>
      <c r="O327" s="15">
        <f t="shared" si="383"/>
        <v>2.1909390651086991E-3</v>
      </c>
      <c r="P327" s="15">
        <f t="shared" si="384"/>
        <v>1.9875595262222046E-3</v>
      </c>
      <c r="Q327" s="5">
        <f t="shared" si="385"/>
        <v>3364.4844264951316</v>
      </c>
      <c r="R327" s="5">
        <f t="shared" si="386"/>
        <v>4362.9754695992033</v>
      </c>
      <c r="S327" s="5">
        <f t="shared" si="387"/>
        <v>3176.2915206607386</v>
      </c>
      <c r="T327" s="5">
        <f t="shared" si="388"/>
        <v>7.5503214528208273</v>
      </c>
      <c r="U327" s="5">
        <f t="shared" si="389"/>
        <v>21.644993720142235</v>
      </c>
      <c r="V327" s="5">
        <f t="shared" si="390"/>
        <v>46.283417036160635</v>
      </c>
      <c r="W327" s="15">
        <f t="shared" si="391"/>
        <v>-1.0734613539272964E-2</v>
      </c>
      <c r="X327" s="15">
        <f t="shared" si="392"/>
        <v>-1.217998157191269E-2</v>
      </c>
      <c r="Y327" s="15">
        <f t="shared" si="393"/>
        <v>-9.7425357312937999E-3</v>
      </c>
      <c r="Z327" s="5">
        <f t="shared" si="409"/>
        <v>2616.3672274144233</v>
      </c>
      <c r="AA327" s="5">
        <f t="shared" si="410"/>
        <v>13733.401046639001</v>
      </c>
      <c r="AB327" s="5">
        <f t="shared" si="411"/>
        <v>105435.31024500083</v>
      </c>
      <c r="AC327" s="16">
        <f t="shared" si="394"/>
        <v>0.77063325804228211</v>
      </c>
      <c r="AD327" s="16">
        <f t="shared" si="395"/>
        <v>3.1161878474017675</v>
      </c>
      <c r="AE327" s="16">
        <f t="shared" si="396"/>
        <v>32.936404355327099</v>
      </c>
      <c r="AF327" s="15">
        <f t="shared" si="397"/>
        <v>-4.0504037456468023E-3</v>
      </c>
      <c r="AG327" s="15">
        <f t="shared" si="398"/>
        <v>2.9673830763510267E-4</v>
      </c>
      <c r="AH327" s="15">
        <f t="shared" si="399"/>
        <v>9.7937136394747881E-3</v>
      </c>
      <c r="AI327" s="1">
        <f t="shared" si="363"/>
        <v>874519.37607207277</v>
      </c>
      <c r="AJ327" s="1">
        <f t="shared" si="364"/>
        <v>393676.97460422979</v>
      </c>
      <c r="AK327" s="1">
        <f t="shared" si="365"/>
        <v>134324.31749457098</v>
      </c>
      <c r="AL327" s="14">
        <f t="shared" si="400"/>
        <v>101.72260603804972</v>
      </c>
      <c r="AM327" s="14">
        <f t="shared" si="401"/>
        <v>25.578484210334341</v>
      </c>
      <c r="AN327" s="14">
        <f t="shared" si="402"/>
        <v>7.9155716289332112</v>
      </c>
      <c r="AO327" s="11">
        <f t="shared" si="403"/>
        <v>1.3534742745641346E-3</v>
      </c>
      <c r="AP327" s="11">
        <f t="shared" si="404"/>
        <v>1.7050206118031492E-3</v>
      </c>
      <c r="AQ327" s="11">
        <f t="shared" si="405"/>
        <v>1.5466688246637019E-3</v>
      </c>
      <c r="AR327" s="1">
        <f t="shared" si="406"/>
        <v>445608.10390902602</v>
      </c>
      <c r="AS327" s="1">
        <f t="shared" si="407"/>
        <v>201569.72674651962</v>
      </c>
      <c r="AT327" s="1">
        <f t="shared" si="408"/>
        <v>68626.988326707666</v>
      </c>
      <c r="AU327" s="1">
        <f t="shared" si="366"/>
        <v>89121.620781805206</v>
      </c>
      <c r="AV327" s="1">
        <f t="shared" si="367"/>
        <v>40313.945349303925</v>
      </c>
      <c r="AW327" s="1">
        <f t="shared" si="368"/>
        <v>13725.397665341534</v>
      </c>
      <c r="AX327" s="1">
        <f t="shared" ref="AX327:AX346" si="422">(AR327-AU327)/B327*1000</f>
        <v>305890.45345729764</v>
      </c>
      <c r="AY327" s="1">
        <f t="shared" si="413"/>
        <v>54401.66220070517</v>
      </c>
      <c r="AZ327" s="1">
        <f t="shared" si="414"/>
        <v>12563.416757733989</v>
      </c>
      <c r="BA327" s="1">
        <f t="shared" ref="BA327:BA346" si="423">LN(AX327)*B327</f>
        <v>14720.219004475555</v>
      </c>
      <c r="BB327" s="1">
        <f t="shared" ref="BB327:BB346" si="424">LN(AY327)*C327</f>
        <v>32321.755541689457</v>
      </c>
      <c r="BC327" s="1">
        <f t="shared" ref="BC327:BC346" si="425">LN(AZ327)*D327</f>
        <v>41246.033078425302</v>
      </c>
      <c r="BD327" s="1">
        <f t="shared" si="415"/>
        <v>33.978166858447608</v>
      </c>
      <c r="BE327" s="2">
        <f t="shared" si="360"/>
        <v>0</v>
      </c>
      <c r="BF327" s="2">
        <f t="shared" si="361"/>
        <v>0</v>
      </c>
      <c r="BG327" s="2">
        <f t="shared" si="362"/>
        <v>0</v>
      </c>
      <c r="BH327" s="2">
        <f t="shared" si="416"/>
        <v>0</v>
      </c>
      <c r="BI327" s="2">
        <f t="shared" ref="BI327:BI346" si="426">BI$5*BE327^2</f>
        <v>0</v>
      </c>
      <c r="BJ327" s="2">
        <f t="shared" si="417"/>
        <v>0</v>
      </c>
      <c r="BK327" s="2">
        <f t="shared" si="418"/>
        <v>0</v>
      </c>
      <c r="BL327" s="2">
        <f t="shared" si="419"/>
        <v>0</v>
      </c>
      <c r="BM327" s="2">
        <f t="shared" si="420"/>
        <v>0</v>
      </c>
      <c r="BN327" s="2">
        <f t="shared" si="421"/>
        <v>0</v>
      </c>
      <c r="BO327" s="2">
        <f t="shared" ref="BO327:BO346" si="427">2*BI$5*BE327*AR327/Z327*1000</f>
        <v>0</v>
      </c>
      <c r="BP327" s="2">
        <f t="shared" ref="BP327:BP346" si="428">2*BJ$5*BF327*AS327/AA327*1000</f>
        <v>0</v>
      </c>
      <c r="BQ327" s="2">
        <f t="shared" ref="BQ327:BQ346" si="429">2*BK$5*BG327*AT327/AB327*1000</f>
        <v>0</v>
      </c>
      <c r="BR327" s="17">
        <f t="shared" si="412"/>
        <v>3.8485597050650711E-4</v>
      </c>
      <c r="BS327" s="12"/>
      <c r="BT327" s="12"/>
      <c r="BU327" s="12"/>
      <c r="BV327" s="12"/>
      <c r="BW327" s="12"/>
      <c r="BX327" s="12"/>
      <c r="BY327" s="19"/>
      <c r="BZ327" s="19"/>
      <c r="CA327" s="19"/>
      <c r="CB327" s="12"/>
      <c r="CC327" s="12"/>
      <c r="CD327" s="12"/>
      <c r="CE327" s="12"/>
      <c r="CF327" s="12"/>
      <c r="CG327" s="12"/>
      <c r="CH327" s="12"/>
      <c r="CI327" s="12"/>
      <c r="CJ327" s="12"/>
      <c r="CK327" s="17"/>
      <c r="CL327" s="17"/>
      <c r="CM327" s="17"/>
    </row>
    <row r="328" spans="1:91">
      <c r="A328" s="2">
        <f t="shared" si="369"/>
        <v>2282</v>
      </c>
      <c r="B328" s="5">
        <f t="shared" si="370"/>
        <v>1165.4057208257107</v>
      </c>
      <c r="C328" s="5">
        <f t="shared" si="371"/>
        <v>2964.1701376896308</v>
      </c>
      <c r="D328" s="5">
        <f t="shared" si="372"/>
        <v>4369.957035698817</v>
      </c>
      <c r="E328" s="15">
        <f t="shared" si="373"/>
        <v>3.5846652900748897E-9</v>
      </c>
      <c r="F328" s="15">
        <f t="shared" si="374"/>
        <v>7.0620309929015493E-9</v>
      </c>
      <c r="G328" s="15">
        <f t="shared" si="375"/>
        <v>1.4416885060465224E-8</v>
      </c>
      <c r="H328" s="5">
        <f t="shared" si="376"/>
        <v>446375.44730167516</v>
      </c>
      <c r="I328" s="5">
        <f t="shared" si="377"/>
        <v>202006.94120247618</v>
      </c>
      <c r="J328" s="5">
        <f t="shared" si="378"/>
        <v>68762.026186545612</v>
      </c>
      <c r="K328" s="5">
        <f t="shared" si="379"/>
        <v>383021.50000208529</v>
      </c>
      <c r="L328" s="5">
        <f t="shared" si="380"/>
        <v>68149.577054955051</v>
      </c>
      <c r="M328" s="5">
        <f t="shared" si="381"/>
        <v>15735.172136663721</v>
      </c>
      <c r="N328" s="15">
        <f t="shared" si="382"/>
        <v>1.7220104073762954E-3</v>
      </c>
      <c r="O328" s="15">
        <f t="shared" si="383"/>
        <v>2.1690411374479801E-3</v>
      </c>
      <c r="P328" s="15">
        <f t="shared" si="384"/>
        <v>1.9676933491656889E-3</v>
      </c>
      <c r="Q328" s="5">
        <f t="shared" si="385"/>
        <v>3334.0994826816241</v>
      </c>
      <c r="R328" s="5">
        <f t="shared" si="386"/>
        <v>4319.1827476281178</v>
      </c>
      <c r="S328" s="5">
        <f t="shared" si="387"/>
        <v>3151.5355096295971</v>
      </c>
      <c r="T328" s="5">
        <f t="shared" si="388"/>
        <v>7.4692716699275135</v>
      </c>
      <c r="U328" s="5">
        <f t="shared" si="389"/>
        <v>21.381358095506737</v>
      </c>
      <c r="V328" s="5">
        <f t="shared" si="390"/>
        <v>45.832499191919467</v>
      </c>
      <c r="W328" s="15">
        <f t="shared" si="391"/>
        <v>-1.0734613539272964E-2</v>
      </c>
      <c r="X328" s="15">
        <f t="shared" si="392"/>
        <v>-1.217998157191269E-2</v>
      </c>
      <c r="Y328" s="15">
        <f t="shared" si="393"/>
        <v>-9.7425357312937999E-3</v>
      </c>
      <c r="Z328" s="5">
        <f t="shared" si="409"/>
        <v>2582.2817748367215</v>
      </c>
      <c r="AA328" s="5">
        <f t="shared" si="410"/>
        <v>13599.885546734273</v>
      </c>
      <c r="AB328" s="5">
        <f t="shared" si="411"/>
        <v>105640.19731773702</v>
      </c>
      <c r="AC328" s="16">
        <f t="shared" si="394"/>
        <v>0.76751188220738764</v>
      </c>
      <c r="AD328" s="16">
        <f t="shared" si="395"/>
        <v>3.1171125397098787</v>
      </c>
      <c r="AE328" s="16">
        <f t="shared" si="396"/>
        <v>33.258974067897121</v>
      </c>
      <c r="AF328" s="15">
        <f t="shared" si="397"/>
        <v>-4.0504037456468023E-3</v>
      </c>
      <c r="AG328" s="15">
        <f t="shared" si="398"/>
        <v>2.9673830763510267E-4</v>
      </c>
      <c r="AH328" s="15">
        <f t="shared" si="399"/>
        <v>9.7937136394747881E-3</v>
      </c>
      <c r="AI328" s="1">
        <f t="shared" si="363"/>
        <v>876189.0592466708</v>
      </c>
      <c r="AJ328" s="1">
        <f t="shared" si="364"/>
        <v>394623.22249311075</v>
      </c>
      <c r="AK328" s="1">
        <f t="shared" si="365"/>
        <v>134617.28341045542</v>
      </c>
      <c r="AL328" s="14">
        <f t="shared" si="400"/>
        <v>101.85890817915971</v>
      </c>
      <c r="AM328" s="14">
        <f t="shared" si="401"/>
        <v>25.621659934703672</v>
      </c>
      <c r="AN328" s="14">
        <f t="shared" si="402"/>
        <v>7.9276919691223968</v>
      </c>
      <c r="AO328" s="11">
        <f t="shared" si="403"/>
        <v>1.3399395318184932E-3</v>
      </c>
      <c r="AP328" s="11">
        <f t="shared" si="404"/>
        <v>1.6879704056851177E-3</v>
      </c>
      <c r="AQ328" s="11">
        <f t="shared" si="405"/>
        <v>1.5312021364170649E-3</v>
      </c>
      <c r="AR328" s="1">
        <f t="shared" si="406"/>
        <v>446375.44730167516</v>
      </c>
      <c r="AS328" s="1">
        <f t="shared" si="407"/>
        <v>202006.94120247618</v>
      </c>
      <c r="AT328" s="1">
        <f t="shared" si="408"/>
        <v>68762.026186545612</v>
      </c>
      <c r="AU328" s="1">
        <f t="shared" si="366"/>
        <v>89275.089460335032</v>
      </c>
      <c r="AV328" s="1">
        <f t="shared" si="367"/>
        <v>40401.388240495238</v>
      </c>
      <c r="AW328" s="1">
        <f t="shared" si="368"/>
        <v>13752.405237309124</v>
      </c>
      <c r="AX328" s="1">
        <f t="shared" si="422"/>
        <v>306417.20000166824</v>
      </c>
      <c r="AY328" s="1">
        <f t="shared" si="413"/>
        <v>54519.661643964035</v>
      </c>
      <c r="AZ328" s="1">
        <f t="shared" si="414"/>
        <v>12588.137709330977</v>
      </c>
      <c r="BA328" s="1">
        <f t="shared" si="423"/>
        <v>14722.224172103421</v>
      </c>
      <c r="BB328" s="1">
        <f t="shared" si="424"/>
        <v>32328.178214156156</v>
      </c>
      <c r="BC328" s="1">
        <f t="shared" si="425"/>
        <v>41254.623959703902</v>
      </c>
      <c r="BD328" s="1">
        <f t="shared" si="415"/>
        <v>32.994870499979079</v>
      </c>
      <c r="BE328" s="2">
        <f t="shared" si="360"/>
        <v>0</v>
      </c>
      <c r="BF328" s="2">
        <f t="shared" si="361"/>
        <v>0</v>
      </c>
      <c r="BG328" s="2">
        <f t="shared" si="362"/>
        <v>0</v>
      </c>
      <c r="BH328" s="2">
        <f t="shared" si="416"/>
        <v>0</v>
      </c>
      <c r="BI328" s="2">
        <f t="shared" si="426"/>
        <v>0</v>
      </c>
      <c r="BJ328" s="2">
        <f t="shared" si="417"/>
        <v>0</v>
      </c>
      <c r="BK328" s="2">
        <f t="shared" si="418"/>
        <v>0</v>
      </c>
      <c r="BL328" s="2">
        <f t="shared" si="419"/>
        <v>0</v>
      </c>
      <c r="BM328" s="2">
        <f t="shared" si="420"/>
        <v>0</v>
      </c>
      <c r="BN328" s="2">
        <f t="shared" si="421"/>
        <v>0</v>
      </c>
      <c r="BO328" s="2">
        <f t="shared" si="427"/>
        <v>0</v>
      </c>
      <c r="BP328" s="2">
        <f t="shared" si="428"/>
        <v>0</v>
      </c>
      <c r="BQ328" s="2">
        <f t="shared" si="429"/>
        <v>0</v>
      </c>
      <c r="BR328" s="17">
        <f t="shared" si="412"/>
        <v>3.7364657330728846E-4</v>
      </c>
      <c r="BS328" s="12"/>
      <c r="BT328" s="12"/>
      <c r="BU328" s="12"/>
      <c r="BV328" s="12"/>
      <c r="BW328" s="12"/>
      <c r="BX328" s="12"/>
      <c r="BY328" s="19"/>
      <c r="BZ328" s="19"/>
      <c r="CA328" s="19"/>
      <c r="CB328" s="12"/>
      <c r="CC328" s="12"/>
      <c r="CD328" s="12"/>
      <c r="CE328" s="12"/>
      <c r="CF328" s="12"/>
      <c r="CG328" s="12"/>
      <c r="CH328" s="12"/>
      <c r="CI328" s="12"/>
      <c r="CJ328" s="12"/>
      <c r="CK328" s="17"/>
      <c r="CL328" s="17"/>
      <c r="CM328" s="17"/>
    </row>
    <row r="329" spans="1:91">
      <c r="A329" s="2">
        <f t="shared" si="369"/>
        <v>2283</v>
      </c>
      <c r="B329" s="5">
        <f t="shared" si="370"/>
        <v>1165.4057247944206</v>
      </c>
      <c r="C329" s="5">
        <f t="shared" si="371"/>
        <v>2964.1701575760389</v>
      </c>
      <c r="D329" s="5">
        <f t="shared" si="372"/>
        <v>4369.9570955499266</v>
      </c>
      <c r="E329" s="15">
        <f t="shared" si="373"/>
        <v>3.4054320255711452E-9</v>
      </c>
      <c r="F329" s="15">
        <f t="shared" si="374"/>
        <v>6.7089294432564718E-9</v>
      </c>
      <c r="G329" s="15">
        <f t="shared" si="375"/>
        <v>1.3696040807441962E-8</v>
      </c>
      <c r="H329" s="5">
        <f t="shared" si="376"/>
        <v>447136.42859817768</v>
      </c>
      <c r="I329" s="5">
        <f t="shared" si="377"/>
        <v>202440.72458500738</v>
      </c>
      <c r="J329" s="5">
        <f t="shared" si="378"/>
        <v>68895.977321663711</v>
      </c>
      <c r="K329" s="5">
        <f t="shared" si="379"/>
        <v>383674.47412106482</v>
      </c>
      <c r="L329" s="5">
        <f t="shared" si="380"/>
        <v>68295.918865384578</v>
      </c>
      <c r="M329" s="5">
        <f t="shared" si="381"/>
        <v>15765.824655766708</v>
      </c>
      <c r="N329" s="15">
        <f t="shared" si="382"/>
        <v>1.7047975609096877E-3</v>
      </c>
      <c r="O329" s="15">
        <f t="shared" si="383"/>
        <v>2.1473619757246265E-3</v>
      </c>
      <c r="P329" s="15">
        <f t="shared" si="384"/>
        <v>1.9480256610326929E-3</v>
      </c>
      <c r="Q329" s="5">
        <f t="shared" si="385"/>
        <v>3303.9321739867091</v>
      </c>
      <c r="R329" s="5">
        <f t="shared" si="386"/>
        <v>4275.7370913529176</v>
      </c>
      <c r="S329" s="5">
        <f t="shared" si="387"/>
        <v>3126.9110651120477</v>
      </c>
      <c r="T329" s="5">
        <f t="shared" si="388"/>
        <v>7.3890919251310017</v>
      </c>
      <c r="U329" s="5">
        <f t="shared" si="389"/>
        <v>21.120933547920998</v>
      </c>
      <c r="V329" s="5">
        <f t="shared" si="390"/>
        <v>45.3859744308877</v>
      </c>
      <c r="W329" s="15">
        <f t="shared" si="391"/>
        <v>-1.0734613539272964E-2</v>
      </c>
      <c r="X329" s="15">
        <f t="shared" si="392"/>
        <v>-1.217998157191269E-2</v>
      </c>
      <c r="Y329" s="15">
        <f t="shared" si="393"/>
        <v>-9.7425357312937999E-3</v>
      </c>
      <c r="Z329" s="5">
        <f t="shared" si="409"/>
        <v>2548.5961443241495</v>
      </c>
      <c r="AA329" s="5">
        <f t="shared" si="410"/>
        <v>13467.373804141829</v>
      </c>
      <c r="AB329" s="5">
        <f t="shared" si="411"/>
        <v>105843.38388272678</v>
      </c>
      <c r="AC329" s="16">
        <f t="shared" si="394"/>
        <v>0.76440314920486641</v>
      </c>
      <c r="AD329" s="16">
        <f t="shared" si="395"/>
        <v>3.1180375064096202</v>
      </c>
      <c r="AE329" s="16">
        <f t="shared" si="396"/>
        <v>33.584702935860825</v>
      </c>
      <c r="AF329" s="15">
        <f t="shared" si="397"/>
        <v>-4.0504037456468023E-3</v>
      </c>
      <c r="AG329" s="15">
        <f t="shared" si="398"/>
        <v>2.9673830763510267E-4</v>
      </c>
      <c r="AH329" s="15">
        <f t="shared" si="399"/>
        <v>9.7937136394747881E-3</v>
      </c>
      <c r="AI329" s="1">
        <f t="shared" si="363"/>
        <v>877845.24278233876</v>
      </c>
      <c r="AJ329" s="1">
        <f t="shared" si="364"/>
        <v>395562.2884842949</v>
      </c>
      <c r="AK329" s="1">
        <f t="shared" si="365"/>
        <v>134907.960306719</v>
      </c>
      <c r="AL329" s="14">
        <f t="shared" si="400"/>
        <v>101.99402810911947</v>
      </c>
      <c r="AM329" s="14">
        <f t="shared" si="401"/>
        <v>25.664476052380834</v>
      </c>
      <c r="AN329" s="14">
        <f t="shared" si="402"/>
        <v>7.9397094790135743</v>
      </c>
      <c r="AO329" s="11">
        <f t="shared" si="403"/>
        <v>1.3265401365003082E-3</v>
      </c>
      <c r="AP329" s="11">
        <f t="shared" si="404"/>
        <v>1.6710907016282664E-3</v>
      </c>
      <c r="AQ329" s="11">
        <f t="shared" si="405"/>
        <v>1.5158901150528943E-3</v>
      </c>
      <c r="AR329" s="1">
        <f t="shared" si="406"/>
        <v>447136.42859817768</v>
      </c>
      <c r="AS329" s="1">
        <f t="shared" si="407"/>
        <v>202440.72458500738</v>
      </c>
      <c r="AT329" s="1">
        <f t="shared" si="408"/>
        <v>68895.977321663711</v>
      </c>
      <c r="AU329" s="1">
        <f t="shared" si="366"/>
        <v>89427.285719635547</v>
      </c>
      <c r="AV329" s="1">
        <f t="shared" si="367"/>
        <v>40488.144917001482</v>
      </c>
      <c r="AW329" s="1">
        <f t="shared" si="368"/>
        <v>13779.195464332743</v>
      </c>
      <c r="AX329" s="1">
        <f t="shared" si="422"/>
        <v>306939.57929685182</v>
      </c>
      <c r="AY329" s="1">
        <f t="shared" si="413"/>
        <v>54636.735092307659</v>
      </c>
      <c r="AZ329" s="1">
        <f t="shared" si="414"/>
        <v>12612.659724613368</v>
      </c>
      <c r="BA329" s="1">
        <f t="shared" si="423"/>
        <v>14724.209311468781</v>
      </c>
      <c r="BB329" s="1">
        <f t="shared" si="424"/>
        <v>32334.53675296087</v>
      </c>
      <c r="BC329" s="1">
        <f t="shared" si="425"/>
        <v>41263.129032475794</v>
      </c>
      <c r="BD329" s="1">
        <f t="shared" si="415"/>
        <v>32.039966968964137</v>
      </c>
      <c r="BE329" s="2">
        <f t="shared" si="360"/>
        <v>0</v>
      </c>
      <c r="BF329" s="2">
        <f t="shared" si="361"/>
        <v>0</v>
      </c>
      <c r="BG329" s="2">
        <f t="shared" si="362"/>
        <v>0</v>
      </c>
      <c r="BH329" s="2">
        <f t="shared" si="416"/>
        <v>0</v>
      </c>
      <c r="BI329" s="2">
        <f t="shared" si="426"/>
        <v>0</v>
      </c>
      <c r="BJ329" s="2">
        <f t="shared" si="417"/>
        <v>0</v>
      </c>
      <c r="BK329" s="2">
        <f t="shared" si="418"/>
        <v>0</v>
      </c>
      <c r="BL329" s="2">
        <f t="shared" si="419"/>
        <v>0</v>
      </c>
      <c r="BM329" s="2">
        <f t="shared" si="420"/>
        <v>0</v>
      </c>
      <c r="BN329" s="2">
        <f t="shared" si="421"/>
        <v>0</v>
      </c>
      <c r="BO329" s="2">
        <f t="shared" si="427"/>
        <v>0</v>
      </c>
      <c r="BP329" s="2">
        <f t="shared" si="428"/>
        <v>0</v>
      </c>
      <c r="BQ329" s="2">
        <f t="shared" si="429"/>
        <v>0</v>
      </c>
      <c r="BR329" s="17">
        <f t="shared" si="412"/>
        <v>3.6276366340513443E-4</v>
      </c>
      <c r="BS329" s="12"/>
      <c r="BT329" s="12"/>
      <c r="BU329" s="12"/>
      <c r="BV329" s="12"/>
      <c r="BW329" s="12"/>
      <c r="BX329" s="12"/>
      <c r="BY329" s="19"/>
      <c r="BZ329" s="19"/>
      <c r="CA329" s="19"/>
      <c r="CB329" s="12"/>
      <c r="CC329" s="12"/>
      <c r="CD329" s="12"/>
      <c r="CE329" s="12"/>
      <c r="CF329" s="12"/>
      <c r="CG329" s="12"/>
      <c r="CH329" s="12"/>
      <c r="CI329" s="12"/>
      <c r="CJ329" s="12"/>
      <c r="CK329" s="17"/>
      <c r="CL329" s="17"/>
      <c r="CM329" s="17"/>
    </row>
    <row r="330" spans="1:91">
      <c r="A330" s="2">
        <f t="shared" si="369"/>
        <v>2284</v>
      </c>
      <c r="B330" s="5">
        <f t="shared" si="370"/>
        <v>1165.405728564695</v>
      </c>
      <c r="C330" s="5">
        <f t="shared" si="371"/>
        <v>2964.1701764681275</v>
      </c>
      <c r="D330" s="5">
        <f t="shared" si="372"/>
        <v>4369.9571524084813</v>
      </c>
      <c r="E330" s="15">
        <f t="shared" si="373"/>
        <v>3.2351604242925876E-9</v>
      </c>
      <c r="F330" s="15">
        <f t="shared" si="374"/>
        <v>6.3734829710936477E-9</v>
      </c>
      <c r="G330" s="15">
        <f t="shared" si="375"/>
        <v>1.3011238767069864E-8</v>
      </c>
      <c r="H330" s="5">
        <f t="shared" si="376"/>
        <v>447891.08755298232</v>
      </c>
      <c r="I330" s="5">
        <f t="shared" si="377"/>
        <v>202871.09449213475</v>
      </c>
      <c r="J330" s="5">
        <f t="shared" si="378"/>
        <v>69028.847865521748</v>
      </c>
      <c r="K330" s="5">
        <f t="shared" si="379"/>
        <v>384322.02328763361</v>
      </c>
      <c r="L330" s="5">
        <f t="shared" si="380"/>
        <v>68441.109118053413</v>
      </c>
      <c r="M330" s="5">
        <f t="shared" si="381"/>
        <v>15796.229907535095</v>
      </c>
      <c r="N330" s="15">
        <f t="shared" si="382"/>
        <v>1.6877567058695142E-3</v>
      </c>
      <c r="O330" s="15">
        <f t="shared" si="383"/>
        <v>2.1258993960533434E-3</v>
      </c>
      <c r="P330" s="15">
        <f t="shared" si="384"/>
        <v>1.928554479848632E-3</v>
      </c>
      <c r="Q330" s="5">
        <f t="shared" si="385"/>
        <v>3273.9821244996488</v>
      </c>
      <c r="R330" s="5">
        <f t="shared" si="386"/>
        <v>4232.6377928137936</v>
      </c>
      <c r="S330" s="5">
        <f t="shared" si="387"/>
        <v>3102.418729474457</v>
      </c>
      <c r="T330" s="5">
        <f t="shared" si="388"/>
        <v>7.3097728789085581</v>
      </c>
      <c r="U330" s="5">
        <f t="shared" si="389"/>
        <v>20.863680966525727</v>
      </c>
      <c r="V330" s="5">
        <f t="shared" si="390"/>
        <v>44.943799953295191</v>
      </c>
      <c r="W330" s="15">
        <f t="shared" si="391"/>
        <v>-1.0734613539272964E-2</v>
      </c>
      <c r="X330" s="15">
        <f t="shared" si="392"/>
        <v>-1.217998157191269E-2</v>
      </c>
      <c r="Y330" s="15">
        <f t="shared" si="393"/>
        <v>-9.7425357312937999E-3</v>
      </c>
      <c r="Z330" s="5">
        <f t="shared" si="409"/>
        <v>2515.3067174383445</v>
      </c>
      <c r="AA330" s="5">
        <f t="shared" si="410"/>
        <v>13335.864706386139</v>
      </c>
      <c r="AB330" s="5">
        <f t="shared" si="411"/>
        <v>106044.87957426412</v>
      </c>
      <c r="AC330" s="16">
        <f t="shared" si="394"/>
        <v>0.7613070078261428</v>
      </c>
      <c r="AD330" s="16">
        <f t="shared" si="395"/>
        <v>3.1189627475824149</v>
      </c>
      <c r="AE330" s="16">
        <f t="shared" si="396"/>
        <v>33.913621899081477</v>
      </c>
      <c r="AF330" s="15">
        <f t="shared" si="397"/>
        <v>-4.0504037456468023E-3</v>
      </c>
      <c r="AG330" s="15">
        <f t="shared" si="398"/>
        <v>2.9673830763510267E-4</v>
      </c>
      <c r="AH330" s="15">
        <f t="shared" si="399"/>
        <v>9.7937136394747881E-3</v>
      </c>
      <c r="AI330" s="1">
        <f t="shared" si="363"/>
        <v>879488.00422374043</v>
      </c>
      <c r="AJ330" s="1">
        <f t="shared" si="364"/>
        <v>396494.20455286693</v>
      </c>
      <c r="AK330" s="1">
        <f t="shared" si="365"/>
        <v>135196.35974037985</v>
      </c>
      <c r="AL330" s="14">
        <f t="shared" si="400"/>
        <v>102.12797428936985</v>
      </c>
      <c r="AM330" s="14">
        <f t="shared" si="401"/>
        <v>25.706934843001196</v>
      </c>
      <c r="AN330" s="14">
        <f t="shared" si="402"/>
        <v>7.9516248488580468</v>
      </c>
      <c r="AO330" s="11">
        <f t="shared" si="403"/>
        <v>1.3132747351353052E-3</v>
      </c>
      <c r="AP330" s="11">
        <f t="shared" si="404"/>
        <v>1.6543797946119837E-3</v>
      </c>
      <c r="AQ330" s="11">
        <f t="shared" si="405"/>
        <v>1.5007312139023654E-3</v>
      </c>
      <c r="AR330" s="1">
        <f t="shared" si="406"/>
        <v>447891.08755298232</v>
      </c>
      <c r="AS330" s="1">
        <f t="shared" si="407"/>
        <v>202871.09449213475</v>
      </c>
      <c r="AT330" s="1">
        <f t="shared" si="408"/>
        <v>69028.847865521748</v>
      </c>
      <c r="AU330" s="1">
        <f t="shared" si="366"/>
        <v>89578.217510596471</v>
      </c>
      <c r="AV330" s="1">
        <f t="shared" si="367"/>
        <v>40574.218898426952</v>
      </c>
      <c r="AW330" s="1">
        <f t="shared" si="368"/>
        <v>13805.76957310435</v>
      </c>
      <c r="AX330" s="1">
        <f t="shared" si="422"/>
        <v>307457.61863010691</v>
      </c>
      <c r="AY330" s="1">
        <f t="shared" si="413"/>
        <v>54752.887294442735</v>
      </c>
      <c r="AZ330" s="1">
        <f t="shared" si="414"/>
        <v>12636.983926028075</v>
      </c>
      <c r="BA330" s="1">
        <f t="shared" si="423"/>
        <v>14726.174622460314</v>
      </c>
      <c r="BB330" s="1">
        <f t="shared" si="424"/>
        <v>32340.83179790364</v>
      </c>
      <c r="BC330" s="1">
        <f t="shared" si="425"/>
        <v>41271.549153596869</v>
      </c>
      <c r="BD330" s="1">
        <f t="shared" si="415"/>
        <v>31.112638873716588</v>
      </c>
      <c r="BE330" s="2">
        <f t="shared" si="360"/>
        <v>0</v>
      </c>
      <c r="BF330" s="2">
        <f t="shared" si="361"/>
        <v>0</v>
      </c>
      <c r="BG330" s="2">
        <f t="shared" si="362"/>
        <v>0</v>
      </c>
      <c r="BH330" s="2">
        <f t="shared" si="416"/>
        <v>0</v>
      </c>
      <c r="BI330" s="2">
        <f t="shared" si="426"/>
        <v>0</v>
      </c>
      <c r="BJ330" s="2">
        <f t="shared" si="417"/>
        <v>0</v>
      </c>
      <c r="BK330" s="2">
        <f t="shared" si="418"/>
        <v>0</v>
      </c>
      <c r="BL330" s="2">
        <f t="shared" si="419"/>
        <v>0</v>
      </c>
      <c r="BM330" s="2">
        <f t="shared" si="420"/>
        <v>0</v>
      </c>
      <c r="BN330" s="2">
        <f t="shared" si="421"/>
        <v>0</v>
      </c>
      <c r="BO330" s="2">
        <f t="shared" si="427"/>
        <v>0</v>
      </c>
      <c r="BP330" s="2">
        <f t="shared" si="428"/>
        <v>0</v>
      </c>
      <c r="BQ330" s="2">
        <f t="shared" si="429"/>
        <v>0</v>
      </c>
      <c r="BR330" s="17">
        <f t="shared" si="412"/>
        <v>3.5219773146129556E-4</v>
      </c>
      <c r="BS330" s="12"/>
      <c r="BT330" s="12"/>
      <c r="BU330" s="12"/>
      <c r="BV330" s="12"/>
      <c r="BW330" s="12"/>
      <c r="BX330" s="12"/>
      <c r="BY330" s="19"/>
      <c r="BZ330" s="19"/>
      <c r="CA330" s="19"/>
      <c r="CB330" s="12"/>
      <c r="CC330" s="12"/>
      <c r="CD330" s="12"/>
      <c r="CE330" s="12"/>
      <c r="CF330" s="12"/>
      <c r="CG330" s="12"/>
      <c r="CH330" s="12"/>
      <c r="CI330" s="12"/>
      <c r="CJ330" s="12"/>
      <c r="CK330" s="17"/>
      <c r="CL330" s="17"/>
      <c r="CM330" s="17"/>
    </row>
    <row r="331" spans="1:91">
      <c r="A331" s="2">
        <f t="shared" si="369"/>
        <v>2285</v>
      </c>
      <c r="B331" s="5">
        <f t="shared" si="370"/>
        <v>1165.4057321464559</v>
      </c>
      <c r="C331" s="5">
        <f t="shared" si="371"/>
        <v>2964.1701944156111</v>
      </c>
      <c r="D331" s="5">
        <f t="shared" si="372"/>
        <v>4369.9572064241102</v>
      </c>
      <c r="E331" s="15">
        <f t="shared" si="373"/>
        <v>3.0734024030779582E-9</v>
      </c>
      <c r="F331" s="15">
        <f t="shared" si="374"/>
        <v>6.0548088225389649E-9</v>
      </c>
      <c r="G331" s="15">
        <f t="shared" si="375"/>
        <v>1.2360676828716369E-8</v>
      </c>
      <c r="H331" s="5">
        <f t="shared" si="376"/>
        <v>448639.46393546049</v>
      </c>
      <c r="I331" s="5">
        <f t="shared" si="377"/>
        <v>203298.06862290404</v>
      </c>
      <c r="J331" s="5">
        <f t="shared" si="378"/>
        <v>69160.643970180725</v>
      </c>
      <c r="K331" s="5">
        <f t="shared" si="379"/>
        <v>384964.18162381259</v>
      </c>
      <c r="L331" s="5">
        <f t="shared" si="380"/>
        <v>68585.153782974478</v>
      </c>
      <c r="M331" s="5">
        <f t="shared" si="381"/>
        <v>15826.389299307155</v>
      </c>
      <c r="N331" s="15">
        <f t="shared" si="382"/>
        <v>1.6708861248329043E-3</v>
      </c>
      <c r="O331" s="15">
        <f t="shared" si="383"/>
        <v>2.1046512363294134E-3</v>
      </c>
      <c r="P331" s="15">
        <f t="shared" si="384"/>
        <v>1.909277843422208E-3</v>
      </c>
      <c r="Q331" s="5">
        <f t="shared" si="385"/>
        <v>3244.248929753674</v>
      </c>
      <c r="R331" s="5">
        <f t="shared" si="386"/>
        <v>4189.884092196321</v>
      </c>
      <c r="S331" s="5">
        <f t="shared" si="387"/>
        <v>3078.0590128023323</v>
      </c>
      <c r="T331" s="5">
        <f t="shared" si="388"/>
        <v>7.2313052919936158</v>
      </c>
      <c r="U331" s="5">
        <f t="shared" si="389"/>
        <v>20.609561716831177</v>
      </c>
      <c r="V331" s="5">
        <f t="shared" si="390"/>
        <v>44.505933376350093</v>
      </c>
      <c r="W331" s="15">
        <f t="shared" si="391"/>
        <v>-1.0734613539272964E-2</v>
      </c>
      <c r="X331" s="15">
        <f t="shared" si="392"/>
        <v>-1.217998157191269E-2</v>
      </c>
      <c r="Y331" s="15">
        <f t="shared" si="393"/>
        <v>-9.7425357312937999E-3</v>
      </c>
      <c r="Z331" s="5">
        <f t="shared" si="409"/>
        <v>2482.4098811245863</v>
      </c>
      <c r="AA331" s="5">
        <f t="shared" si="410"/>
        <v>13205.35697264087</v>
      </c>
      <c r="AB331" s="5">
        <f t="shared" si="411"/>
        <v>106244.69405576879</v>
      </c>
      <c r="AC331" s="16">
        <f t="shared" si="394"/>
        <v>0.75822340707005664</v>
      </c>
      <c r="AD331" s="16">
        <f t="shared" si="395"/>
        <v>3.1198882633097096</v>
      </c>
      <c r="AE331" s="16">
        <f t="shared" si="396"/>
        <v>34.245762200438499</v>
      </c>
      <c r="AF331" s="15">
        <f t="shared" si="397"/>
        <v>-4.0504037456468023E-3</v>
      </c>
      <c r="AG331" s="15">
        <f t="shared" si="398"/>
        <v>2.9673830763510267E-4</v>
      </c>
      <c r="AH331" s="15">
        <f t="shared" si="399"/>
        <v>9.7937136394747881E-3</v>
      </c>
      <c r="AI331" s="1">
        <f t="shared" si="363"/>
        <v>881117.42131196288</v>
      </c>
      <c r="AJ331" s="1">
        <f t="shared" si="364"/>
        <v>397419.00299600721</v>
      </c>
      <c r="AK331" s="1">
        <f t="shared" si="365"/>
        <v>135482.4933394462</v>
      </c>
      <c r="AL331" s="14">
        <f t="shared" si="400"/>
        <v>102.26075515687079</v>
      </c>
      <c r="AM331" s="14">
        <f t="shared" si="401"/>
        <v>25.749038586251004</v>
      </c>
      <c r="AN331" s="14">
        <f t="shared" si="402"/>
        <v>7.9634387679538507</v>
      </c>
      <c r="AO331" s="11">
        <f t="shared" si="403"/>
        <v>1.3001419877839522E-3</v>
      </c>
      <c r="AP331" s="11">
        <f t="shared" si="404"/>
        <v>1.6378359966658638E-3</v>
      </c>
      <c r="AQ331" s="11">
        <f t="shared" si="405"/>
        <v>1.4857239017633417E-3</v>
      </c>
      <c r="AR331" s="1">
        <f t="shared" si="406"/>
        <v>448639.46393546049</v>
      </c>
      <c r="AS331" s="1">
        <f t="shared" si="407"/>
        <v>203298.06862290404</v>
      </c>
      <c r="AT331" s="1">
        <f t="shared" si="408"/>
        <v>69160.643970180725</v>
      </c>
      <c r="AU331" s="1">
        <f t="shared" si="366"/>
        <v>89727.892787092103</v>
      </c>
      <c r="AV331" s="1">
        <f t="shared" si="367"/>
        <v>40659.613724580813</v>
      </c>
      <c r="AW331" s="1">
        <f t="shared" si="368"/>
        <v>13832.128794036145</v>
      </c>
      <c r="AX331" s="1">
        <f t="shared" si="422"/>
        <v>307971.3452990501</v>
      </c>
      <c r="AY331" s="1">
        <f t="shared" si="413"/>
        <v>54868.123026379581</v>
      </c>
      <c r="AZ331" s="1">
        <f t="shared" si="414"/>
        <v>12661.111439445724</v>
      </c>
      <c r="BA331" s="1">
        <f t="shared" si="423"/>
        <v>14728.120302972231</v>
      </c>
      <c r="BB331" s="1">
        <f t="shared" si="424"/>
        <v>32347.063982402211</v>
      </c>
      <c r="BC331" s="1">
        <f t="shared" si="425"/>
        <v>41279.885171341826</v>
      </c>
      <c r="BD331" s="1">
        <f t="shared" si="415"/>
        <v>30.212092258020071</v>
      </c>
      <c r="BE331" s="2">
        <f t="shared" si="360"/>
        <v>0</v>
      </c>
      <c r="BF331" s="2">
        <f t="shared" si="361"/>
        <v>0</v>
      </c>
      <c r="BG331" s="2">
        <f t="shared" si="362"/>
        <v>0</v>
      </c>
      <c r="BH331" s="2">
        <f t="shared" si="416"/>
        <v>0</v>
      </c>
      <c r="BI331" s="2">
        <f t="shared" si="426"/>
        <v>0</v>
      </c>
      <c r="BJ331" s="2">
        <f t="shared" si="417"/>
        <v>0</v>
      </c>
      <c r="BK331" s="2">
        <f t="shared" si="418"/>
        <v>0</v>
      </c>
      <c r="BL331" s="2">
        <f t="shared" si="419"/>
        <v>0</v>
      </c>
      <c r="BM331" s="2">
        <f t="shared" si="420"/>
        <v>0</v>
      </c>
      <c r="BN331" s="2">
        <f t="shared" si="421"/>
        <v>0</v>
      </c>
      <c r="BO331" s="2">
        <f t="shared" si="427"/>
        <v>0</v>
      </c>
      <c r="BP331" s="2">
        <f t="shared" si="428"/>
        <v>0</v>
      </c>
      <c r="BQ331" s="2">
        <f t="shared" si="429"/>
        <v>0</v>
      </c>
      <c r="BR331" s="17">
        <f t="shared" si="412"/>
        <v>3.4193954510805394E-4</v>
      </c>
      <c r="BS331" s="12"/>
      <c r="BT331" s="12"/>
      <c r="BU331" s="12"/>
      <c r="BV331" s="12"/>
      <c r="BW331" s="12"/>
      <c r="BX331" s="12"/>
      <c r="BY331" s="19"/>
      <c r="BZ331" s="19"/>
      <c r="CA331" s="19"/>
      <c r="CB331" s="12"/>
      <c r="CC331" s="12"/>
      <c r="CD331" s="12"/>
      <c r="CE331" s="12"/>
      <c r="CF331" s="12"/>
      <c r="CG331" s="12"/>
      <c r="CH331" s="12"/>
      <c r="CI331" s="12"/>
      <c r="CJ331" s="12"/>
      <c r="CK331" s="17"/>
      <c r="CL331" s="17"/>
      <c r="CM331" s="17"/>
    </row>
    <row r="332" spans="1:91">
      <c r="A332" s="2">
        <f t="shared" si="369"/>
        <v>2286</v>
      </c>
      <c r="B332" s="5">
        <f t="shared" si="370"/>
        <v>1165.4057355491286</v>
      </c>
      <c r="C332" s="5">
        <f t="shared" si="371"/>
        <v>2964.170211465721</v>
      </c>
      <c r="D332" s="5">
        <f t="shared" si="372"/>
        <v>4369.9572577389581</v>
      </c>
      <c r="E332" s="15">
        <f t="shared" si="373"/>
        <v>2.9197322829240603E-9</v>
      </c>
      <c r="F332" s="15">
        <f t="shared" si="374"/>
        <v>5.7520683814120161E-9</v>
      </c>
      <c r="G332" s="15">
        <f t="shared" si="375"/>
        <v>1.174264298728055E-8</v>
      </c>
      <c r="H332" s="5">
        <f t="shared" si="376"/>
        <v>449381.59752326319</v>
      </c>
      <c r="I332" s="5">
        <f t="shared" si="377"/>
        <v>203721.66477235535</v>
      </c>
      <c r="J332" s="5">
        <f t="shared" si="378"/>
        <v>69291.371804913782</v>
      </c>
      <c r="K332" s="5">
        <f t="shared" si="379"/>
        <v>385600.98325886362</v>
      </c>
      <c r="L332" s="5">
        <f t="shared" si="380"/>
        <v>68728.058862591148</v>
      </c>
      <c r="M332" s="5">
        <f t="shared" si="381"/>
        <v>15856.304242381892</v>
      </c>
      <c r="N332" s="15">
        <f t="shared" si="382"/>
        <v>1.6541841175066185E-3</v>
      </c>
      <c r="O332" s="15">
        <f t="shared" si="383"/>
        <v>2.0836153560122028E-3</v>
      </c>
      <c r="P332" s="15">
        <f t="shared" si="384"/>
        <v>1.8901938091493431E-3</v>
      </c>
      <c r="Q332" s="5">
        <f t="shared" si="385"/>
        <v>3214.7321574899947</v>
      </c>
      <c r="R332" s="5">
        <f t="shared" si="386"/>
        <v>4147.4751793155292</v>
      </c>
      <c r="S332" s="5">
        <f t="shared" si="387"/>
        <v>3053.8323935165254</v>
      </c>
      <c r="T332" s="5">
        <f t="shared" si="388"/>
        <v>7.1536800242995646</v>
      </c>
      <c r="U332" s="5">
        <f t="shared" si="389"/>
        <v>20.358537634914978</v>
      </c>
      <c r="V332" s="5">
        <f t="shared" si="390"/>
        <v>44.07233273017642</v>
      </c>
      <c r="W332" s="15">
        <f t="shared" si="391"/>
        <v>-1.0734613539272964E-2</v>
      </c>
      <c r="X332" s="15">
        <f t="shared" si="392"/>
        <v>-1.217998157191269E-2</v>
      </c>
      <c r="Y332" s="15">
        <f t="shared" si="393"/>
        <v>-9.7425357312937999E-3</v>
      </c>
      <c r="Z332" s="5">
        <f t="shared" si="409"/>
        <v>2449.9020285597876</v>
      </c>
      <c r="AA332" s="5">
        <f t="shared" si="410"/>
        <v>13075.849158187113</v>
      </c>
      <c r="AB332" s="5">
        <f t="shared" si="411"/>
        <v>106442.83701759884</v>
      </c>
      <c r="AC332" s="16">
        <f t="shared" si="394"/>
        <v>0.75515229614202306</v>
      </c>
      <c r="AD332" s="16">
        <f t="shared" si="395"/>
        <v>3.1208140536729747</v>
      </c>
      <c r="AE332" s="16">
        <f t="shared" si="396"/>
        <v>34.581155388795146</v>
      </c>
      <c r="AF332" s="15">
        <f t="shared" si="397"/>
        <v>-4.0504037456468023E-3</v>
      </c>
      <c r="AG332" s="15">
        <f t="shared" si="398"/>
        <v>2.9673830763510267E-4</v>
      </c>
      <c r="AH332" s="15">
        <f t="shared" si="399"/>
        <v>9.7937136394747881E-3</v>
      </c>
      <c r="AI332" s="1">
        <f t="shared" si="363"/>
        <v>882733.5719678587</v>
      </c>
      <c r="AJ332" s="1">
        <f t="shared" si="364"/>
        <v>398336.71642098727</v>
      </c>
      <c r="AK332" s="1">
        <f t="shared" si="365"/>
        <v>135766.37279953773</v>
      </c>
      <c r="AL332" s="14">
        <f t="shared" si="400"/>
        <v>102.3923791233379</v>
      </c>
      <c r="AM332" s="14">
        <f t="shared" si="401"/>
        <v>25.790789561504344</v>
      </c>
      <c r="AN332" s="14">
        <f t="shared" si="402"/>
        <v>7.9751519245584506</v>
      </c>
      <c r="AO332" s="11">
        <f t="shared" si="403"/>
        <v>1.2871405679061127E-3</v>
      </c>
      <c r="AP332" s="11">
        <f t="shared" si="404"/>
        <v>1.6214576366992051E-3</v>
      </c>
      <c r="AQ332" s="11">
        <f t="shared" si="405"/>
        <v>1.4708666627457083E-3</v>
      </c>
      <c r="AR332" s="1">
        <f t="shared" si="406"/>
        <v>449381.59752326319</v>
      </c>
      <c r="AS332" s="1">
        <f t="shared" si="407"/>
        <v>203721.66477235535</v>
      </c>
      <c r="AT332" s="1">
        <f t="shared" si="408"/>
        <v>69291.371804913782</v>
      </c>
      <c r="AU332" s="1">
        <f t="shared" si="366"/>
        <v>89876.319504652638</v>
      </c>
      <c r="AV332" s="1">
        <f t="shared" si="367"/>
        <v>40744.332954471072</v>
      </c>
      <c r="AW332" s="1">
        <f t="shared" si="368"/>
        <v>13858.274360982758</v>
      </c>
      <c r="AX332" s="1">
        <f t="shared" si="422"/>
        <v>308480.78660709091</v>
      </c>
      <c r="AY332" s="1">
        <f t="shared" si="413"/>
        <v>54982.447090072928</v>
      </c>
      <c r="AZ332" s="1">
        <f t="shared" si="414"/>
        <v>12685.043393905513</v>
      </c>
      <c r="BA332" s="1">
        <f t="shared" si="423"/>
        <v>14730.046548924298</v>
      </c>
      <c r="BB332" s="1">
        <f t="shared" si="424"/>
        <v>32353.233933556363</v>
      </c>
      <c r="BC332" s="1">
        <f t="shared" si="425"/>
        <v>41288.13792549201</v>
      </c>
      <c r="BD332" s="1">
        <f t="shared" si="415"/>
        <v>29.337555932986096</v>
      </c>
      <c r="BE332" s="2">
        <f t="shared" ref="BE332:BE346" si="430">BE331</f>
        <v>0</v>
      </c>
      <c r="BF332" s="2">
        <f t="shared" ref="BF332:BF346" si="431">BF331</f>
        <v>0</v>
      </c>
      <c r="BG332" s="2">
        <f t="shared" ref="BG332:BG346" si="432">BG331</f>
        <v>0</v>
      </c>
      <c r="BH332" s="2">
        <f t="shared" si="416"/>
        <v>0</v>
      </c>
      <c r="BI332" s="2">
        <f t="shared" si="426"/>
        <v>0</v>
      </c>
      <c r="BJ332" s="2">
        <f t="shared" si="417"/>
        <v>0</v>
      </c>
      <c r="BK332" s="2">
        <f t="shared" si="418"/>
        <v>0</v>
      </c>
      <c r="BL332" s="2">
        <f t="shared" si="419"/>
        <v>0</v>
      </c>
      <c r="BM332" s="2">
        <f t="shared" si="420"/>
        <v>0</v>
      </c>
      <c r="BN332" s="2">
        <f t="shared" si="421"/>
        <v>0</v>
      </c>
      <c r="BO332" s="2">
        <f t="shared" si="427"/>
        <v>0</v>
      </c>
      <c r="BP332" s="2">
        <f t="shared" si="428"/>
        <v>0</v>
      </c>
      <c r="BQ332" s="2">
        <f t="shared" si="429"/>
        <v>0</v>
      </c>
      <c r="BR332" s="17">
        <f t="shared" si="412"/>
        <v>3.3198014088160575E-4</v>
      </c>
      <c r="BS332" s="12"/>
      <c r="BT332" s="12"/>
      <c r="BU332" s="12"/>
      <c r="BV332" s="12"/>
      <c r="BW332" s="12"/>
      <c r="BX332" s="12"/>
      <c r="BY332" s="19"/>
      <c r="BZ332" s="19"/>
      <c r="CA332" s="19"/>
      <c r="CB332" s="12"/>
      <c r="CC332" s="12"/>
      <c r="CD332" s="12"/>
      <c r="CE332" s="12"/>
      <c r="CF332" s="12"/>
      <c r="CG332" s="12"/>
      <c r="CH332" s="12"/>
      <c r="CI332" s="12"/>
      <c r="CJ332" s="12"/>
      <c r="CK332" s="17"/>
      <c r="CL332" s="17"/>
      <c r="CM332" s="17"/>
    </row>
    <row r="333" spans="1:91">
      <c r="A333" s="2">
        <f t="shared" si="369"/>
        <v>2287</v>
      </c>
      <c r="B333" s="5">
        <f t="shared" si="370"/>
        <v>1165.4057387816677</v>
      </c>
      <c r="C333" s="5">
        <f t="shared" si="371"/>
        <v>2964.170227663325</v>
      </c>
      <c r="D333" s="5">
        <f t="shared" si="372"/>
        <v>4369.9573064880633</v>
      </c>
      <c r="E333" s="15">
        <f t="shared" si="373"/>
        <v>2.773745668777857E-9</v>
      </c>
      <c r="F333" s="15">
        <f t="shared" si="374"/>
        <v>5.4644649623414151E-9</v>
      </c>
      <c r="G333" s="15">
        <f t="shared" si="375"/>
        <v>1.1155510837916522E-8</v>
      </c>
      <c r="H333" s="5">
        <f t="shared" si="376"/>
        <v>450117.52809583017</v>
      </c>
      <c r="I333" s="5">
        <f t="shared" si="377"/>
        <v>204141.90082658239</v>
      </c>
      <c r="J333" s="5">
        <f t="shared" si="378"/>
        <v>69421.037554844195</v>
      </c>
      <c r="K333" s="5">
        <f t="shared" si="379"/>
        <v>386232.4623237137</v>
      </c>
      <c r="L333" s="5">
        <f t="shared" si="380"/>
        <v>68869.830390108458</v>
      </c>
      <c r="M333" s="5">
        <f t="shared" si="381"/>
        <v>15885.976151706329</v>
      </c>
      <c r="N333" s="15">
        <f t="shared" si="382"/>
        <v>1.6376490005631794E-3</v>
      </c>
      <c r="O333" s="15">
        <f t="shared" si="383"/>
        <v>2.0627896359004527E-3</v>
      </c>
      <c r="P333" s="15">
        <f t="shared" si="384"/>
        <v>1.8713004538049027E-3</v>
      </c>
      <c r="Q333" s="5">
        <f t="shared" si="385"/>
        <v>3185.4313484098138</v>
      </c>
      <c r="R333" s="5">
        <f t="shared" si="386"/>
        <v>4105.4101950759086</v>
      </c>
      <c r="S333" s="5">
        <f t="shared" si="387"/>
        <v>3029.7393189830691</v>
      </c>
      <c r="T333" s="5">
        <f t="shared" si="388"/>
        <v>7.0768880338550924</v>
      </c>
      <c r="U333" s="5">
        <f t="shared" si="389"/>
        <v>20.110571021690621</v>
      </c>
      <c r="V333" s="5">
        <f t="shared" si="390"/>
        <v>43.642956453791207</v>
      </c>
      <c r="W333" s="15">
        <f t="shared" si="391"/>
        <v>-1.0734613539272964E-2</v>
      </c>
      <c r="X333" s="15">
        <f t="shared" si="392"/>
        <v>-1.217998157191269E-2</v>
      </c>
      <c r="Y333" s="15">
        <f t="shared" si="393"/>
        <v>-9.7425357312937999E-3</v>
      </c>
      <c r="Z333" s="5">
        <f t="shared" si="409"/>
        <v>2417.7795599728915</v>
      </c>
      <c r="AA333" s="5">
        <f t="shared" si="410"/>
        <v>12947.339658804505</v>
      </c>
      <c r="AB333" s="5">
        <f t="shared" si="411"/>
        <v>106639.31817490667</v>
      </c>
      <c r="AC333" s="16">
        <f t="shared" si="394"/>
        <v>0.75209362445319561</v>
      </c>
      <c r="AD333" s="16">
        <f t="shared" si="395"/>
        <v>3.1217401187537055</v>
      </c>
      <c r="AE333" s="16">
        <f t="shared" si="396"/>
        <v>34.919833321995185</v>
      </c>
      <c r="AF333" s="15">
        <f t="shared" si="397"/>
        <v>-4.0504037456468023E-3</v>
      </c>
      <c r="AG333" s="15">
        <f t="shared" si="398"/>
        <v>2.9673830763510267E-4</v>
      </c>
      <c r="AH333" s="15">
        <f t="shared" si="399"/>
        <v>9.7937136394747881E-3</v>
      </c>
      <c r="AI333" s="1">
        <f t="shared" si="363"/>
        <v>884336.53427572548</v>
      </c>
      <c r="AJ333" s="1">
        <f t="shared" si="364"/>
        <v>399247.37773335964</v>
      </c>
      <c r="AK333" s="1">
        <f t="shared" si="365"/>
        <v>136048.00988056671</v>
      </c>
      <c r="AL333" s="14">
        <f t="shared" si="400"/>
        <v>102.52285457450182</v>
      </c>
      <c r="AM333" s="14">
        <f t="shared" si="401"/>
        <v>25.832190047468437</v>
      </c>
      <c r="AN333" s="14">
        <f t="shared" si="402"/>
        <v>7.9867650058036546</v>
      </c>
      <c r="AO333" s="11">
        <f t="shared" si="403"/>
        <v>1.2742691622270516E-3</v>
      </c>
      <c r="AP333" s="11">
        <f t="shared" si="404"/>
        <v>1.6052430603322131E-3</v>
      </c>
      <c r="AQ333" s="11">
        <f t="shared" si="405"/>
        <v>1.4561579961182513E-3</v>
      </c>
      <c r="AR333" s="1">
        <f t="shared" si="406"/>
        <v>450117.52809583017</v>
      </c>
      <c r="AS333" s="1">
        <f t="shared" si="407"/>
        <v>204141.90082658239</v>
      </c>
      <c r="AT333" s="1">
        <f t="shared" si="408"/>
        <v>69421.037554844195</v>
      </c>
      <c r="AU333" s="1">
        <f t="shared" si="366"/>
        <v>90023.505619166041</v>
      </c>
      <c r="AV333" s="1">
        <f t="shared" si="367"/>
        <v>40828.380165316485</v>
      </c>
      <c r="AW333" s="1">
        <f t="shared" si="368"/>
        <v>13884.207510968839</v>
      </c>
      <c r="AX333" s="1">
        <f t="shared" si="422"/>
        <v>308985.96985897096</v>
      </c>
      <c r="AY333" s="1">
        <f t="shared" si="413"/>
        <v>55095.864312086778</v>
      </c>
      <c r="AZ333" s="1">
        <f t="shared" si="414"/>
        <v>12708.780921365063</v>
      </c>
      <c r="BA333" s="1">
        <f t="shared" si="423"/>
        <v>14731.953554281652</v>
      </c>
      <c r="BB333" s="1">
        <f t="shared" si="424"/>
        <v>32359.342272211321</v>
      </c>
      <c r="BC333" s="1">
        <f t="shared" si="425"/>
        <v>41296.308247422254</v>
      </c>
      <c r="BD333" s="1">
        <f t="shared" si="415"/>
        <v>28.488280827811618</v>
      </c>
      <c r="BE333" s="2">
        <f t="shared" si="430"/>
        <v>0</v>
      </c>
      <c r="BF333" s="2">
        <f t="shared" si="431"/>
        <v>0</v>
      </c>
      <c r="BG333" s="2">
        <f t="shared" si="432"/>
        <v>0</v>
      </c>
      <c r="BH333" s="2">
        <f t="shared" si="416"/>
        <v>0</v>
      </c>
      <c r="BI333" s="2">
        <f t="shared" si="426"/>
        <v>0</v>
      </c>
      <c r="BJ333" s="2">
        <f t="shared" si="417"/>
        <v>0</v>
      </c>
      <c r="BK333" s="2">
        <f t="shared" si="418"/>
        <v>0</v>
      </c>
      <c r="BL333" s="2">
        <f t="shared" si="419"/>
        <v>0</v>
      </c>
      <c r="BM333" s="2">
        <f t="shared" si="420"/>
        <v>0</v>
      </c>
      <c r="BN333" s="2">
        <f t="shared" si="421"/>
        <v>0</v>
      </c>
      <c r="BO333" s="2">
        <f t="shared" si="427"/>
        <v>0</v>
      </c>
      <c r="BP333" s="2">
        <f t="shared" si="428"/>
        <v>0</v>
      </c>
      <c r="BQ333" s="2">
        <f t="shared" si="429"/>
        <v>0</v>
      </c>
      <c r="BR333" s="17">
        <f t="shared" si="412"/>
        <v>3.223108163899085E-4</v>
      </c>
      <c r="BS333" s="12"/>
      <c r="BT333" s="12"/>
      <c r="BU333" s="12"/>
      <c r="BV333" s="12"/>
      <c r="BW333" s="12"/>
      <c r="BX333" s="12"/>
      <c r="BY333" s="19"/>
      <c r="BZ333" s="19"/>
      <c r="CA333" s="19"/>
      <c r="CB333" s="12"/>
      <c r="CC333" s="12"/>
      <c r="CD333" s="12"/>
      <c r="CE333" s="12"/>
      <c r="CF333" s="12"/>
      <c r="CG333" s="12"/>
      <c r="CH333" s="12"/>
      <c r="CI333" s="12"/>
      <c r="CJ333" s="12"/>
      <c r="CK333" s="17"/>
      <c r="CL333" s="17"/>
      <c r="CM333" s="17"/>
    </row>
    <row r="334" spans="1:91">
      <c r="A334" s="2">
        <f t="shared" si="369"/>
        <v>2288</v>
      </c>
      <c r="B334" s="5">
        <f t="shared" si="370"/>
        <v>1165.4057418525799</v>
      </c>
      <c r="C334" s="5">
        <f t="shared" si="371"/>
        <v>2964.1702430510491</v>
      </c>
      <c r="D334" s="5">
        <f t="shared" si="372"/>
        <v>4369.9573527997145</v>
      </c>
      <c r="E334" s="15">
        <f t="shared" si="373"/>
        <v>2.6350583853389641E-9</v>
      </c>
      <c r="F334" s="15">
        <f t="shared" si="374"/>
        <v>5.1912417142243443E-9</v>
      </c>
      <c r="G334" s="15">
        <f t="shared" si="375"/>
        <v>1.0597735296020695E-8</v>
      </c>
      <c r="H334" s="5">
        <f t="shared" si="376"/>
        <v>450847.29542804405</v>
      </c>
      <c r="I334" s="5">
        <f t="shared" si="377"/>
        <v>204558.79475788749</v>
      </c>
      <c r="J334" s="5">
        <f t="shared" si="378"/>
        <v>69549.647419612054</v>
      </c>
      <c r="K334" s="5">
        <f t="shared" si="379"/>
        <v>386858.6529455033</v>
      </c>
      <c r="L334" s="5">
        <f t="shared" si="380"/>
        <v>69010.474427856461</v>
      </c>
      <c r="M334" s="5">
        <f t="shared" si="381"/>
        <v>15915.406445569421</v>
      </c>
      <c r="N334" s="15">
        <f t="shared" si="382"/>
        <v>1.621279107463458E-3</v>
      </c>
      <c r="O334" s="15">
        <f t="shared" si="383"/>
        <v>2.0421719779377678E-3</v>
      </c>
      <c r="P334" s="15">
        <f t="shared" si="384"/>
        <v>1.8525958733690562E-3</v>
      </c>
      <c r="Q334" s="5">
        <f t="shared" si="385"/>
        <v>3156.3460169144032</v>
      </c>
      <c r="R334" s="5">
        <f t="shared" si="386"/>
        <v>4063.6882329075943</v>
      </c>
      <c r="S334" s="5">
        <f t="shared" si="387"/>
        <v>3005.7802061166722</v>
      </c>
      <c r="T334" s="5">
        <f t="shared" si="388"/>
        <v>7.0009203757509528</v>
      </c>
      <c r="U334" s="5">
        <f t="shared" si="389"/>
        <v>19.865624637245787</v>
      </c>
      <c r="V334" s="5">
        <f t="shared" si="390"/>
        <v>43.217763391120847</v>
      </c>
      <c r="W334" s="15">
        <f t="shared" si="391"/>
        <v>-1.0734613539272964E-2</v>
      </c>
      <c r="X334" s="15">
        <f t="shared" si="392"/>
        <v>-1.217998157191269E-2</v>
      </c>
      <c r="Y334" s="15">
        <f t="shared" si="393"/>
        <v>-9.7425357312937999E-3</v>
      </c>
      <c r="Z334" s="5">
        <f t="shared" si="409"/>
        <v>2386.0388834382147</v>
      </c>
      <c r="AA334" s="5">
        <f t="shared" si="410"/>
        <v>12819.826715095231</v>
      </c>
      <c r="AB334" s="5">
        <f t="shared" si="411"/>
        <v>106834.14726553748</v>
      </c>
      <c r="AC334" s="16">
        <f t="shared" si="394"/>
        <v>0.74904734161963327</v>
      </c>
      <c r="AD334" s="16">
        <f t="shared" si="395"/>
        <v>3.1226664586334212</v>
      </c>
      <c r="AE334" s="16">
        <f t="shared" si="396"/>
        <v>35.261828169888993</v>
      </c>
      <c r="AF334" s="15">
        <f t="shared" si="397"/>
        <v>-4.0504037456468023E-3</v>
      </c>
      <c r="AG334" s="15">
        <f t="shared" si="398"/>
        <v>2.9673830763510267E-4</v>
      </c>
      <c r="AH334" s="15">
        <f t="shared" si="399"/>
        <v>9.7937136394747881E-3</v>
      </c>
      <c r="AI334" s="1">
        <f t="shared" si="363"/>
        <v>885926.38646731898</v>
      </c>
      <c r="AJ334" s="1">
        <f t="shared" si="364"/>
        <v>400151.0201253402</v>
      </c>
      <c r="AK334" s="1">
        <f t="shared" si="365"/>
        <v>136327.41640347888</v>
      </c>
      <c r="AL334" s="14">
        <f t="shared" si="400"/>
        <v>102.65218986938953</v>
      </c>
      <c r="AM334" s="14">
        <f t="shared" si="401"/>
        <v>25.87324232183725</v>
      </c>
      <c r="AN334" s="14">
        <f t="shared" si="402"/>
        <v>7.9982786976127107</v>
      </c>
      <c r="AO334" s="11">
        <f t="shared" si="403"/>
        <v>1.2615264706047811E-3</v>
      </c>
      <c r="AP334" s="11">
        <f t="shared" si="404"/>
        <v>1.5891906297288909E-3</v>
      </c>
      <c r="AQ334" s="11">
        <f t="shared" si="405"/>
        <v>1.4415964161570687E-3</v>
      </c>
      <c r="AR334" s="1">
        <f t="shared" si="406"/>
        <v>450847.29542804405</v>
      </c>
      <c r="AS334" s="1">
        <f t="shared" si="407"/>
        <v>204558.79475788749</v>
      </c>
      <c r="AT334" s="1">
        <f t="shared" si="408"/>
        <v>69549.647419612054</v>
      </c>
      <c r="AU334" s="1">
        <f t="shared" si="366"/>
        <v>90169.459085608818</v>
      </c>
      <c r="AV334" s="1">
        <f t="shared" si="367"/>
        <v>40911.758951577503</v>
      </c>
      <c r="AW334" s="1">
        <f t="shared" si="368"/>
        <v>13909.929483922411</v>
      </c>
      <c r="AX334" s="1">
        <f t="shared" si="422"/>
        <v>309486.92235640268</v>
      </c>
      <c r="AY334" s="1">
        <f t="shared" si="413"/>
        <v>55208.379542285162</v>
      </c>
      <c r="AZ334" s="1">
        <f t="shared" si="414"/>
        <v>12732.325156455536</v>
      </c>
      <c r="BA334" s="1">
        <f t="shared" si="423"/>
        <v>14733.841511074415</v>
      </c>
      <c r="BB334" s="1">
        <f t="shared" si="424"/>
        <v>32365.389613020721</v>
      </c>
      <c r="BC334" s="1">
        <f t="shared" si="425"/>
        <v>41304.396960186823</v>
      </c>
      <c r="BD334" s="1">
        <f t="shared" si="415"/>
        <v>27.663539358907531</v>
      </c>
      <c r="BE334" s="2">
        <f t="shared" si="430"/>
        <v>0</v>
      </c>
      <c r="BF334" s="2">
        <f t="shared" si="431"/>
        <v>0</v>
      </c>
      <c r="BG334" s="2">
        <f t="shared" si="432"/>
        <v>0</v>
      </c>
      <c r="BH334" s="2">
        <f t="shared" si="416"/>
        <v>0</v>
      </c>
      <c r="BI334" s="2">
        <f t="shared" si="426"/>
        <v>0</v>
      </c>
      <c r="BJ334" s="2">
        <f t="shared" si="417"/>
        <v>0</v>
      </c>
      <c r="BK334" s="2">
        <f t="shared" si="418"/>
        <v>0</v>
      </c>
      <c r="BL334" s="2">
        <f t="shared" si="419"/>
        <v>0</v>
      </c>
      <c r="BM334" s="2">
        <f t="shared" si="420"/>
        <v>0</v>
      </c>
      <c r="BN334" s="2">
        <f t="shared" si="421"/>
        <v>0</v>
      </c>
      <c r="BO334" s="2">
        <f t="shared" si="427"/>
        <v>0</v>
      </c>
      <c r="BP334" s="2">
        <f t="shared" si="428"/>
        <v>0</v>
      </c>
      <c r="BQ334" s="2">
        <f t="shared" si="429"/>
        <v>0</v>
      </c>
      <c r="BR334" s="17">
        <f t="shared" si="412"/>
        <v>3.1292312270864901E-4</v>
      </c>
      <c r="BS334" s="12"/>
      <c r="BT334" s="12"/>
      <c r="BU334" s="12"/>
      <c r="BV334" s="12"/>
      <c r="BW334" s="12"/>
      <c r="BX334" s="12"/>
      <c r="BY334" s="19"/>
      <c r="BZ334" s="19"/>
      <c r="CA334" s="19"/>
      <c r="CB334" s="12"/>
      <c r="CC334" s="12"/>
      <c r="CD334" s="12"/>
      <c r="CE334" s="12"/>
      <c r="CF334" s="12"/>
      <c r="CG334" s="12"/>
      <c r="CH334" s="12"/>
      <c r="CI334" s="12"/>
      <c r="CJ334" s="12"/>
      <c r="CK334" s="17"/>
      <c r="CL334" s="17"/>
      <c r="CM334" s="17"/>
    </row>
    <row r="335" spans="1:91">
      <c r="A335" s="2">
        <f t="shared" si="369"/>
        <v>2289</v>
      </c>
      <c r="B335" s="5">
        <f t="shared" si="370"/>
        <v>1165.4057447699465</v>
      </c>
      <c r="C335" s="5">
        <f t="shared" si="371"/>
        <v>2964.1702576693874</v>
      </c>
      <c r="D335" s="5">
        <f t="shared" si="372"/>
        <v>4369.9573967957831</v>
      </c>
      <c r="E335" s="15">
        <f t="shared" si="373"/>
        <v>2.5033054660720158E-9</v>
      </c>
      <c r="F335" s="15">
        <f t="shared" si="374"/>
        <v>4.931679628513127E-9</v>
      </c>
      <c r="G335" s="15">
        <f t="shared" si="375"/>
        <v>1.006784853121966E-8</v>
      </c>
      <c r="H335" s="5">
        <f t="shared" si="376"/>
        <v>451570.93928403227</v>
      </c>
      <c r="I335" s="5">
        <f t="shared" si="377"/>
        <v>204972.36462002236</v>
      </c>
      <c r="J335" s="5">
        <f t="shared" si="378"/>
        <v>69677.207612066326</v>
      </c>
      <c r="K335" s="5">
        <f t="shared" si="379"/>
        <v>387479.58924226282</v>
      </c>
      <c r="L335" s="5">
        <f t="shared" si="380"/>
        <v>69149.997065682794</v>
      </c>
      <c r="M335" s="5">
        <f t="shared" si="381"/>
        <v>15944.596545301854</v>
      </c>
      <c r="N335" s="15">
        <f t="shared" si="382"/>
        <v>1.6050727882956917E-3</v>
      </c>
      <c r="O335" s="15">
        <f t="shared" si="383"/>
        <v>2.0217603049836885E-3</v>
      </c>
      <c r="P335" s="15">
        <f t="shared" si="384"/>
        <v>1.8340781828138919E-3</v>
      </c>
      <c r="Q335" s="5">
        <f t="shared" si="385"/>
        <v>3127.4756518333265</v>
      </c>
      <c r="R335" s="5">
        <f t="shared" si="386"/>
        <v>4022.3083401786666</v>
      </c>
      <c r="S335" s="5">
        <f t="shared" si="387"/>
        <v>2981.9554419776919</v>
      </c>
      <c r="T335" s="5">
        <f t="shared" si="388"/>
        <v>6.9257682010980446</v>
      </c>
      <c r="U335" s="5">
        <f t="shared" si="389"/>
        <v>19.623661695249599</v>
      </c>
      <c r="V335" s="5">
        <f t="shared" si="390"/>
        <v>42.796712787056251</v>
      </c>
      <c r="W335" s="15">
        <f t="shared" si="391"/>
        <v>-1.0734613539272964E-2</v>
      </c>
      <c r="X335" s="15">
        <f t="shared" si="392"/>
        <v>-1.217998157191269E-2</v>
      </c>
      <c r="Y335" s="15">
        <f t="shared" si="393"/>
        <v>-9.7425357312937999E-3</v>
      </c>
      <c r="Z335" s="5">
        <f t="shared" si="409"/>
        <v>2354.6764156422933</v>
      </c>
      <c r="AA335" s="5">
        <f t="shared" si="410"/>
        <v>12693.308416741504</v>
      </c>
      <c r="AB335" s="5">
        <f t="shared" si="411"/>
        <v>107027.33404797215</v>
      </c>
      <c r="AC335" s="16">
        <f t="shared" si="394"/>
        <v>0.74601339746147033</v>
      </c>
      <c r="AD335" s="16">
        <f t="shared" si="395"/>
        <v>3.123593073393665</v>
      </c>
      <c r="AE335" s="16">
        <f t="shared" si="396"/>
        <v>35.607172417389251</v>
      </c>
      <c r="AF335" s="15">
        <f t="shared" si="397"/>
        <v>-4.0504037456468023E-3</v>
      </c>
      <c r="AG335" s="15">
        <f t="shared" si="398"/>
        <v>2.9673830763510267E-4</v>
      </c>
      <c r="AH335" s="15">
        <f t="shared" si="399"/>
        <v>9.7937136394747881E-3</v>
      </c>
      <c r="AI335" s="1">
        <f t="shared" si="363"/>
        <v>887503.20690619596</v>
      </c>
      <c r="AJ335" s="1">
        <f t="shared" si="364"/>
        <v>401047.67706438375</v>
      </c>
      <c r="AK335" s="1">
        <f t="shared" si="365"/>
        <v>136604.60424705342</v>
      </c>
      <c r="AL335" s="14">
        <f t="shared" si="400"/>
        <v>102.78039333962745</v>
      </c>
      <c r="AM335" s="14">
        <f t="shared" si="401"/>
        <v>25.913948660953231</v>
      </c>
      <c r="AN335" s="14">
        <f t="shared" si="402"/>
        <v>8.0096936846195543</v>
      </c>
      <c r="AO335" s="11">
        <f t="shared" si="403"/>
        <v>1.2489112058987333E-3</v>
      </c>
      <c r="AP335" s="11">
        <f t="shared" si="404"/>
        <v>1.5732987234316021E-3</v>
      </c>
      <c r="AQ335" s="11">
        <f t="shared" si="405"/>
        <v>1.427180451995498E-3</v>
      </c>
      <c r="AR335" s="1">
        <f t="shared" si="406"/>
        <v>451570.93928403227</v>
      </c>
      <c r="AS335" s="1">
        <f t="shared" si="407"/>
        <v>204972.36462002236</v>
      </c>
      <c r="AT335" s="1">
        <f t="shared" si="408"/>
        <v>69677.207612066326</v>
      </c>
      <c r="AU335" s="1">
        <f t="shared" si="366"/>
        <v>90314.187856806457</v>
      </c>
      <c r="AV335" s="1">
        <f t="shared" si="367"/>
        <v>40994.472924004476</v>
      </c>
      <c r="AW335" s="1">
        <f t="shared" si="368"/>
        <v>13935.441522413266</v>
      </c>
      <c r="AX335" s="1">
        <f t="shared" si="422"/>
        <v>309983.67139381025</v>
      </c>
      <c r="AY335" s="1">
        <f t="shared" si="413"/>
        <v>55319.997652546233</v>
      </c>
      <c r="AZ335" s="1">
        <f t="shared" si="414"/>
        <v>12755.677236241481</v>
      </c>
      <c r="BA335" s="1">
        <f t="shared" si="423"/>
        <v>14735.710609417076</v>
      </c>
      <c r="BB335" s="1">
        <f t="shared" si="424"/>
        <v>32371.376564508751</v>
      </c>
      <c r="BC335" s="1">
        <f t="shared" si="425"/>
        <v>41312.404878604255</v>
      </c>
      <c r="BD335" s="1">
        <f t="shared" si="415"/>
        <v>26.862624816883773</v>
      </c>
      <c r="BE335" s="2">
        <f t="shared" si="430"/>
        <v>0</v>
      </c>
      <c r="BF335" s="2">
        <f t="shared" si="431"/>
        <v>0</v>
      </c>
      <c r="BG335" s="2">
        <f t="shared" si="432"/>
        <v>0</v>
      </c>
      <c r="BH335" s="2">
        <f t="shared" si="416"/>
        <v>0</v>
      </c>
      <c r="BI335" s="2">
        <f t="shared" si="426"/>
        <v>0</v>
      </c>
      <c r="BJ335" s="2">
        <f t="shared" si="417"/>
        <v>0</v>
      </c>
      <c r="BK335" s="2">
        <f t="shared" si="418"/>
        <v>0</v>
      </c>
      <c r="BL335" s="2">
        <f t="shared" si="419"/>
        <v>0</v>
      </c>
      <c r="BM335" s="2">
        <f t="shared" si="420"/>
        <v>0</v>
      </c>
      <c r="BN335" s="2">
        <f t="shared" si="421"/>
        <v>0</v>
      </c>
      <c r="BO335" s="2">
        <f t="shared" si="427"/>
        <v>0</v>
      </c>
      <c r="BP335" s="2">
        <f t="shared" si="428"/>
        <v>0</v>
      </c>
      <c r="BQ335" s="2">
        <f t="shared" si="429"/>
        <v>0</v>
      </c>
      <c r="BR335" s="17">
        <f t="shared" si="412"/>
        <v>3.0380885699868835E-4</v>
      </c>
      <c r="BS335" s="12"/>
      <c r="BT335" s="12"/>
      <c r="BU335" s="12"/>
      <c r="BV335" s="12"/>
      <c r="BW335" s="12"/>
      <c r="BX335" s="12"/>
      <c r="BY335" s="19"/>
      <c r="BZ335" s="19"/>
      <c r="CA335" s="19"/>
      <c r="CB335" s="12"/>
      <c r="CC335" s="12"/>
      <c r="CD335" s="12"/>
      <c r="CE335" s="12"/>
      <c r="CF335" s="12"/>
      <c r="CG335" s="12"/>
      <c r="CH335" s="12"/>
      <c r="CI335" s="12"/>
      <c r="CJ335" s="12"/>
      <c r="CK335" s="17"/>
      <c r="CL335" s="17"/>
      <c r="CM335" s="17"/>
    </row>
    <row r="336" spans="1:91">
      <c r="A336" s="2">
        <f t="shared" si="369"/>
        <v>2290</v>
      </c>
      <c r="B336" s="5">
        <f t="shared" si="370"/>
        <v>1165.4057475414447</v>
      </c>
      <c r="C336" s="5">
        <f t="shared" si="371"/>
        <v>2964.1702715568085</v>
      </c>
      <c r="D336" s="5">
        <f t="shared" si="372"/>
        <v>4369.9574385920487</v>
      </c>
      <c r="E336" s="15">
        <f t="shared" si="373"/>
        <v>2.3781401927684147E-9</v>
      </c>
      <c r="F336" s="15">
        <f t="shared" si="374"/>
        <v>4.6850956470874707E-9</v>
      </c>
      <c r="G336" s="15">
        <f t="shared" si="375"/>
        <v>9.5644561046586765E-9</v>
      </c>
      <c r="H336" s="5">
        <f t="shared" si="376"/>
        <v>452288.49941111379</v>
      </c>
      <c r="I336" s="5">
        <f t="shared" si="377"/>
        <v>205382.62854352072</v>
      </c>
      <c r="J336" s="5">
        <f t="shared" si="378"/>
        <v>69803.724356985273</v>
      </c>
      <c r="K336" s="5">
        <f t="shared" si="379"/>
        <v>388095.30531771237</v>
      </c>
      <c r="L336" s="5">
        <f t="shared" si="380"/>
        <v>69288.40441937634</v>
      </c>
      <c r="M336" s="5">
        <f t="shared" si="381"/>
        <v>15973.547874982338</v>
      </c>
      <c r="N336" s="15">
        <f t="shared" si="382"/>
        <v>1.5890284096089502E-3</v>
      </c>
      <c r="O336" s="15">
        <f t="shared" si="383"/>
        <v>2.0015525606180695E-3</v>
      </c>
      <c r="P336" s="15">
        <f t="shared" si="384"/>
        <v>1.8157455159324432E-3</v>
      </c>
      <c r="Q336" s="5">
        <f t="shared" si="385"/>
        <v>3098.819717140892</v>
      </c>
      <c r="R336" s="5">
        <f t="shared" si="386"/>
        <v>3981.2695195838342</v>
      </c>
      <c r="S336" s="5">
        <f t="shared" si="387"/>
        <v>2958.2653843626849</v>
      </c>
      <c r="T336" s="5">
        <f t="shared" si="388"/>
        <v>6.8514227559966709</v>
      </c>
      <c r="U336" s="5">
        <f t="shared" si="389"/>
        <v>19.384645857428008</v>
      </c>
      <c r="V336" s="5">
        <f t="shared" si="390"/>
        <v>42.379764283546436</v>
      </c>
      <c r="W336" s="15">
        <f t="shared" si="391"/>
        <v>-1.0734613539272964E-2</v>
      </c>
      <c r="X336" s="15">
        <f t="shared" si="392"/>
        <v>-1.217998157191269E-2</v>
      </c>
      <c r="Y336" s="15">
        <f t="shared" si="393"/>
        <v>-9.7425357312937999E-3</v>
      </c>
      <c r="Z336" s="5">
        <f t="shared" si="409"/>
        <v>2323.6885826247644</v>
      </c>
      <c r="AA336" s="5">
        <f t="shared" si="410"/>
        <v>12567.782706696245</v>
      </c>
      <c r="AB336" s="5">
        <f t="shared" si="411"/>
        <v>107218.88829930982</v>
      </c>
      <c r="AC336" s="16">
        <f t="shared" si="394"/>
        <v>0.74299174200208973</v>
      </c>
      <c r="AD336" s="16">
        <f t="shared" si="395"/>
        <v>3.1245199631160046</v>
      </c>
      <c r="AE336" s="16">
        <f t="shared" si="396"/>
        <v>35.955898867556563</v>
      </c>
      <c r="AF336" s="15">
        <f t="shared" si="397"/>
        <v>-4.0504037456468023E-3</v>
      </c>
      <c r="AG336" s="15">
        <f t="shared" si="398"/>
        <v>2.9673830763510267E-4</v>
      </c>
      <c r="AH336" s="15">
        <f t="shared" si="399"/>
        <v>9.7937136394747881E-3</v>
      </c>
      <c r="AI336" s="1">
        <f t="shared" si="363"/>
        <v>889067.07407238288</v>
      </c>
      <c r="AJ336" s="1">
        <f t="shared" si="364"/>
        <v>401937.38228194986</v>
      </c>
      <c r="AK336" s="1">
        <f t="shared" si="365"/>
        <v>136879.58534476135</v>
      </c>
      <c r="AL336" s="14">
        <f t="shared" si="400"/>
        <v>102.9074732887661</v>
      </c>
      <c r="AM336" s="14">
        <f t="shared" si="401"/>
        <v>25.954311339477108</v>
      </c>
      <c r="AN336" s="14">
        <f t="shared" si="402"/>
        <v>8.021010650090183</v>
      </c>
      <c r="AO336" s="11">
        <f t="shared" si="403"/>
        <v>1.2364220938397459E-3</v>
      </c>
      <c r="AP336" s="11">
        <f t="shared" si="404"/>
        <v>1.557565736197286E-3</v>
      </c>
      <c r="AQ336" s="11">
        <f t="shared" si="405"/>
        <v>1.4129086474755431E-3</v>
      </c>
      <c r="AR336" s="1">
        <f t="shared" si="406"/>
        <v>452288.49941111379</v>
      </c>
      <c r="AS336" s="1">
        <f t="shared" si="407"/>
        <v>205382.62854352072</v>
      </c>
      <c r="AT336" s="1">
        <f t="shared" si="408"/>
        <v>69803.724356985273</v>
      </c>
      <c r="AU336" s="1">
        <f t="shared" si="366"/>
        <v>90457.699882222762</v>
      </c>
      <c r="AV336" s="1">
        <f t="shared" si="367"/>
        <v>41076.525708704146</v>
      </c>
      <c r="AW336" s="1">
        <f t="shared" si="368"/>
        <v>13960.744871397055</v>
      </c>
      <c r="AX336" s="1">
        <f t="shared" si="422"/>
        <v>310476.24425416993</v>
      </c>
      <c r="AY336" s="1">
        <f t="shared" si="413"/>
        <v>55430.723535501071</v>
      </c>
      <c r="AZ336" s="1">
        <f t="shared" si="414"/>
        <v>12778.83829998587</v>
      </c>
      <c r="BA336" s="1">
        <f t="shared" si="423"/>
        <v>14737.561037527696</v>
      </c>
      <c r="BB336" s="1">
        <f t="shared" si="424"/>
        <v>32377.303729131665</v>
      </c>
      <c r="BC336" s="1">
        <f t="shared" si="425"/>
        <v>41320.332809341329</v>
      </c>
      <c r="BD336" s="1">
        <f t="shared" si="415"/>
        <v>26.084850770891205</v>
      </c>
      <c r="BE336" s="2">
        <f t="shared" si="430"/>
        <v>0</v>
      </c>
      <c r="BF336" s="2">
        <f t="shared" si="431"/>
        <v>0</v>
      </c>
      <c r="BG336" s="2">
        <f t="shared" si="432"/>
        <v>0</v>
      </c>
      <c r="BH336" s="2">
        <f t="shared" si="416"/>
        <v>0</v>
      </c>
      <c r="BI336" s="2">
        <f t="shared" si="426"/>
        <v>0</v>
      </c>
      <c r="BJ336" s="2">
        <f t="shared" si="417"/>
        <v>0</v>
      </c>
      <c r="BK336" s="2">
        <f t="shared" si="418"/>
        <v>0</v>
      </c>
      <c r="BL336" s="2">
        <f t="shared" si="419"/>
        <v>0</v>
      </c>
      <c r="BM336" s="2">
        <f t="shared" si="420"/>
        <v>0</v>
      </c>
      <c r="BN336" s="2">
        <f t="shared" si="421"/>
        <v>0</v>
      </c>
      <c r="BO336" s="2">
        <f t="shared" si="427"/>
        <v>0</v>
      </c>
      <c r="BP336" s="2">
        <f t="shared" si="428"/>
        <v>0</v>
      </c>
      <c r="BQ336" s="2">
        <f t="shared" si="429"/>
        <v>0</v>
      </c>
      <c r="BR336" s="17">
        <f t="shared" si="412"/>
        <v>2.9496005533853235E-4</v>
      </c>
      <c r="BS336" s="12"/>
      <c r="BT336" s="12"/>
      <c r="BU336" s="12"/>
      <c r="BV336" s="12"/>
      <c r="BW336" s="12"/>
      <c r="BX336" s="12"/>
      <c r="BY336" s="19"/>
      <c r="BZ336" s="19"/>
      <c r="CA336" s="19"/>
      <c r="CB336" s="12"/>
      <c r="CC336" s="12"/>
      <c r="CD336" s="12"/>
      <c r="CE336" s="12"/>
      <c r="CF336" s="12"/>
      <c r="CG336" s="12"/>
      <c r="CH336" s="12"/>
      <c r="CI336" s="12"/>
      <c r="CJ336" s="12"/>
      <c r="CK336" s="17"/>
      <c r="CL336" s="17"/>
      <c r="CM336" s="17"/>
    </row>
    <row r="337" spans="1:91">
      <c r="A337" s="2">
        <f t="shared" si="369"/>
        <v>2291</v>
      </c>
      <c r="B337" s="5">
        <f t="shared" si="370"/>
        <v>1165.4057501743682</v>
      </c>
      <c r="C337" s="5">
        <f t="shared" si="371"/>
        <v>2964.1702847498586</v>
      </c>
      <c r="D337" s="5">
        <f t="shared" si="372"/>
        <v>4369.9574782985019</v>
      </c>
      <c r="E337" s="15">
        <f t="shared" si="373"/>
        <v>2.2592331831299939E-9</v>
      </c>
      <c r="F337" s="15">
        <f t="shared" si="374"/>
        <v>4.4508408647330969E-9</v>
      </c>
      <c r="G337" s="15">
        <f t="shared" si="375"/>
        <v>9.0862332994257425E-9</v>
      </c>
      <c r="H337" s="5">
        <f t="shared" si="376"/>
        <v>453000.01553388505</v>
      </c>
      <c r="I337" s="5">
        <f t="shared" si="377"/>
        <v>205789.60473111828</v>
      </c>
      <c r="J337" s="5">
        <f t="shared" si="378"/>
        <v>69929.203889822267</v>
      </c>
      <c r="K337" s="5">
        <f t="shared" si="379"/>
        <v>388705.83525618189</v>
      </c>
      <c r="L337" s="5">
        <f t="shared" si="380"/>
        <v>69425.702629120206</v>
      </c>
      <c r="M337" s="5">
        <f t="shared" si="381"/>
        <v>16002.261861149755</v>
      </c>
      <c r="N337" s="15">
        <f t="shared" si="382"/>
        <v>1.5731443542450485E-3</v>
      </c>
      <c r="O337" s="15">
        <f t="shared" si="383"/>
        <v>1.9815467089248084E-3</v>
      </c>
      <c r="P337" s="15">
        <f t="shared" si="384"/>
        <v>1.7975960251377376E-3</v>
      </c>
      <c r="Q337" s="5">
        <f t="shared" si="385"/>
        <v>3070.3776526608776</v>
      </c>
      <c r="R337" s="5">
        <f t="shared" si="386"/>
        <v>3940.5707305095548</v>
      </c>
      <c r="S337" s="5">
        <f t="shared" si="387"/>
        <v>2934.710362388375</v>
      </c>
      <c r="T337" s="5">
        <f t="shared" si="388"/>
        <v>6.7778753805168659</v>
      </c>
      <c r="U337" s="5">
        <f t="shared" si="389"/>
        <v>19.148541228106481</v>
      </c>
      <c r="V337" s="5">
        <f t="shared" si="390"/>
        <v>41.966877915730173</v>
      </c>
      <c r="W337" s="15">
        <f t="shared" si="391"/>
        <v>-1.0734613539272964E-2</v>
      </c>
      <c r="X337" s="15">
        <f t="shared" si="392"/>
        <v>-1.217998157191269E-2</v>
      </c>
      <c r="Y337" s="15">
        <f t="shared" si="393"/>
        <v>-9.7425357312937999E-3</v>
      </c>
      <c r="Z337" s="5">
        <f t="shared" si="409"/>
        <v>2293.0718204938375</v>
      </c>
      <c r="AA337" s="5">
        <f t="shared" si="410"/>
        <v>12443.24738530757</v>
      </c>
      <c r="AB337" s="5">
        <f t="shared" si="411"/>
        <v>107408.81981329477</v>
      </c>
      <c r="AC337" s="16">
        <f t="shared" si="394"/>
        <v>0.73998232546729981</v>
      </c>
      <c r="AD337" s="16">
        <f t="shared" si="395"/>
        <v>3.1254471278820315</v>
      </c>
      <c r="AE337" s="16">
        <f t="shared" si="396"/>
        <v>36.308040644715327</v>
      </c>
      <c r="AF337" s="15">
        <f t="shared" si="397"/>
        <v>-4.0504037456468023E-3</v>
      </c>
      <c r="AG337" s="15">
        <f t="shared" si="398"/>
        <v>2.9673830763510267E-4</v>
      </c>
      <c r="AH337" s="15">
        <f t="shared" si="399"/>
        <v>9.7937136394747881E-3</v>
      </c>
      <c r="AI337" s="1">
        <f t="shared" si="363"/>
        <v>890618.06654736737</v>
      </c>
      <c r="AJ337" s="1">
        <f t="shared" si="364"/>
        <v>402820.169762459</v>
      </c>
      <c r="AK337" s="1">
        <f t="shared" si="365"/>
        <v>137152.37168168227</v>
      </c>
      <c r="AL337" s="14">
        <f t="shared" si="400"/>
        <v>103.03343799162559</v>
      </c>
      <c r="AM337" s="14">
        <f t="shared" si="401"/>
        <v>25.994332630065585</v>
      </c>
      <c r="AN337" s="14">
        <f t="shared" si="402"/>
        <v>8.0322302758460999</v>
      </c>
      <c r="AO337" s="11">
        <f t="shared" si="403"/>
        <v>1.2240578729013484E-3</v>
      </c>
      <c r="AP337" s="11">
        <f t="shared" si="404"/>
        <v>1.5419900788353131E-3</v>
      </c>
      <c r="AQ337" s="11">
        <f t="shared" si="405"/>
        <v>1.3987795610007877E-3</v>
      </c>
      <c r="AR337" s="1">
        <f t="shared" si="406"/>
        <v>453000.01553388505</v>
      </c>
      <c r="AS337" s="1">
        <f t="shared" si="407"/>
        <v>205789.60473111828</v>
      </c>
      <c r="AT337" s="1">
        <f t="shared" si="408"/>
        <v>69929.203889822267</v>
      </c>
      <c r="AU337" s="1">
        <f t="shared" si="366"/>
        <v>90600.003106777018</v>
      </c>
      <c r="AV337" s="1">
        <f t="shared" si="367"/>
        <v>41157.920946223661</v>
      </c>
      <c r="AW337" s="1">
        <f t="shared" si="368"/>
        <v>13985.840777964455</v>
      </c>
      <c r="AX337" s="1">
        <f t="shared" si="422"/>
        <v>310964.66820494551</v>
      </c>
      <c r="AY337" s="1">
        <f t="shared" si="413"/>
        <v>55540.562103296164</v>
      </c>
      <c r="AZ337" s="1">
        <f t="shared" si="414"/>
        <v>12801.809488919804</v>
      </c>
      <c r="BA337" s="1">
        <f t="shared" si="423"/>
        <v>14739.392981746916</v>
      </c>
      <c r="BB337" s="1">
        <f t="shared" si="424"/>
        <v>32383.171703338732</v>
      </c>
      <c r="BC337" s="1">
        <f t="shared" si="425"/>
        <v>41328.181550996087</v>
      </c>
      <c r="BD337" s="1">
        <f t="shared" si="415"/>
        <v>25.329550489834123</v>
      </c>
      <c r="BE337" s="2">
        <f t="shared" si="430"/>
        <v>0</v>
      </c>
      <c r="BF337" s="2">
        <f t="shared" si="431"/>
        <v>0</v>
      </c>
      <c r="BG337" s="2">
        <f t="shared" si="432"/>
        <v>0</v>
      </c>
      <c r="BH337" s="2">
        <f t="shared" si="416"/>
        <v>0</v>
      </c>
      <c r="BI337" s="2">
        <f t="shared" si="426"/>
        <v>0</v>
      </c>
      <c r="BJ337" s="2">
        <f t="shared" si="417"/>
        <v>0</v>
      </c>
      <c r="BK337" s="2">
        <f t="shared" si="418"/>
        <v>0</v>
      </c>
      <c r="BL337" s="2">
        <f t="shared" si="419"/>
        <v>0</v>
      </c>
      <c r="BM337" s="2">
        <f t="shared" si="420"/>
        <v>0</v>
      </c>
      <c r="BN337" s="2">
        <f t="shared" si="421"/>
        <v>0</v>
      </c>
      <c r="BO337" s="2">
        <f t="shared" si="427"/>
        <v>0</v>
      </c>
      <c r="BP337" s="2">
        <f t="shared" si="428"/>
        <v>0</v>
      </c>
      <c r="BQ337" s="2">
        <f t="shared" si="429"/>
        <v>0</v>
      </c>
      <c r="BR337" s="17">
        <f t="shared" si="412"/>
        <v>2.8636898576556537E-4</v>
      </c>
      <c r="BS337" s="12"/>
      <c r="BT337" s="12"/>
      <c r="BU337" s="12"/>
      <c r="BV337" s="12"/>
      <c r="BW337" s="12"/>
      <c r="BX337" s="12"/>
      <c r="BY337" s="19"/>
      <c r="BZ337" s="19"/>
      <c r="CA337" s="19"/>
      <c r="CB337" s="12"/>
      <c r="CC337" s="12"/>
      <c r="CD337" s="12"/>
      <c r="CE337" s="12"/>
      <c r="CF337" s="12"/>
      <c r="CG337" s="12"/>
      <c r="CH337" s="12"/>
      <c r="CI337" s="12"/>
      <c r="CJ337" s="12"/>
      <c r="CK337" s="17"/>
      <c r="CL337" s="17"/>
      <c r="CM337" s="17"/>
    </row>
    <row r="338" spans="1:91">
      <c r="A338" s="2">
        <f t="shared" si="369"/>
        <v>2292</v>
      </c>
      <c r="B338" s="5">
        <f t="shared" si="370"/>
        <v>1165.4057526756455</v>
      </c>
      <c r="C338" s="5">
        <f t="shared" si="371"/>
        <v>2964.1702972832563</v>
      </c>
      <c r="D338" s="5">
        <f t="shared" si="372"/>
        <v>4369.9575160196327</v>
      </c>
      <c r="E338" s="15">
        <f t="shared" si="373"/>
        <v>2.146271523973494E-9</v>
      </c>
      <c r="F338" s="15">
        <f t="shared" si="374"/>
        <v>4.2282988214964422E-9</v>
      </c>
      <c r="G338" s="15">
        <f t="shared" si="375"/>
        <v>8.6319216344544554E-9</v>
      </c>
      <c r="H338" s="5">
        <f t="shared" si="376"/>
        <v>453705.52734844922</v>
      </c>
      <c r="I338" s="5">
        <f t="shared" si="377"/>
        <v>206193.31145326109</v>
      </c>
      <c r="J338" s="5">
        <f t="shared" si="378"/>
        <v>70053.652455477873</v>
      </c>
      <c r="K338" s="5">
        <f t="shared" si="379"/>
        <v>389311.21311765484</v>
      </c>
      <c r="L338" s="5">
        <f t="shared" si="380"/>
        <v>69561.897857974938</v>
      </c>
      <c r="M338" s="5">
        <f t="shared" si="381"/>
        <v>16030.739932521381</v>
      </c>
      <c r="N338" s="15">
        <f t="shared" si="382"/>
        <v>1.5574190211833372E-3</v>
      </c>
      <c r="O338" s="15">
        <f t="shared" si="383"/>
        <v>1.9617407342968907E-3</v>
      </c>
      <c r="P338" s="15">
        <f t="shared" si="384"/>
        <v>1.7796278812787225E-3</v>
      </c>
      <c r="Q338" s="5">
        <f t="shared" si="385"/>
        <v>3042.1488747596591</v>
      </c>
      <c r="R338" s="5">
        <f t="shared" si="386"/>
        <v>3900.2108903757794</v>
      </c>
      <c r="S338" s="5">
        <f t="shared" si="387"/>
        <v>2911.290677069057</v>
      </c>
      <c r="T338" s="5">
        <f t="shared" si="388"/>
        <v>6.705117507689665</v>
      </c>
      <c r="U338" s="5">
        <f t="shared" si="389"/>
        <v>18.915312348819135</v>
      </c>
      <c r="V338" s="5">
        <f t="shared" si="390"/>
        <v>41.558014108105326</v>
      </c>
      <c r="W338" s="15">
        <f t="shared" si="391"/>
        <v>-1.0734613539272964E-2</v>
      </c>
      <c r="X338" s="15">
        <f t="shared" si="392"/>
        <v>-1.217998157191269E-2</v>
      </c>
      <c r="Y338" s="15">
        <f t="shared" si="393"/>
        <v>-9.7425357312937999E-3</v>
      </c>
      <c r="Z338" s="5">
        <f t="shared" si="409"/>
        <v>2262.8225761168542</v>
      </c>
      <c r="AA338" s="5">
        <f t="shared" si="410"/>
        <v>12319.700114377172</v>
      </c>
      <c r="AB338" s="5">
        <f t="shared" si="411"/>
        <v>107597.13839838267</v>
      </c>
      <c r="AC338" s="16">
        <f t="shared" si="394"/>
        <v>0.73698509828451464</v>
      </c>
      <c r="AD338" s="16">
        <f t="shared" si="395"/>
        <v>3.1263745677733623</v>
      </c>
      <c r="AE338" s="16">
        <f t="shared" si="396"/>
        <v>36.663631197600083</v>
      </c>
      <c r="AF338" s="15">
        <f t="shared" si="397"/>
        <v>-4.0504037456468023E-3</v>
      </c>
      <c r="AG338" s="15">
        <f t="shared" si="398"/>
        <v>2.9673830763510267E-4</v>
      </c>
      <c r="AH338" s="15">
        <f t="shared" si="399"/>
        <v>9.7937136394747881E-3</v>
      </c>
      <c r="AI338" s="1">
        <f t="shared" si="363"/>
        <v>892156.2629994076</v>
      </c>
      <c r="AJ338" s="1">
        <f t="shared" si="364"/>
        <v>403696.07373243675</v>
      </c>
      <c r="AK338" s="1">
        <f t="shared" si="365"/>
        <v>137422.97529147851</v>
      </c>
      <c r="AL338" s="14">
        <f t="shared" si="400"/>
        <v>103.15829569366188</v>
      </c>
      <c r="AM338" s="14">
        <f t="shared" si="401"/>
        <v>26.034014803056877</v>
      </c>
      <c r="AN338" s="14">
        <f t="shared" si="402"/>
        <v>8.0433532421898146</v>
      </c>
      <c r="AO338" s="11">
        <f t="shared" si="403"/>
        <v>1.2118172941723349E-3</v>
      </c>
      <c r="AP338" s="11">
        <f t="shared" si="404"/>
        <v>1.5265701780469599E-3</v>
      </c>
      <c r="AQ338" s="11">
        <f t="shared" si="405"/>
        <v>1.3847917653907799E-3</v>
      </c>
      <c r="AR338" s="1">
        <f t="shared" si="406"/>
        <v>453705.52734844922</v>
      </c>
      <c r="AS338" s="1">
        <f t="shared" si="407"/>
        <v>206193.31145326109</v>
      </c>
      <c r="AT338" s="1">
        <f t="shared" si="408"/>
        <v>70053.652455477873</v>
      </c>
      <c r="AU338" s="1">
        <f t="shared" si="366"/>
        <v>90741.10546968985</v>
      </c>
      <c r="AV338" s="1">
        <f t="shared" si="367"/>
        <v>41238.662290652224</v>
      </c>
      <c r="AW338" s="1">
        <f t="shared" si="368"/>
        <v>14010.730491095575</v>
      </c>
      <c r="AX338" s="1">
        <f t="shared" si="422"/>
        <v>311448.97049412387</v>
      </c>
      <c r="AY338" s="1">
        <f t="shared" si="413"/>
        <v>55649.518286379949</v>
      </c>
      <c r="AZ338" s="1">
        <f t="shared" si="414"/>
        <v>12824.591946017106</v>
      </c>
      <c r="BA338" s="1">
        <f t="shared" si="423"/>
        <v>14741.206626556741</v>
      </c>
      <c r="BB338" s="1">
        <f t="shared" si="424"/>
        <v>32388.981077632452</v>
      </c>
      <c r="BC338" s="1">
        <f t="shared" si="425"/>
        <v>41335.951894179823</v>
      </c>
      <c r="BD338" s="1">
        <f t="shared" si="415"/>
        <v>24.596076379980442</v>
      </c>
      <c r="BE338" s="2">
        <f t="shared" si="430"/>
        <v>0</v>
      </c>
      <c r="BF338" s="2">
        <f t="shared" si="431"/>
        <v>0</v>
      </c>
      <c r="BG338" s="2">
        <f t="shared" si="432"/>
        <v>0</v>
      </c>
      <c r="BH338" s="2">
        <f t="shared" si="416"/>
        <v>0</v>
      </c>
      <c r="BI338" s="2">
        <f t="shared" si="426"/>
        <v>0</v>
      </c>
      <c r="BJ338" s="2">
        <f t="shared" si="417"/>
        <v>0</v>
      </c>
      <c r="BK338" s="2">
        <f t="shared" si="418"/>
        <v>0</v>
      </c>
      <c r="BL338" s="2">
        <f t="shared" si="419"/>
        <v>0</v>
      </c>
      <c r="BM338" s="2">
        <f t="shared" si="420"/>
        <v>0</v>
      </c>
      <c r="BN338" s="2">
        <f t="shared" si="421"/>
        <v>0</v>
      </c>
      <c r="BO338" s="2">
        <f t="shared" si="427"/>
        <v>0</v>
      </c>
      <c r="BP338" s="2">
        <f t="shared" si="428"/>
        <v>0</v>
      </c>
      <c r="BQ338" s="2">
        <f t="shared" si="429"/>
        <v>0</v>
      </c>
      <c r="BR338" s="17">
        <f t="shared" si="412"/>
        <v>2.7802814151996636E-4</v>
      </c>
      <c r="BS338" s="12"/>
      <c r="BT338" s="12"/>
      <c r="BU338" s="12"/>
      <c r="BV338" s="12"/>
      <c r="BW338" s="12"/>
      <c r="BX338" s="12"/>
      <c r="BY338" s="19"/>
      <c r="BZ338" s="19"/>
      <c r="CA338" s="19"/>
      <c r="CB338" s="12"/>
      <c r="CC338" s="12"/>
      <c r="CD338" s="12"/>
      <c r="CE338" s="12"/>
      <c r="CF338" s="12"/>
      <c r="CG338" s="12"/>
      <c r="CH338" s="12"/>
      <c r="CI338" s="12"/>
      <c r="CJ338" s="12"/>
      <c r="CK338" s="17"/>
      <c r="CL338" s="17"/>
      <c r="CM338" s="17"/>
    </row>
    <row r="339" spans="1:91">
      <c r="A339" s="2">
        <f t="shared" si="369"/>
        <v>2293</v>
      </c>
      <c r="B339" s="5">
        <f t="shared" si="370"/>
        <v>1165.4057550518587</v>
      </c>
      <c r="C339" s="5">
        <f t="shared" si="371"/>
        <v>2964.1703091899844</v>
      </c>
      <c r="D339" s="5">
        <f t="shared" si="372"/>
        <v>4369.9575518547072</v>
      </c>
      <c r="E339" s="15">
        <f t="shared" si="373"/>
        <v>2.0389579477748191E-9</v>
      </c>
      <c r="F339" s="15">
        <f t="shared" si="374"/>
        <v>4.01688388042162E-9</v>
      </c>
      <c r="G339" s="15">
        <f t="shared" si="375"/>
        <v>8.2003255527317319E-9</v>
      </c>
      <c r="H339" s="5">
        <f t="shared" si="376"/>
        <v>454405.07451678097</v>
      </c>
      <c r="I339" s="5">
        <f t="shared" si="377"/>
        <v>206593.76704369998</v>
      </c>
      <c r="J339" s="5">
        <f t="shared" si="378"/>
        <v>70177.076307098367</v>
      </c>
      <c r="K339" s="5">
        <f t="shared" si="379"/>
        <v>389911.47293292766</v>
      </c>
      <c r="L339" s="5">
        <f t="shared" si="380"/>
        <v>69696.996290390482</v>
      </c>
      <c r="M339" s="5">
        <f t="shared" si="381"/>
        <v>16058.983519717178</v>
      </c>
      <c r="N339" s="15">
        <f t="shared" si="382"/>
        <v>1.5418508253739471E-3</v>
      </c>
      <c r="O339" s="15">
        <f t="shared" si="383"/>
        <v>1.9421326412252249E-3</v>
      </c>
      <c r="P339" s="15">
        <f t="shared" si="384"/>
        <v>1.7618392734635169E-3</v>
      </c>
      <c r="Q339" s="5">
        <f t="shared" si="385"/>
        <v>3014.1327770277844</v>
      </c>
      <c r="R339" s="5">
        <f t="shared" si="386"/>
        <v>3860.1888759544363</v>
      </c>
      <c r="S339" s="5">
        <f t="shared" si="387"/>
        <v>2888.0066018874245</v>
      </c>
      <c r="T339" s="5">
        <f t="shared" si="388"/>
        <v>6.6331406625092031</v>
      </c>
      <c r="U339" s="5">
        <f t="shared" si="389"/>
        <v>18.684924192983544</v>
      </c>
      <c r="V339" s="5">
        <f t="shared" si="390"/>
        <v>41.1531336707355</v>
      </c>
      <c r="W339" s="15">
        <f t="shared" si="391"/>
        <v>-1.0734613539272964E-2</v>
      </c>
      <c r="X339" s="15">
        <f t="shared" si="392"/>
        <v>-1.217998157191269E-2</v>
      </c>
      <c r="Y339" s="15">
        <f t="shared" si="393"/>
        <v>-9.7425357312937999E-3</v>
      </c>
      <c r="Z339" s="5">
        <f t="shared" si="409"/>
        <v>2232.9373077864925</v>
      </c>
      <c r="AA339" s="5">
        <f t="shared" si="410"/>
        <v>12197.138421152993</v>
      </c>
      <c r="AB339" s="5">
        <f t="shared" si="411"/>
        <v>107783.8538758479</v>
      </c>
      <c r="AC339" s="16">
        <f t="shared" si="394"/>
        <v>0.73400001108193713</v>
      </c>
      <c r="AD339" s="16">
        <f t="shared" si="395"/>
        <v>3.1273022828716366</v>
      </c>
      <c r="AE339" s="16">
        <f t="shared" si="396"/>
        <v>37.022704302532695</v>
      </c>
      <c r="AF339" s="15">
        <f t="shared" si="397"/>
        <v>-4.0504037456468023E-3</v>
      </c>
      <c r="AG339" s="15">
        <f t="shared" si="398"/>
        <v>2.9673830763510267E-4</v>
      </c>
      <c r="AH339" s="15">
        <f t="shared" si="399"/>
        <v>9.7937136394747881E-3</v>
      </c>
      <c r="AI339" s="1">
        <f t="shared" si="363"/>
        <v>893681.74216915667</v>
      </c>
      <c r="AJ339" s="1">
        <f t="shared" si="364"/>
        <v>404565.12864984531</v>
      </c>
      <c r="AK339" s="1">
        <f t="shared" si="365"/>
        <v>137691.40825342623</v>
      </c>
      <c r="AL339" s="14">
        <f t="shared" si="400"/>
        <v>103.28205461035321</v>
      </c>
      <c r="AM339" s="14">
        <f t="shared" si="401"/>
        <v>26.073360126163923</v>
      </c>
      <c r="AN339" s="14">
        <f t="shared" si="402"/>
        <v>8.05438022783237</v>
      </c>
      <c r="AO339" s="11">
        <f t="shared" si="403"/>
        <v>1.1996991212306115E-3</v>
      </c>
      <c r="AP339" s="11">
        <f t="shared" si="404"/>
        <v>1.5113044762664902E-3</v>
      </c>
      <c r="AQ339" s="11">
        <f t="shared" si="405"/>
        <v>1.3709438477368721E-3</v>
      </c>
      <c r="AR339" s="1">
        <f t="shared" si="406"/>
        <v>454405.07451678097</v>
      </c>
      <c r="AS339" s="1">
        <f t="shared" si="407"/>
        <v>206593.76704369998</v>
      </c>
      <c r="AT339" s="1">
        <f t="shared" si="408"/>
        <v>70177.076307098367</v>
      </c>
      <c r="AU339" s="1">
        <f t="shared" si="366"/>
        <v>90881.014903356205</v>
      </c>
      <c r="AV339" s="1">
        <f t="shared" si="367"/>
        <v>41318.753408739998</v>
      </c>
      <c r="AW339" s="1">
        <f t="shared" si="368"/>
        <v>14035.415261419674</v>
      </c>
      <c r="AX339" s="1">
        <f t="shared" si="422"/>
        <v>311929.17834634217</v>
      </c>
      <c r="AY339" s="1">
        <f t="shared" si="413"/>
        <v>55757.597032312398</v>
      </c>
      <c r="AZ339" s="1">
        <f t="shared" si="414"/>
        <v>12847.186815773743</v>
      </c>
      <c r="BA339" s="1">
        <f t="shared" si="423"/>
        <v>14743.002154599168</v>
      </c>
      <c r="BB339" s="1">
        <f t="shared" si="424"/>
        <v>32394.732436628175</v>
      </c>
      <c r="BC339" s="1">
        <f t="shared" si="425"/>
        <v>41343.644621598338</v>
      </c>
      <c r="BD339" s="1">
        <f t="shared" si="415"/>
        <v>23.883799438510007</v>
      </c>
      <c r="BE339" s="2">
        <f t="shared" si="430"/>
        <v>0</v>
      </c>
      <c r="BF339" s="2">
        <f t="shared" si="431"/>
        <v>0</v>
      </c>
      <c r="BG339" s="2">
        <f t="shared" si="432"/>
        <v>0</v>
      </c>
      <c r="BH339" s="2">
        <f t="shared" si="416"/>
        <v>0</v>
      </c>
      <c r="BI339" s="2">
        <f t="shared" si="426"/>
        <v>0</v>
      </c>
      <c r="BJ339" s="2">
        <f t="shared" si="417"/>
        <v>0</v>
      </c>
      <c r="BK339" s="2">
        <f t="shared" si="418"/>
        <v>0</v>
      </c>
      <c r="BL339" s="2">
        <f t="shared" si="419"/>
        <v>0</v>
      </c>
      <c r="BM339" s="2">
        <f t="shared" si="420"/>
        <v>0</v>
      </c>
      <c r="BN339" s="2">
        <f t="shared" si="421"/>
        <v>0</v>
      </c>
      <c r="BO339" s="2">
        <f t="shared" si="427"/>
        <v>0</v>
      </c>
      <c r="BP339" s="2">
        <f t="shared" si="428"/>
        <v>0</v>
      </c>
      <c r="BQ339" s="2">
        <f t="shared" si="429"/>
        <v>0</v>
      </c>
      <c r="BR339" s="17">
        <f t="shared" si="412"/>
        <v>2.6993023448540422E-4</v>
      </c>
      <c r="BS339" s="12"/>
      <c r="BT339" s="12"/>
      <c r="BU339" s="12"/>
      <c r="BV339" s="12"/>
      <c r="BW339" s="12"/>
      <c r="BX339" s="12"/>
      <c r="BY339" s="19"/>
      <c r="BZ339" s="19"/>
      <c r="CA339" s="19"/>
      <c r="CB339" s="12"/>
      <c r="CC339" s="12"/>
      <c r="CD339" s="12"/>
      <c r="CE339" s="12"/>
      <c r="CF339" s="12"/>
      <c r="CG339" s="12"/>
      <c r="CH339" s="12"/>
      <c r="CI339" s="12"/>
      <c r="CJ339" s="12"/>
      <c r="CK339" s="17"/>
      <c r="CL339" s="17"/>
      <c r="CM339" s="17"/>
    </row>
    <row r="340" spans="1:91">
      <c r="A340" s="2">
        <f t="shared" si="369"/>
        <v>2294</v>
      </c>
      <c r="B340" s="5">
        <f t="shared" si="370"/>
        <v>1165.4057573092614</v>
      </c>
      <c r="C340" s="5">
        <f t="shared" si="371"/>
        <v>2964.170320501376</v>
      </c>
      <c r="D340" s="5">
        <f t="shared" si="372"/>
        <v>4369.9575858980279</v>
      </c>
      <c r="E340" s="15">
        <f t="shared" si="373"/>
        <v>1.937010050386078E-9</v>
      </c>
      <c r="F340" s="15">
        <f t="shared" si="374"/>
        <v>3.8160396864005389E-9</v>
      </c>
      <c r="G340" s="15">
        <f t="shared" si="375"/>
        <v>7.7903092750951451E-9</v>
      </c>
      <c r="H340" s="5">
        <f t="shared" si="376"/>
        <v>455098.69666122651</v>
      </c>
      <c r="I340" s="5">
        <f t="shared" si="377"/>
        <v>206990.98989517137</v>
      </c>
      <c r="J340" s="5">
        <f t="shared" si="378"/>
        <v>70299.481704899285</v>
      </c>
      <c r="K340" s="5">
        <f t="shared" si="379"/>
        <v>390506.64869888563</v>
      </c>
      <c r="L340" s="5">
        <f t="shared" si="380"/>
        <v>69831.004130747722</v>
      </c>
      <c r="M340" s="5">
        <f t="shared" si="381"/>
        <v>16086.994054989831</v>
      </c>
      <c r="N340" s="15">
        <f t="shared" si="382"/>
        <v>1.526438197576141E-3</v>
      </c>
      <c r="O340" s="15">
        <f t="shared" si="383"/>
        <v>1.9227204541054643E-3</v>
      </c>
      <c r="P340" s="15">
        <f t="shared" si="384"/>
        <v>1.7442284088691196E-3</v>
      </c>
      <c r="Q340" s="5">
        <f t="shared" si="385"/>
        <v>2986.328730950092</v>
      </c>
      <c r="R340" s="5">
        <f t="shared" si="386"/>
        <v>3820.5035246648417</v>
      </c>
      <c r="S340" s="5">
        <f t="shared" si="387"/>
        <v>2864.8583833587431</v>
      </c>
      <c r="T340" s="5">
        <f t="shared" si="388"/>
        <v>6.56193646094553</v>
      </c>
      <c r="U340" s="5">
        <f t="shared" si="389"/>
        <v>18.457342160640419</v>
      </c>
      <c r="V340" s="5">
        <f t="shared" si="390"/>
        <v>40.75219779549365</v>
      </c>
      <c r="W340" s="15">
        <f t="shared" si="391"/>
        <v>-1.0734613539272964E-2</v>
      </c>
      <c r="X340" s="15">
        <f t="shared" si="392"/>
        <v>-1.217998157191269E-2</v>
      </c>
      <c r="Y340" s="15">
        <f t="shared" si="393"/>
        <v>-9.7425357312937999E-3</v>
      </c>
      <c r="Z340" s="5">
        <f t="shared" si="409"/>
        <v>2203.4124858631071</v>
      </c>
      <c r="AA340" s="5">
        <f t="shared" si="410"/>
        <v>12075.559702256442</v>
      </c>
      <c r="AB340" s="5">
        <f t="shared" si="411"/>
        <v>107968.97607793208</v>
      </c>
      <c r="AC340" s="16">
        <f t="shared" si="394"/>
        <v>0.73102701468774611</v>
      </c>
      <c r="AD340" s="16">
        <f t="shared" si="395"/>
        <v>3.1282302732585192</v>
      </c>
      <c r="AE340" s="16">
        <f t="shared" si="396"/>
        <v>37.385294066630649</v>
      </c>
      <c r="AF340" s="15">
        <f t="shared" si="397"/>
        <v>-4.0504037456468023E-3</v>
      </c>
      <c r="AG340" s="15">
        <f t="shared" si="398"/>
        <v>2.9673830763510267E-4</v>
      </c>
      <c r="AH340" s="15">
        <f t="shared" si="399"/>
        <v>9.7937136394747881E-3</v>
      </c>
      <c r="AI340" s="1">
        <f t="shared" si="363"/>
        <v>895194.58285559725</v>
      </c>
      <c r="AJ340" s="1">
        <f t="shared" si="364"/>
        <v>405427.36919360078</v>
      </c>
      <c r="AK340" s="1">
        <f t="shared" si="365"/>
        <v>137957.68268950327</v>
      </c>
      <c r="AL340" s="14">
        <f t="shared" si="400"/>
        <v>103.40472292660661</v>
      </c>
      <c r="AM340" s="14">
        <f t="shared" si="401"/>
        <v>26.112370864175205</v>
      </c>
      <c r="AN340" s="14">
        <f t="shared" si="402"/>
        <v>8.0653119098228441</v>
      </c>
      <c r="AO340" s="11">
        <f t="shared" si="403"/>
        <v>1.1877021300183055E-3</v>
      </c>
      <c r="AP340" s="11">
        <f t="shared" si="404"/>
        <v>1.4961914315038253E-3</v>
      </c>
      <c r="AQ340" s="11">
        <f t="shared" si="405"/>
        <v>1.3572344092595034E-3</v>
      </c>
      <c r="AR340" s="1">
        <f t="shared" si="406"/>
        <v>455098.69666122651</v>
      </c>
      <c r="AS340" s="1">
        <f t="shared" si="407"/>
        <v>206990.98989517137</v>
      </c>
      <c r="AT340" s="1">
        <f t="shared" si="408"/>
        <v>70299.481704899285</v>
      </c>
      <c r="AU340" s="1">
        <f t="shared" si="366"/>
        <v>91019.739332245314</v>
      </c>
      <c r="AV340" s="1">
        <f t="shared" si="367"/>
        <v>41398.197979034274</v>
      </c>
      <c r="AW340" s="1">
        <f t="shared" si="368"/>
        <v>14059.896340979858</v>
      </c>
      <c r="AX340" s="1">
        <f t="shared" si="422"/>
        <v>312405.3189591085</v>
      </c>
      <c r="AY340" s="1">
        <f t="shared" si="413"/>
        <v>55864.803304598179</v>
      </c>
      <c r="AZ340" s="1">
        <f t="shared" si="414"/>
        <v>12869.595243991864</v>
      </c>
      <c r="BA340" s="1">
        <f t="shared" si="423"/>
        <v>14744.779746694583</v>
      </c>
      <c r="BB340" s="1">
        <f t="shared" si="424"/>
        <v>32400.426359113077</v>
      </c>
      <c r="BC340" s="1">
        <f t="shared" si="425"/>
        <v>41351.260508132131</v>
      </c>
      <c r="BD340" s="1">
        <f t="shared" si="415"/>
        <v>23.192108722553897</v>
      </c>
      <c r="BE340" s="2">
        <f t="shared" si="430"/>
        <v>0</v>
      </c>
      <c r="BF340" s="2">
        <f t="shared" si="431"/>
        <v>0</v>
      </c>
      <c r="BG340" s="2">
        <f t="shared" si="432"/>
        <v>0</v>
      </c>
      <c r="BH340" s="2">
        <f t="shared" si="416"/>
        <v>0</v>
      </c>
      <c r="BI340" s="2">
        <f t="shared" si="426"/>
        <v>0</v>
      </c>
      <c r="BJ340" s="2">
        <f t="shared" si="417"/>
        <v>0</v>
      </c>
      <c r="BK340" s="2">
        <f t="shared" si="418"/>
        <v>0</v>
      </c>
      <c r="BL340" s="2">
        <f t="shared" si="419"/>
        <v>0</v>
      </c>
      <c r="BM340" s="2">
        <f t="shared" si="420"/>
        <v>0</v>
      </c>
      <c r="BN340" s="2">
        <f t="shared" si="421"/>
        <v>0</v>
      </c>
      <c r="BO340" s="2">
        <f t="shared" si="427"/>
        <v>0</v>
      </c>
      <c r="BP340" s="2">
        <f t="shared" si="428"/>
        <v>0</v>
      </c>
      <c r="BQ340" s="2">
        <f t="shared" si="429"/>
        <v>0</v>
      </c>
      <c r="BR340" s="17">
        <f t="shared" si="412"/>
        <v>2.620681888207808E-4</v>
      </c>
      <c r="BS340" s="12"/>
      <c r="BT340" s="12"/>
      <c r="BU340" s="12"/>
      <c r="BV340" s="12"/>
      <c r="BW340" s="12"/>
      <c r="BX340" s="12"/>
      <c r="BY340" s="19"/>
      <c r="BZ340" s="19"/>
      <c r="CA340" s="19"/>
      <c r="CB340" s="12"/>
      <c r="CC340" s="12"/>
      <c r="CD340" s="12"/>
      <c r="CE340" s="12"/>
      <c r="CF340" s="12"/>
      <c r="CG340" s="12"/>
      <c r="CH340" s="12"/>
      <c r="CI340" s="12"/>
      <c r="CJ340" s="12"/>
      <c r="CK340" s="17"/>
      <c r="CL340" s="17"/>
      <c r="CM340" s="17"/>
    </row>
    <row r="341" spans="1:91">
      <c r="A341" s="2">
        <f t="shared" si="369"/>
        <v>2295</v>
      </c>
      <c r="B341" s="5">
        <f t="shared" si="370"/>
        <v>1165.405759453794</v>
      </c>
      <c r="C341" s="5">
        <f t="shared" si="371"/>
        <v>2964.1703312471977</v>
      </c>
      <c r="D341" s="5">
        <f t="shared" si="372"/>
        <v>4369.9576182391829</v>
      </c>
      <c r="E341" s="15">
        <f t="shared" si="373"/>
        <v>1.840159547866774E-9</v>
      </c>
      <c r="F341" s="15">
        <f t="shared" si="374"/>
        <v>3.6252377020805117E-9</v>
      </c>
      <c r="G341" s="15">
        <f t="shared" si="375"/>
        <v>7.4007938113403873E-9</v>
      </c>
      <c r="H341" s="5">
        <f t="shared" si="376"/>
        <v>455786.43335914187</v>
      </c>
      <c r="I341" s="5">
        <f t="shared" si="377"/>
        <v>207384.99845516265</v>
      </c>
      <c r="J341" s="5">
        <f t="shared" si="378"/>
        <v>70420.874915014239</v>
      </c>
      <c r="K341" s="5">
        <f t="shared" si="379"/>
        <v>391096.77437389817</v>
      </c>
      <c r="L341" s="5">
        <f t="shared" si="380"/>
        <v>69963.927601928255</v>
      </c>
      <c r="M341" s="5">
        <f t="shared" si="381"/>
        <v>16114.77297196063</v>
      </c>
      <c r="N341" s="15">
        <f t="shared" si="382"/>
        <v>1.5111795842113196E-3</v>
      </c>
      <c r="O341" s="15">
        <f t="shared" si="383"/>
        <v>1.9035022170332816E-3</v>
      </c>
      <c r="P341" s="15">
        <f t="shared" si="384"/>
        <v>1.7267935125631073E-3</v>
      </c>
      <c r="Q341" s="5">
        <f t="shared" si="385"/>
        <v>2958.7360865644955</v>
      </c>
      <c r="R341" s="5">
        <f t="shared" si="386"/>
        <v>3781.1536358461753</v>
      </c>
      <c r="S341" s="5">
        <f t="shared" si="387"/>
        <v>2841.846241588376</v>
      </c>
      <c r="T341" s="5">
        <f t="shared" si="388"/>
        <v>6.4914966089680153</v>
      </c>
      <c r="U341" s="5">
        <f t="shared" si="389"/>
        <v>18.232532073257332</v>
      </c>
      <c r="V341" s="5">
        <f t="shared" si="390"/>
        <v>40.3551680523423</v>
      </c>
      <c r="W341" s="15">
        <f t="shared" si="391"/>
        <v>-1.0734613539272964E-2</v>
      </c>
      <c r="X341" s="15">
        <f t="shared" si="392"/>
        <v>-1.217998157191269E-2</v>
      </c>
      <c r="Y341" s="15">
        <f t="shared" si="393"/>
        <v>-9.7425357312937999E-3</v>
      </c>
      <c r="Z341" s="5">
        <f t="shared" si="409"/>
        <v>2174.2445933937238</v>
      </c>
      <c r="AA341" s="5">
        <f t="shared" si="410"/>
        <v>11954.961227544563</v>
      </c>
      <c r="AB341" s="5">
        <f t="shared" si="411"/>
        <v>108152.51484603148</v>
      </c>
      <c r="AC341" s="16">
        <f t="shared" si="394"/>
        <v>0.72806606012928587</v>
      </c>
      <c r="AD341" s="16">
        <f t="shared" si="395"/>
        <v>3.1291585390156986</v>
      </c>
      <c r="AE341" s="16">
        <f t="shared" si="396"/>
        <v>37.751434931046788</v>
      </c>
      <c r="AF341" s="15">
        <f t="shared" si="397"/>
        <v>-4.0504037456468023E-3</v>
      </c>
      <c r="AG341" s="15">
        <f t="shared" si="398"/>
        <v>2.9673830763510267E-4</v>
      </c>
      <c r="AH341" s="15">
        <f t="shared" si="399"/>
        <v>9.7937136394747881E-3</v>
      </c>
      <c r="AI341" s="1">
        <f t="shared" si="363"/>
        <v>896694.8639022829</v>
      </c>
      <c r="AJ341" s="1">
        <f t="shared" si="364"/>
        <v>406282.83025327499</v>
      </c>
      <c r="AK341" s="1">
        <f t="shared" si="365"/>
        <v>138221.8107615328</v>
      </c>
      <c r="AL341" s="14">
        <f t="shared" si="400"/>
        <v>103.52630879618376</v>
      </c>
      <c r="AM341" s="14">
        <f t="shared" si="401"/>
        <v>26.151049278663002</v>
      </c>
      <c r="AN341" s="14">
        <f t="shared" si="402"/>
        <v>8.0761489634798131</v>
      </c>
      <c r="AO341" s="11">
        <f t="shared" si="403"/>
        <v>1.1758251087181223E-3</v>
      </c>
      <c r="AP341" s="11">
        <f t="shared" si="404"/>
        <v>1.4812295171887869E-3</v>
      </c>
      <c r="AQ341" s="11">
        <f t="shared" si="405"/>
        <v>1.3436620651669084E-3</v>
      </c>
      <c r="AR341" s="1">
        <f t="shared" si="406"/>
        <v>455786.43335914187</v>
      </c>
      <c r="AS341" s="1">
        <f t="shared" si="407"/>
        <v>207384.99845516265</v>
      </c>
      <c r="AT341" s="1">
        <f t="shared" si="408"/>
        <v>70420.874915014239</v>
      </c>
      <c r="AU341" s="1">
        <f t="shared" si="366"/>
        <v>91157.286671828377</v>
      </c>
      <c r="AV341" s="1">
        <f t="shared" si="367"/>
        <v>41476.999691032535</v>
      </c>
      <c r="AW341" s="1">
        <f t="shared" si="368"/>
        <v>14084.174983002849</v>
      </c>
      <c r="AX341" s="1">
        <f t="shared" si="422"/>
        <v>312877.41949911852</v>
      </c>
      <c r="AY341" s="1">
        <f t="shared" si="413"/>
        <v>55971.142081542603</v>
      </c>
      <c r="AZ341" s="1">
        <f t="shared" si="414"/>
        <v>12891.818377568505</v>
      </c>
      <c r="BA341" s="1">
        <f t="shared" si="423"/>
        <v>14746.539581860003</v>
      </c>
      <c r="BB341" s="1">
        <f t="shared" si="424"/>
        <v>32406.063418104579</v>
      </c>
      <c r="BC341" s="1">
        <f t="shared" si="425"/>
        <v>41358.800320915798</v>
      </c>
      <c r="BD341" s="1">
        <f t="shared" si="415"/>
        <v>22.520410833290057</v>
      </c>
      <c r="BE341" s="2">
        <f t="shared" si="430"/>
        <v>0</v>
      </c>
      <c r="BF341" s="2">
        <f t="shared" si="431"/>
        <v>0</v>
      </c>
      <c r="BG341" s="2">
        <f t="shared" si="432"/>
        <v>0</v>
      </c>
      <c r="BH341" s="2">
        <f t="shared" si="416"/>
        <v>0</v>
      </c>
      <c r="BI341" s="2">
        <f t="shared" si="426"/>
        <v>0</v>
      </c>
      <c r="BJ341" s="2">
        <f t="shared" si="417"/>
        <v>0</v>
      </c>
      <c r="BK341" s="2">
        <f t="shared" si="418"/>
        <v>0</v>
      </c>
      <c r="BL341" s="2">
        <f t="shared" si="419"/>
        <v>0</v>
      </c>
      <c r="BM341" s="2">
        <f t="shared" si="420"/>
        <v>0</v>
      </c>
      <c r="BN341" s="2">
        <f t="shared" si="421"/>
        <v>0</v>
      </c>
      <c r="BO341" s="2">
        <f t="shared" si="427"/>
        <v>0</v>
      </c>
      <c r="BP341" s="2">
        <f t="shared" si="428"/>
        <v>0</v>
      </c>
      <c r="BQ341" s="2">
        <f t="shared" si="429"/>
        <v>0</v>
      </c>
      <c r="BR341" s="17">
        <f t="shared" si="412"/>
        <v>2.5443513477745706E-4</v>
      </c>
      <c r="BS341" s="12"/>
      <c r="BT341" s="12"/>
      <c r="BU341" s="12"/>
      <c r="BV341" s="12"/>
      <c r="BW341" s="12"/>
      <c r="BX341" s="12"/>
      <c r="BY341" s="19"/>
      <c r="BZ341" s="19"/>
      <c r="CA341" s="19"/>
      <c r="CB341" s="12"/>
      <c r="CC341" s="12"/>
      <c r="CD341" s="12"/>
      <c r="CE341" s="12"/>
      <c r="CF341" s="12"/>
      <c r="CG341" s="12"/>
      <c r="CH341" s="12"/>
      <c r="CI341" s="12"/>
      <c r="CJ341" s="12"/>
      <c r="CK341" s="17"/>
      <c r="CL341" s="17"/>
      <c r="CM341" s="17"/>
    </row>
    <row r="342" spans="1:91">
      <c r="A342" s="2">
        <f t="shared" si="369"/>
        <v>2296</v>
      </c>
      <c r="B342" s="5">
        <f t="shared" si="370"/>
        <v>1165.4057614910998</v>
      </c>
      <c r="C342" s="5">
        <f t="shared" si="371"/>
        <v>2964.1703414557287</v>
      </c>
      <c r="D342" s="5">
        <f t="shared" si="372"/>
        <v>4369.9576489632809</v>
      </c>
      <c r="E342" s="15">
        <f t="shared" si="373"/>
        <v>1.7481515704734353E-9</v>
      </c>
      <c r="F342" s="15">
        <f t="shared" si="374"/>
        <v>3.443975816976486E-9</v>
      </c>
      <c r="G342" s="15">
        <f t="shared" si="375"/>
        <v>7.0307541207733676E-9</v>
      </c>
      <c r="H342" s="5">
        <f t="shared" si="376"/>
        <v>456468.32413765747</v>
      </c>
      <c r="I342" s="5">
        <f t="shared" si="377"/>
        <v>207775.8112217616</v>
      </c>
      <c r="J342" s="5">
        <f t="shared" si="378"/>
        <v>70541.262208368586</v>
      </c>
      <c r="K342" s="5">
        <f t="shared" si="379"/>
        <v>391681.88387332211</v>
      </c>
      <c r="L342" s="5">
        <f t="shared" si="380"/>
        <v>70095.772943912918</v>
      </c>
      <c r="M342" s="5">
        <f t="shared" si="381"/>
        <v>16142.321705361066</v>
      </c>
      <c r="N342" s="15">
        <f t="shared" si="382"/>
        <v>1.4960734471938242E-3</v>
      </c>
      <c r="O342" s="15">
        <f t="shared" si="383"/>
        <v>1.8844759936123001E-3</v>
      </c>
      <c r="P342" s="15">
        <f t="shared" si="384"/>
        <v>1.7095328273237786E-3</v>
      </c>
      <c r="Q342" s="5">
        <f t="shared" si="385"/>
        <v>2931.3541731094642</v>
      </c>
      <c r="R342" s="5">
        <f t="shared" si="386"/>
        <v>3742.1379720072073</v>
      </c>
      <c r="S342" s="5">
        <f t="shared" si="387"/>
        <v>2818.9703708226361</v>
      </c>
      <c r="T342" s="5">
        <f t="shared" si="388"/>
        <v>6.4218129015792424</v>
      </c>
      <c r="U342" s="5">
        <f t="shared" si="389"/>
        <v>18.010460168595749</v>
      </c>
      <c r="V342" s="5">
        <f t="shared" si="390"/>
        <v>39.962006385649993</v>
      </c>
      <c r="W342" s="15">
        <f t="shared" si="391"/>
        <v>-1.0734613539272964E-2</v>
      </c>
      <c r="X342" s="15">
        <f t="shared" si="392"/>
        <v>-1.217998157191269E-2</v>
      </c>
      <c r="Y342" s="15">
        <f t="shared" si="393"/>
        <v>-9.7425357312937999E-3</v>
      </c>
      <c r="Z342" s="5">
        <f t="shared" si="409"/>
        <v>2145.4301267082142</v>
      </c>
      <c r="AA342" s="5">
        <f t="shared" si="410"/>
        <v>11835.340143907475</v>
      </c>
      <c r="AB342" s="5">
        <f t="shared" si="411"/>
        <v>108334.48002892385</v>
      </c>
      <c r="AC342" s="16">
        <f t="shared" si="394"/>
        <v>0.72511709863225993</v>
      </c>
      <c r="AD342" s="16">
        <f t="shared" si="395"/>
        <v>3.1300870802248881</v>
      </c>
      <c r="AE342" s="16">
        <f t="shared" si="396"/>
        <v>38.121161674240724</v>
      </c>
      <c r="AF342" s="15">
        <f t="shared" si="397"/>
        <v>-4.0504037456468023E-3</v>
      </c>
      <c r="AG342" s="15">
        <f t="shared" si="398"/>
        <v>2.9673830763510267E-4</v>
      </c>
      <c r="AH342" s="15">
        <f t="shared" si="399"/>
        <v>9.7937136394747881E-3</v>
      </c>
      <c r="AI342" s="1">
        <f t="shared" si="363"/>
        <v>898182.664183883</v>
      </c>
      <c r="AJ342" s="1">
        <f t="shared" si="364"/>
        <v>407131.54691898002</v>
      </c>
      <c r="AK342" s="1">
        <f t="shared" si="365"/>
        <v>138483.80466838236</v>
      </c>
      <c r="AL342" s="14">
        <f t="shared" si="400"/>
        <v>103.64682034114625</v>
      </c>
      <c r="AM342" s="14">
        <f t="shared" si="401"/>
        <v>26.189397627699048</v>
      </c>
      <c r="AN342" s="14">
        <f t="shared" si="402"/>
        <v>8.0868920623247309</v>
      </c>
      <c r="AO342" s="11">
        <f t="shared" si="403"/>
        <v>1.1640668576309411E-3</v>
      </c>
      <c r="AP342" s="11">
        <f t="shared" si="404"/>
        <v>1.466417222016899E-3</v>
      </c>
      <c r="AQ342" s="11">
        <f t="shared" si="405"/>
        <v>1.3302254445152393E-3</v>
      </c>
      <c r="AR342" s="1">
        <f t="shared" si="406"/>
        <v>456468.32413765747</v>
      </c>
      <c r="AS342" s="1">
        <f t="shared" si="407"/>
        <v>207775.8112217616</v>
      </c>
      <c r="AT342" s="1">
        <f t="shared" si="408"/>
        <v>70541.262208368586</v>
      </c>
      <c r="AU342" s="1">
        <f t="shared" si="366"/>
        <v>91293.664827531495</v>
      </c>
      <c r="AV342" s="1">
        <f t="shared" si="367"/>
        <v>41555.162244352323</v>
      </c>
      <c r="AW342" s="1">
        <f t="shared" si="368"/>
        <v>14108.252441673718</v>
      </c>
      <c r="AX342" s="1">
        <f t="shared" si="422"/>
        <v>313345.50709865766</v>
      </c>
      <c r="AY342" s="1">
        <f t="shared" si="413"/>
        <v>56076.61835513034</v>
      </c>
      <c r="AZ342" s="1">
        <f t="shared" si="414"/>
        <v>12913.857364288853</v>
      </c>
      <c r="BA342" s="1">
        <f t="shared" si="423"/>
        <v>14748.281837327091</v>
      </c>
      <c r="BB342" s="1">
        <f t="shared" si="424"/>
        <v>32411.644180908097</v>
      </c>
      <c r="BC342" s="1">
        <f t="shared" si="425"/>
        <v>41366.264819416509</v>
      </c>
      <c r="BD342" s="1">
        <f t="shared" si="415"/>
        <v>21.868129414672612</v>
      </c>
      <c r="BE342" s="2">
        <f t="shared" si="430"/>
        <v>0</v>
      </c>
      <c r="BF342" s="2">
        <f t="shared" si="431"/>
        <v>0</v>
      </c>
      <c r="BG342" s="2">
        <f t="shared" si="432"/>
        <v>0</v>
      </c>
      <c r="BH342" s="2">
        <f t="shared" si="416"/>
        <v>0</v>
      </c>
      <c r="BI342" s="2">
        <f t="shared" si="426"/>
        <v>0</v>
      </c>
      <c r="BJ342" s="2">
        <f t="shared" si="417"/>
        <v>0</v>
      </c>
      <c r="BK342" s="2">
        <f t="shared" si="418"/>
        <v>0</v>
      </c>
      <c r="BL342" s="2">
        <f t="shared" si="419"/>
        <v>0</v>
      </c>
      <c r="BM342" s="2">
        <f t="shared" si="420"/>
        <v>0</v>
      </c>
      <c r="BN342" s="2">
        <f t="shared" si="421"/>
        <v>0</v>
      </c>
      <c r="BO342" s="2">
        <f t="shared" si="427"/>
        <v>0</v>
      </c>
      <c r="BP342" s="2">
        <f t="shared" si="428"/>
        <v>0</v>
      </c>
      <c r="BQ342" s="2">
        <f t="shared" si="429"/>
        <v>0</v>
      </c>
      <c r="BR342" s="17">
        <f t="shared" si="412"/>
        <v>2.4702440269656022E-4</v>
      </c>
      <c r="BS342" s="12"/>
      <c r="BT342" s="12"/>
      <c r="BU342" s="12"/>
      <c r="BV342" s="12"/>
      <c r="BW342" s="12"/>
      <c r="BX342" s="12"/>
      <c r="BY342" s="19"/>
      <c r="BZ342" s="19"/>
      <c r="CA342" s="19"/>
      <c r="CB342" s="12"/>
      <c r="CC342" s="12"/>
      <c r="CD342" s="12"/>
      <c r="CE342" s="12"/>
      <c r="CF342" s="12"/>
      <c r="CG342" s="12"/>
      <c r="CH342" s="12"/>
      <c r="CI342" s="12"/>
      <c r="CJ342" s="12"/>
      <c r="CK342" s="17"/>
      <c r="CL342" s="17"/>
      <c r="CM342" s="17"/>
    </row>
    <row r="343" spans="1:91">
      <c r="A343" s="2">
        <f t="shared" si="369"/>
        <v>2297</v>
      </c>
      <c r="B343" s="5">
        <f t="shared" si="370"/>
        <v>1165.4057634265405</v>
      </c>
      <c r="C343" s="5">
        <f t="shared" si="371"/>
        <v>2964.1703511538331</v>
      </c>
      <c r="D343" s="5">
        <f t="shared" si="372"/>
        <v>4369.9576781511742</v>
      </c>
      <c r="E343" s="15">
        <f t="shared" si="373"/>
        <v>1.6607439919497635E-9</v>
      </c>
      <c r="F343" s="15">
        <f t="shared" si="374"/>
        <v>3.2717770261276618E-9</v>
      </c>
      <c r="G343" s="15">
        <f t="shared" si="375"/>
        <v>6.6792164147346991E-9</v>
      </c>
      <c r="H343" s="5">
        <f t="shared" si="376"/>
        <v>457144.40846858057</v>
      </c>
      <c r="I343" s="5">
        <f t="shared" si="377"/>
        <v>208163.4467395902</v>
      </c>
      <c r="J343" s="5">
        <f t="shared" si="378"/>
        <v>70660.649859578523</v>
      </c>
      <c r="K343" s="5">
        <f t="shared" si="379"/>
        <v>392262.01106512372</v>
      </c>
      <c r="L343" s="5">
        <f t="shared" si="380"/>
        <v>70226.546412408614</v>
      </c>
      <c r="M343" s="5">
        <f t="shared" si="381"/>
        <v>16169.64169078026</v>
      </c>
      <c r="N343" s="15">
        <f t="shared" si="382"/>
        <v>1.4811182637930465E-3</v>
      </c>
      <c r="O343" s="15">
        <f t="shared" si="383"/>
        <v>1.8656398667624696E-3</v>
      </c>
      <c r="P343" s="15">
        <f t="shared" si="384"/>
        <v>1.6924446134733984E-3</v>
      </c>
      <c r="Q343" s="5">
        <f t="shared" si="385"/>
        <v>2904.1822996603764</v>
      </c>
      <c r="R343" s="5">
        <f t="shared" si="386"/>
        <v>3703.4552600534703</v>
      </c>
      <c r="S343" s="5">
        <f t="shared" si="387"/>
        <v>2796.2309399929795</v>
      </c>
      <c r="T343" s="5">
        <f t="shared" si="388"/>
        <v>6.3528772218592717</v>
      </c>
      <c r="U343" s="5">
        <f t="shared" si="389"/>
        <v>17.791093095640587</v>
      </c>
      <c r="V343" s="5">
        <f t="shared" si="390"/>
        <v>39.572675110543607</v>
      </c>
      <c r="W343" s="15">
        <f t="shared" si="391"/>
        <v>-1.0734613539272964E-2</v>
      </c>
      <c r="X343" s="15">
        <f t="shared" si="392"/>
        <v>-1.217998157191269E-2</v>
      </c>
      <c r="Y343" s="15">
        <f t="shared" si="393"/>
        <v>-9.7425357312937999E-3</v>
      </c>
      <c r="Z343" s="5">
        <f t="shared" si="409"/>
        <v>2116.9655959931074</v>
      </c>
      <c r="AA343" s="5">
        <f t="shared" si="410"/>
        <v>11716.693479001502</v>
      </c>
      <c r="AB343" s="5">
        <f t="shared" si="411"/>
        <v>108514.88148103397</v>
      </c>
      <c r="AC343" s="16">
        <f t="shared" si="394"/>
        <v>0.72218008161992731</v>
      </c>
      <c r="AD343" s="16">
        <f t="shared" si="395"/>
        <v>3.1310158969678246</v>
      </c>
      <c r="AE343" s="16">
        <f t="shared" si="396"/>
        <v>38.494509415282359</v>
      </c>
      <c r="AF343" s="15">
        <f t="shared" si="397"/>
        <v>-4.0504037456468023E-3</v>
      </c>
      <c r="AG343" s="15">
        <f t="shared" si="398"/>
        <v>2.9673830763510267E-4</v>
      </c>
      <c r="AH343" s="15">
        <f t="shared" si="399"/>
        <v>9.7937136394747881E-3</v>
      </c>
      <c r="AI343" s="1">
        <f t="shared" si="363"/>
        <v>899658.06259302632</v>
      </c>
      <c r="AJ343" s="1">
        <f t="shared" si="364"/>
        <v>407973.55447143439</v>
      </c>
      <c r="AK343" s="1">
        <f t="shared" si="365"/>
        <v>138743.67664321786</v>
      </c>
      <c r="AL343" s="14">
        <f t="shared" si="400"/>
        <v>103.76626565131961</v>
      </c>
      <c r="AM343" s="14">
        <f t="shared" si="401"/>
        <v>26.227418165577401</v>
      </c>
      <c r="AN343" s="14">
        <f t="shared" si="402"/>
        <v>8.0975418780171999</v>
      </c>
      <c r="AO343" s="11">
        <f t="shared" si="403"/>
        <v>1.1524261890546318E-3</v>
      </c>
      <c r="AP343" s="11">
        <f t="shared" si="404"/>
        <v>1.45175304979673E-3</v>
      </c>
      <c r="AQ343" s="11">
        <f t="shared" si="405"/>
        <v>1.3169231900700868E-3</v>
      </c>
      <c r="AR343" s="1">
        <f t="shared" si="406"/>
        <v>457144.40846858057</v>
      </c>
      <c r="AS343" s="1">
        <f t="shared" si="407"/>
        <v>208163.4467395902</v>
      </c>
      <c r="AT343" s="1">
        <f t="shared" si="408"/>
        <v>70660.649859578523</v>
      </c>
      <c r="AU343" s="1">
        <f t="shared" si="366"/>
        <v>91428.881693716117</v>
      </c>
      <c r="AV343" s="1">
        <f t="shared" si="367"/>
        <v>41632.689347918043</v>
      </c>
      <c r="AW343" s="1">
        <f t="shared" si="368"/>
        <v>14132.129971915705</v>
      </c>
      <c r="AX343" s="1">
        <f t="shared" si="422"/>
        <v>313809.60885209899</v>
      </c>
      <c r="AY343" s="1">
        <f t="shared" si="413"/>
        <v>56181.2371299269</v>
      </c>
      <c r="AZ343" s="1">
        <f t="shared" si="414"/>
        <v>12935.713352624207</v>
      </c>
      <c r="BA343" s="1">
        <f t="shared" si="423"/>
        <v>14750.006688560039</v>
      </c>
      <c r="BB343" s="1">
        <f t="shared" si="424"/>
        <v>32417.169209174193</v>
      </c>
      <c r="BC343" s="1">
        <f t="shared" si="425"/>
        <v>41373.654755511678</v>
      </c>
      <c r="BD343" s="1">
        <f t="shared" si="415"/>
        <v>21.234704666383845</v>
      </c>
      <c r="BE343" s="2">
        <f t="shared" si="430"/>
        <v>0</v>
      </c>
      <c r="BF343" s="2">
        <f t="shared" si="431"/>
        <v>0</v>
      </c>
      <c r="BG343" s="2">
        <f t="shared" si="432"/>
        <v>0</v>
      </c>
      <c r="BH343" s="2">
        <f t="shared" si="416"/>
        <v>0</v>
      </c>
      <c r="BI343" s="2">
        <f t="shared" si="426"/>
        <v>0</v>
      </c>
      <c r="BJ343" s="2">
        <f t="shared" si="417"/>
        <v>0</v>
      </c>
      <c r="BK343" s="2">
        <f t="shared" si="418"/>
        <v>0</v>
      </c>
      <c r="BL343" s="2">
        <f t="shared" si="419"/>
        <v>0</v>
      </c>
      <c r="BM343" s="2">
        <f t="shared" si="420"/>
        <v>0</v>
      </c>
      <c r="BN343" s="2">
        <f t="shared" si="421"/>
        <v>0</v>
      </c>
      <c r="BO343" s="2">
        <f t="shared" si="427"/>
        <v>0</v>
      </c>
      <c r="BP343" s="2">
        <f t="shared" si="428"/>
        <v>0</v>
      </c>
      <c r="BQ343" s="2">
        <f t="shared" si="429"/>
        <v>0</v>
      </c>
      <c r="BR343" s="17">
        <f t="shared" si="412"/>
        <v>2.3982951718112643E-4</v>
      </c>
      <c r="BS343" s="12"/>
      <c r="BT343" s="12"/>
      <c r="BU343" s="12"/>
      <c r="BV343" s="12"/>
      <c r="BW343" s="12"/>
      <c r="BX343" s="12"/>
      <c r="BY343" s="19"/>
      <c r="BZ343" s="19"/>
      <c r="CA343" s="19"/>
      <c r="CB343" s="12"/>
      <c r="CC343" s="12"/>
      <c r="CD343" s="12"/>
      <c r="CE343" s="12"/>
      <c r="CF343" s="12"/>
      <c r="CG343" s="12"/>
      <c r="CH343" s="12"/>
      <c r="CI343" s="12"/>
      <c r="CJ343" s="12"/>
      <c r="CK343" s="17"/>
      <c r="CL343" s="17"/>
      <c r="CM343" s="17"/>
    </row>
    <row r="344" spans="1:91">
      <c r="A344" s="2">
        <f t="shared" si="369"/>
        <v>2298</v>
      </c>
      <c r="B344" s="5">
        <f t="shared" si="370"/>
        <v>1165.4057652652091</v>
      </c>
      <c r="C344" s="5">
        <f t="shared" si="371"/>
        <v>2964.1703603670321</v>
      </c>
      <c r="D344" s="5">
        <f t="shared" si="372"/>
        <v>4369.9577058796731</v>
      </c>
      <c r="E344" s="15">
        <f t="shared" si="373"/>
        <v>1.5777067923522753E-9</v>
      </c>
      <c r="F344" s="15">
        <f t="shared" si="374"/>
        <v>3.1081881748212786E-9</v>
      </c>
      <c r="G344" s="15">
        <f t="shared" si="375"/>
        <v>6.3452555939979637E-9</v>
      </c>
      <c r="H344" s="5">
        <f t="shared" si="376"/>
        <v>457814.72576341551</v>
      </c>
      <c r="I344" s="5">
        <f t="shared" si="377"/>
        <v>208547.92359581811</v>
      </c>
      <c r="J344" s="5">
        <f t="shared" si="378"/>
        <v>70779.044145872831</v>
      </c>
      <c r="K344" s="5">
        <f t="shared" si="379"/>
        <v>392837.189765602</v>
      </c>
      <c r="L344" s="5">
        <f t="shared" si="380"/>
        <v>70356.254277502157</v>
      </c>
      <c r="M344" s="5">
        <f t="shared" si="381"/>
        <v>16196.734364417609</v>
      </c>
      <c r="N344" s="15">
        <f t="shared" si="382"/>
        <v>1.4663125264577914E-3</v>
      </c>
      <c r="O344" s="15">
        <f t="shared" si="383"/>
        <v>1.8469919385160072E-3</v>
      </c>
      <c r="P344" s="15">
        <f t="shared" si="384"/>
        <v>1.675527148681244E-3</v>
      </c>
      <c r="Q344" s="5">
        <f t="shared" si="385"/>
        <v>2877.2197557547306</v>
      </c>
      <c r="R344" s="5">
        <f t="shared" si="386"/>
        <v>3665.1041924919937</v>
      </c>
      <c r="S344" s="5">
        <f t="shared" si="387"/>
        <v>2773.6280932534423</v>
      </c>
      <c r="T344" s="5">
        <f t="shared" si="388"/>
        <v>6.2846815400201628</v>
      </c>
      <c r="U344" s="5">
        <f t="shared" si="389"/>
        <v>17.5743979095915</v>
      </c>
      <c r="V344" s="5">
        <f t="shared" si="390"/>
        <v>39.187136909296257</v>
      </c>
      <c r="W344" s="15">
        <f t="shared" si="391"/>
        <v>-1.0734613539272964E-2</v>
      </c>
      <c r="X344" s="15">
        <f t="shared" si="392"/>
        <v>-1.217998157191269E-2</v>
      </c>
      <c r="Y344" s="15">
        <f t="shared" si="393"/>
        <v>-9.7425357312937999E-3</v>
      </c>
      <c r="Z344" s="5">
        <f t="shared" si="409"/>
        <v>2088.8475258435883</v>
      </c>
      <c r="AA344" s="5">
        <f t="shared" si="410"/>
        <v>11599.018144918482</v>
      </c>
      <c r="AB344" s="5">
        <f t="shared" si="411"/>
        <v>108693.72906073867</v>
      </c>
      <c r="AC344" s="16">
        <f t="shared" si="394"/>
        <v>0.71925496071230244</v>
      </c>
      <c r="AD344" s="16">
        <f t="shared" si="395"/>
        <v>3.1319449893262692</v>
      </c>
      <c r="AE344" s="16">
        <f t="shared" si="396"/>
        <v>38.871513617187702</v>
      </c>
      <c r="AF344" s="15">
        <f t="shared" si="397"/>
        <v>-4.0504037456468023E-3</v>
      </c>
      <c r="AG344" s="15">
        <f t="shared" si="398"/>
        <v>2.9673830763510267E-4</v>
      </c>
      <c r="AH344" s="15">
        <f t="shared" si="399"/>
        <v>9.7937136394747881E-3</v>
      </c>
      <c r="AI344" s="1">
        <f t="shared" si="363"/>
        <v>901121.13802743983</v>
      </c>
      <c r="AJ344" s="1">
        <f t="shared" si="364"/>
        <v>408808.88837220898</v>
      </c>
      <c r="AK344" s="1">
        <f t="shared" si="365"/>
        <v>139001.43895081177</v>
      </c>
      <c r="AL344" s="14">
        <f t="shared" si="400"/>
        <v>103.88465278377582</v>
      </c>
      <c r="AM344" s="14">
        <f t="shared" si="401"/>
        <v>26.265113142544472</v>
      </c>
      <c r="AN344" s="14">
        <f t="shared" si="402"/>
        <v>8.1080990802921065</v>
      </c>
      <c r="AO344" s="11">
        <f t="shared" si="403"/>
        <v>1.1409019271640855E-3</v>
      </c>
      <c r="AP344" s="11">
        <f t="shared" si="404"/>
        <v>1.4372355192987627E-3</v>
      </c>
      <c r="AQ344" s="11">
        <f t="shared" si="405"/>
        <v>1.303753958169386E-3</v>
      </c>
      <c r="AR344" s="1">
        <f t="shared" si="406"/>
        <v>457814.72576341551</v>
      </c>
      <c r="AS344" s="1">
        <f t="shared" si="407"/>
        <v>208547.92359581811</v>
      </c>
      <c r="AT344" s="1">
        <f t="shared" si="408"/>
        <v>70779.044145872831</v>
      </c>
      <c r="AU344" s="1">
        <f t="shared" si="366"/>
        <v>91562.945152683111</v>
      </c>
      <c r="AV344" s="1">
        <f t="shared" si="367"/>
        <v>41709.584719163628</v>
      </c>
      <c r="AW344" s="1">
        <f t="shared" si="368"/>
        <v>14155.808829174566</v>
      </c>
      <c r="AX344" s="1">
        <f t="shared" si="422"/>
        <v>314269.75181248155</v>
      </c>
      <c r="AY344" s="1">
        <f t="shared" si="413"/>
        <v>56285.003422001719</v>
      </c>
      <c r="AZ344" s="1">
        <f t="shared" si="414"/>
        <v>12957.387491534086</v>
      </c>
      <c r="BA344" s="1">
        <f t="shared" si="423"/>
        <v>14751.714309273211</v>
      </c>
      <c r="BB344" s="1">
        <f t="shared" si="424"/>
        <v>32422.639058955177</v>
      </c>
      <c r="BC344" s="1">
        <f t="shared" si="425"/>
        <v>41380.970873565719</v>
      </c>
      <c r="BD344" s="1">
        <f t="shared" si="415"/>
        <v>20.619592870609303</v>
      </c>
      <c r="BE344" s="2">
        <f t="shared" si="430"/>
        <v>0</v>
      </c>
      <c r="BF344" s="2">
        <f t="shared" si="431"/>
        <v>0</v>
      </c>
      <c r="BG344" s="2">
        <f t="shared" si="432"/>
        <v>0</v>
      </c>
      <c r="BH344" s="2">
        <f t="shared" si="416"/>
        <v>0</v>
      </c>
      <c r="BI344" s="2">
        <f t="shared" si="426"/>
        <v>0</v>
      </c>
      <c r="BJ344" s="2">
        <f t="shared" si="417"/>
        <v>0</v>
      </c>
      <c r="BK344" s="2">
        <f t="shared" si="418"/>
        <v>0</v>
      </c>
      <c r="BL344" s="2">
        <f t="shared" si="419"/>
        <v>0</v>
      </c>
      <c r="BM344" s="2">
        <f t="shared" si="420"/>
        <v>0</v>
      </c>
      <c r="BN344" s="2">
        <f t="shared" si="421"/>
        <v>0</v>
      </c>
      <c r="BO344" s="2">
        <f t="shared" si="427"/>
        <v>0</v>
      </c>
      <c r="BP344" s="2">
        <f t="shared" si="428"/>
        <v>0</v>
      </c>
      <c r="BQ344" s="2">
        <f t="shared" si="429"/>
        <v>0</v>
      </c>
      <c r="BR344" s="17">
        <f t="shared" si="412"/>
        <v>2.3284419143798681E-4</v>
      </c>
      <c r="BS344" s="12"/>
      <c r="BT344" s="12"/>
      <c r="BU344" s="12"/>
      <c r="BV344" s="12"/>
      <c r="BW344" s="12"/>
      <c r="BX344" s="12"/>
      <c r="BY344" s="19"/>
      <c r="BZ344" s="19"/>
      <c r="CA344" s="19"/>
      <c r="CB344" s="12"/>
      <c r="CC344" s="12"/>
      <c r="CD344" s="12"/>
      <c r="CE344" s="12"/>
      <c r="CF344" s="12"/>
      <c r="CG344" s="12"/>
      <c r="CH344" s="12"/>
      <c r="CI344" s="12"/>
      <c r="CJ344" s="12"/>
      <c r="CK344" s="17"/>
      <c r="CL344" s="17"/>
      <c r="CM344" s="17"/>
    </row>
    <row r="345" spans="1:91">
      <c r="A345" s="2">
        <f t="shared" si="369"/>
        <v>2299</v>
      </c>
      <c r="B345" s="5">
        <f t="shared" si="370"/>
        <v>1165.4057670119444</v>
      </c>
      <c r="C345" s="5">
        <f t="shared" si="371"/>
        <v>2964.1703691195712</v>
      </c>
      <c r="D345" s="5">
        <f t="shared" si="372"/>
        <v>4369.9577322217465</v>
      </c>
      <c r="E345" s="15">
        <f t="shared" si="373"/>
        <v>1.4988214527346614E-9</v>
      </c>
      <c r="F345" s="15">
        <f t="shared" si="374"/>
        <v>2.9527787660802143E-9</v>
      </c>
      <c r="G345" s="15">
        <f t="shared" si="375"/>
        <v>6.0279928142980655E-9</v>
      </c>
      <c r="H345" s="5">
        <f t="shared" si="376"/>
        <v>458479.31536852085</v>
      </c>
      <c r="I345" s="5">
        <f t="shared" si="377"/>
        <v>208929.26041626008</v>
      </c>
      <c r="J345" s="5">
        <f t="shared" si="378"/>
        <v>70896.451346040427</v>
      </c>
      <c r="K345" s="5">
        <f t="shared" si="379"/>
        <v>393407.45373522927</v>
      </c>
      <c r="L345" s="5">
        <f t="shared" si="380"/>
        <v>70484.902822342512</v>
      </c>
      <c r="M345" s="5">
        <f t="shared" si="381"/>
        <v>16223.601162841383</v>
      </c>
      <c r="N345" s="15">
        <f t="shared" si="382"/>
        <v>1.4516547426874915E-3</v>
      </c>
      <c r="O345" s="15">
        <f t="shared" si="383"/>
        <v>1.8285303298402056E-3</v>
      </c>
      <c r="P345" s="15">
        <f t="shared" si="384"/>
        <v>1.658778727815502E-3</v>
      </c>
      <c r="Q345" s="5">
        <f t="shared" si="385"/>
        <v>2850.465812006445</v>
      </c>
      <c r="R345" s="5">
        <f t="shared" si="386"/>
        <v>3627.0834286138838</v>
      </c>
      <c r="S345" s="5">
        <f t="shared" si="387"/>
        <v>2751.1619505114363</v>
      </c>
      <c r="T345" s="5">
        <f t="shared" si="388"/>
        <v>6.2172179124706437</v>
      </c>
      <c r="U345" s="5">
        <f t="shared" si="389"/>
        <v>17.360342066915216</v>
      </c>
      <c r="V345" s="5">
        <f t="shared" si="390"/>
        <v>38.805354827750335</v>
      </c>
      <c r="W345" s="15">
        <f t="shared" si="391"/>
        <v>-1.0734613539272964E-2</v>
      </c>
      <c r="X345" s="15">
        <f t="shared" si="392"/>
        <v>-1.217998157191269E-2</v>
      </c>
      <c r="Y345" s="15">
        <f t="shared" si="393"/>
        <v>-9.7425357312937999E-3</v>
      </c>
      <c r="Z345" s="5">
        <f t="shared" si="409"/>
        <v>2061.0724557940871</v>
      </c>
      <c r="AA345" s="5">
        <f t="shared" si="410"/>
        <v>11482.310941791458</v>
      </c>
      <c r="AB345" s="5">
        <f t="shared" si="411"/>
        <v>108871.03262870733</v>
      </c>
      <c r="AC345" s="16">
        <f t="shared" si="394"/>
        <v>0.71634168772535833</v>
      </c>
      <c r="AD345" s="16">
        <f t="shared" si="395"/>
        <v>3.1328743573820081</v>
      </c>
      <c r="AE345" s="16">
        <f t="shared" si="396"/>
        <v>39.252210090287385</v>
      </c>
      <c r="AF345" s="15">
        <f t="shared" si="397"/>
        <v>-4.0504037456468023E-3</v>
      </c>
      <c r="AG345" s="15">
        <f t="shared" si="398"/>
        <v>2.9673830763510267E-4</v>
      </c>
      <c r="AH345" s="15">
        <f t="shared" si="399"/>
        <v>9.7937136394747881E-3</v>
      </c>
      <c r="AI345" s="1">
        <f t="shared" si="363"/>
        <v>902571.96937737893</v>
      </c>
      <c r="AJ345" s="1">
        <f t="shared" si="364"/>
        <v>409637.58425415168</v>
      </c>
      <c r="AK345" s="1">
        <f t="shared" si="365"/>
        <v>139257.10388490517</v>
      </c>
      <c r="AL345" s="14">
        <f t="shared" si="400"/>
        <v>104.00198976233396</v>
      </c>
      <c r="AM345" s="14">
        <f t="shared" si="401"/>
        <v>26.302484804536068</v>
      </c>
      <c r="AN345" s="14">
        <f t="shared" si="402"/>
        <v>8.1185643368985758</v>
      </c>
      <c r="AO345" s="11">
        <f t="shared" si="403"/>
        <v>1.1294929078924446E-3</v>
      </c>
      <c r="AP345" s="11">
        <f t="shared" si="404"/>
        <v>1.4228631641057751E-3</v>
      </c>
      <c r="AQ345" s="11">
        <f t="shared" si="405"/>
        <v>1.2907164185876922E-3</v>
      </c>
      <c r="AR345" s="1">
        <f t="shared" si="406"/>
        <v>458479.31536852085</v>
      </c>
      <c r="AS345" s="1">
        <f t="shared" si="407"/>
        <v>208929.26041626008</v>
      </c>
      <c r="AT345" s="1">
        <f t="shared" si="408"/>
        <v>70896.451346040427</v>
      </c>
      <c r="AU345" s="1">
        <f t="shared" si="366"/>
        <v>91695.863073704182</v>
      </c>
      <c r="AV345" s="1">
        <f t="shared" si="367"/>
        <v>41785.852083252015</v>
      </c>
      <c r="AW345" s="1">
        <f t="shared" si="368"/>
        <v>14179.290269208086</v>
      </c>
      <c r="AX345" s="1">
        <f t="shared" si="422"/>
        <v>314725.96298818337</v>
      </c>
      <c r="AY345" s="1">
        <f t="shared" si="413"/>
        <v>56387.922257874001</v>
      </c>
      <c r="AZ345" s="1">
        <f t="shared" si="414"/>
        <v>12978.880930273108</v>
      </c>
      <c r="BA345" s="1">
        <f t="shared" si="423"/>
        <v>14753.404871448642</v>
      </c>
      <c r="BB345" s="1">
        <f t="shared" si="424"/>
        <v>32428.054280761102</v>
      </c>
      <c r="BC345" s="1">
        <f t="shared" si="425"/>
        <v>41388.21391050602</v>
      </c>
      <c r="BD345" s="1">
        <f t="shared" si="415"/>
        <v>20.022265932247471</v>
      </c>
      <c r="BE345" s="2">
        <f t="shared" si="430"/>
        <v>0</v>
      </c>
      <c r="BF345" s="2">
        <f t="shared" si="431"/>
        <v>0</v>
      </c>
      <c r="BG345" s="2">
        <f t="shared" si="432"/>
        <v>0</v>
      </c>
      <c r="BH345" s="2">
        <f t="shared" si="416"/>
        <v>0</v>
      </c>
      <c r="BI345" s="2">
        <f t="shared" si="426"/>
        <v>0</v>
      </c>
      <c r="BJ345" s="2">
        <f t="shared" si="417"/>
        <v>0</v>
      </c>
      <c r="BK345" s="2">
        <f t="shared" si="418"/>
        <v>0</v>
      </c>
      <c r="BL345" s="2">
        <f t="shared" si="419"/>
        <v>0</v>
      </c>
      <c r="BM345" s="2">
        <f t="shared" si="420"/>
        <v>0</v>
      </c>
      <c r="BN345" s="2">
        <f t="shared" si="421"/>
        <v>0</v>
      </c>
      <c r="BO345" s="2">
        <f t="shared" si="427"/>
        <v>0</v>
      </c>
      <c r="BP345" s="2">
        <f t="shared" si="428"/>
        <v>0</v>
      </c>
      <c r="BQ345" s="2">
        <f t="shared" si="429"/>
        <v>0</v>
      </c>
      <c r="BR345" s="17">
        <f t="shared" si="412"/>
        <v>2.2606232178445321E-4</v>
      </c>
      <c r="BS345" s="12"/>
      <c r="BT345" s="12"/>
      <c r="BU345" s="12"/>
      <c r="BV345" s="12"/>
      <c r="BW345" s="12"/>
      <c r="BX345" s="12"/>
      <c r="BY345" s="19"/>
      <c r="BZ345" s="19"/>
      <c r="CA345" s="19"/>
      <c r="CB345" s="12"/>
      <c r="CC345" s="12"/>
      <c r="CD345" s="12"/>
      <c r="CE345" s="12"/>
      <c r="CF345" s="12"/>
      <c r="CG345" s="12"/>
      <c r="CH345" s="12"/>
      <c r="CI345" s="12"/>
      <c r="CJ345" s="12"/>
      <c r="CK345" s="17"/>
      <c r="CL345" s="17"/>
      <c r="CM345" s="17"/>
    </row>
    <row r="346" spans="1:91">
      <c r="A346" s="2">
        <f t="shared" si="369"/>
        <v>2300</v>
      </c>
      <c r="B346" s="5">
        <f t="shared" si="370"/>
        <v>1165.4057686713427</v>
      </c>
      <c r="C346" s="5">
        <f t="shared" si="371"/>
        <v>2964.1703774344837</v>
      </c>
      <c r="D346" s="5">
        <f t="shared" si="372"/>
        <v>4369.9577572467169</v>
      </c>
      <c r="E346" s="15">
        <f t="shared" si="373"/>
        <v>1.4238803800979283E-9</v>
      </c>
      <c r="F346" s="15">
        <f t="shared" si="374"/>
        <v>2.8051398277762035E-9</v>
      </c>
      <c r="G346" s="15">
        <f t="shared" si="375"/>
        <v>5.7265931735831616E-9</v>
      </c>
      <c r="H346" s="5">
        <f t="shared" si="376"/>
        <v>459138.21656038443</v>
      </c>
      <c r="I346" s="5">
        <f t="shared" si="377"/>
        <v>209307.47586155331</v>
      </c>
      <c r="J346" s="5">
        <f t="shared" si="378"/>
        <v>71012.877739400094</v>
      </c>
      <c r="K346" s="5">
        <f t="shared" si="379"/>
        <v>393972.83667459391</v>
      </c>
      <c r="L346" s="5">
        <f t="shared" si="380"/>
        <v>70612.498341849991</v>
      </c>
      <c r="M346" s="5">
        <f t="shared" si="381"/>
        <v>16250.243522752406</v>
      </c>
      <c r="N346" s="15">
        <f t="shared" si="382"/>
        <v>1.437143434870336E-3</v>
      </c>
      <c r="O346" s="15">
        <f t="shared" si="383"/>
        <v>1.8102531804446986E-3</v>
      </c>
      <c r="P346" s="15">
        <f t="shared" si="384"/>
        <v>1.6421976627509771E-3</v>
      </c>
      <c r="Q346" s="5">
        <f t="shared" si="385"/>
        <v>2823.9197207092361</v>
      </c>
      <c r="R346" s="5">
        <f t="shared" si="386"/>
        <v>3589.3915956548817</v>
      </c>
      <c r="S346" s="5">
        <f t="shared" si="387"/>
        <v>2728.8326079517838</v>
      </c>
      <c r="T346" s="5">
        <f t="shared" si="388"/>
        <v>6.1504784808908264</v>
      </c>
      <c r="U346" s="5">
        <f t="shared" si="389"/>
        <v>17.148893420458087</v>
      </c>
      <c r="V346" s="5">
        <f t="shared" si="390"/>
        <v>38.427292271775443</v>
      </c>
      <c r="W346" s="15">
        <f t="shared" si="391"/>
        <v>-1.0734613539272964E-2</v>
      </c>
      <c r="X346" s="15">
        <f t="shared" si="392"/>
        <v>-1.217998157191269E-2</v>
      </c>
      <c r="Y346" s="15">
        <f t="shared" si="393"/>
        <v>-9.7425357312937999E-3</v>
      </c>
      <c r="Z346" s="5">
        <f t="shared" si="409"/>
        <v>2033.6369408280368</v>
      </c>
      <c r="AA346" s="5">
        <f t="shared" si="410"/>
        <v>11366.568561337524</v>
      </c>
      <c r="AB346" s="5">
        <f t="shared" si="411"/>
        <v>109046.80204628223</v>
      </c>
      <c r="AC346" s="16">
        <f t="shared" si="394"/>
        <v>0.71344021467023255</v>
      </c>
      <c r="AD346" s="16">
        <f t="shared" si="395"/>
        <v>3.1338040012168511</v>
      </c>
      <c r="AE346" s="16">
        <f t="shared" si="396"/>
        <v>39.636634995628164</v>
      </c>
      <c r="AF346" s="15">
        <f t="shared" si="397"/>
        <v>-4.0504037456468023E-3</v>
      </c>
      <c r="AG346" s="15">
        <f t="shared" si="398"/>
        <v>2.9673830763510267E-4</v>
      </c>
      <c r="AH346" s="15">
        <f t="shared" si="399"/>
        <v>9.7937136394747881E-3</v>
      </c>
      <c r="AI346" s="1">
        <f t="shared" si="363"/>
        <v>904010.63551334525</v>
      </c>
      <c r="AJ346" s="1">
        <f t="shared" si="364"/>
        <v>410459.67791198858</v>
      </c>
      <c r="AK346" s="1">
        <f t="shared" si="365"/>
        <v>139510.68376562276</v>
      </c>
      <c r="AL346" s="14">
        <f t="shared" si="400"/>
        <v>104.11828457707878</v>
      </c>
      <c r="AM346" s="14">
        <f t="shared" si="401"/>
        <v>26.339535392921363</v>
      </c>
      <c r="AN346" s="14">
        <f t="shared" si="402"/>
        <v>8.128938313540722</v>
      </c>
      <c r="AO346" s="11">
        <f t="shared" si="403"/>
        <v>1.1181979788135201E-3</v>
      </c>
      <c r="AP346" s="11">
        <f t="shared" si="404"/>
        <v>1.4086345324647173E-3</v>
      </c>
      <c r="AQ346" s="11">
        <f t="shared" si="405"/>
        <v>1.2778092544018153E-3</v>
      </c>
      <c r="AR346" s="1">
        <f t="shared" si="406"/>
        <v>459138.21656038443</v>
      </c>
      <c r="AS346" s="1">
        <f t="shared" si="407"/>
        <v>209307.47586155331</v>
      </c>
      <c r="AT346" s="1">
        <f t="shared" si="408"/>
        <v>71012.877739400094</v>
      </c>
      <c r="AU346" s="1">
        <f t="shared" si="366"/>
        <v>91827.643312076892</v>
      </c>
      <c r="AV346" s="1">
        <f t="shared" si="367"/>
        <v>41861.495172310664</v>
      </c>
      <c r="AW346" s="1">
        <f t="shared" si="368"/>
        <v>14202.57554788002</v>
      </c>
      <c r="AX346" s="1">
        <f t="shared" si="422"/>
        <v>315178.26933967514</v>
      </c>
      <c r="AY346" s="1">
        <f t="shared" si="413"/>
        <v>56489.99867347999</v>
      </c>
      <c r="AZ346" s="1">
        <f t="shared" si="414"/>
        <v>13000.194818201924</v>
      </c>
      <c r="BA346" s="1">
        <f t="shared" si="423"/>
        <v>14755.07854535335</v>
      </c>
      <c r="BB346" s="1">
        <f t="shared" si="424"/>
        <v>32433.415419615161</v>
      </c>
      <c r="BC346" s="1">
        <f t="shared" si="425"/>
        <v>41395.384595898096</v>
      </c>
      <c r="BD346" s="1">
        <f t="shared" si="415"/>
        <v>19.442210932176266</v>
      </c>
      <c r="BE346" s="2">
        <f t="shared" si="430"/>
        <v>0</v>
      </c>
      <c r="BF346" s="2">
        <f t="shared" si="431"/>
        <v>0</v>
      </c>
      <c r="BG346" s="2">
        <f t="shared" si="432"/>
        <v>0</v>
      </c>
      <c r="BH346" s="2">
        <f t="shared" si="416"/>
        <v>0</v>
      </c>
      <c r="BI346" s="2">
        <f t="shared" si="426"/>
        <v>0</v>
      </c>
      <c r="BJ346" s="2">
        <f t="shared" si="417"/>
        <v>0</v>
      </c>
      <c r="BK346" s="2">
        <f t="shared" si="418"/>
        <v>0</v>
      </c>
      <c r="BL346" s="2">
        <f t="shared" si="419"/>
        <v>0</v>
      </c>
      <c r="BM346" s="2">
        <f t="shared" si="420"/>
        <v>0</v>
      </c>
      <c r="BN346" s="2">
        <f t="shared" si="421"/>
        <v>0</v>
      </c>
      <c r="BO346" s="2">
        <f t="shared" si="427"/>
        <v>0</v>
      </c>
      <c r="BP346" s="2">
        <f t="shared" si="428"/>
        <v>0</v>
      </c>
      <c r="BQ346" s="2">
        <f t="shared" si="429"/>
        <v>0</v>
      </c>
      <c r="BR346" s="17">
        <f t="shared" si="412"/>
        <v>2.1947798231500312E-4</v>
      </c>
      <c r="BS346" s="12"/>
      <c r="BT346" s="12"/>
      <c r="BU346" s="12"/>
      <c r="BV346" s="12"/>
      <c r="BW346" s="12"/>
      <c r="BX346" s="12"/>
      <c r="BY346" s="19"/>
      <c r="BZ346" s="19"/>
      <c r="CA346" s="19"/>
      <c r="CB346" s="12"/>
      <c r="CC346" s="12"/>
      <c r="CD346" s="12"/>
      <c r="CE346" s="12"/>
      <c r="CF346" s="12"/>
      <c r="CG346" s="12"/>
      <c r="CH346" s="12"/>
      <c r="CI346" s="12"/>
      <c r="CJ346" s="12"/>
      <c r="CK346" s="17"/>
      <c r="CL346" s="17"/>
      <c r="CM346" s="17"/>
    </row>
    <row r="347" spans="1:91">
      <c r="A347" s="2"/>
    </row>
    <row r="348" spans="1:91">
      <c r="A348" s="2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2"/>
      <c r="BF348" s="2"/>
      <c r="BG348" s="2"/>
      <c r="BO348" s="2"/>
      <c r="BP348" s="2"/>
      <c r="BQ348" s="2"/>
    </row>
    <row r="349" spans="1:91">
      <c r="A349" s="2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CH349" s="17"/>
      <c r="CI349" s="17"/>
      <c r="CJ349" s="17"/>
    </row>
    <row r="350" spans="1:91">
      <c r="A350" s="2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CH350" s="17"/>
      <c r="CI350" s="17"/>
      <c r="CJ350" s="17"/>
    </row>
    <row r="351" spans="1:91">
      <c r="A351" s="2"/>
    </row>
    <row r="352" spans="1:91">
      <c r="A352" s="2"/>
    </row>
    <row r="353" spans="1:1">
      <c r="A353" s="2"/>
    </row>
    <row r="354" spans="1:1">
      <c r="A354" s="2"/>
    </row>
    <row r="355" spans="1:1">
      <c r="A355" s="2"/>
    </row>
    <row r="356" spans="1:1">
      <c r="A356" s="2"/>
    </row>
    <row r="357" spans="1:1">
      <c r="A357" s="2"/>
    </row>
    <row r="358" spans="1:1">
      <c r="A358" s="2"/>
    </row>
    <row r="359" spans="1:1">
      <c r="A359" s="2"/>
    </row>
    <row r="360" spans="1:1">
      <c r="A360" s="2"/>
    </row>
    <row r="361" spans="1:1">
      <c r="A361" s="2"/>
    </row>
    <row r="362" spans="1:1">
      <c r="A362" s="2"/>
    </row>
    <row r="363" spans="1:1">
      <c r="A363" s="2"/>
    </row>
    <row r="364" spans="1:1">
      <c r="A364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2:BC307"/>
  <sheetViews>
    <sheetView workbookViewId="0">
      <selection sqref="A1:XFD1048576"/>
    </sheetView>
  </sheetViews>
  <sheetFormatPr defaultRowHeight="15"/>
  <cols>
    <col min="1" max="9" width="9.140625" style="2"/>
    <col min="10" max="10" width="10.140625" style="2" bestFit="1" customWidth="1"/>
    <col min="11" max="16384" width="9.140625" style="2"/>
  </cols>
  <sheetData>
    <row r="2" spans="1:55">
      <c r="AE2" s="1"/>
      <c r="AJ2" s="18"/>
      <c r="AN2" s="1"/>
      <c r="AO2" s="18"/>
      <c r="AS2" s="1"/>
      <c r="AT2" s="18"/>
      <c r="AX2" s="1"/>
      <c r="AY2" s="18"/>
      <c r="BC2" s="1"/>
    </row>
    <row r="3" spans="1:55">
      <c r="E3" s="20"/>
      <c r="F3" s="3"/>
      <c r="G3" s="3"/>
      <c r="H3" s="3"/>
      <c r="U3" s="3"/>
      <c r="V3" s="3"/>
    </row>
    <row r="4" spans="1:55">
      <c r="E4" s="20"/>
      <c r="F4" s="3"/>
      <c r="G4" s="3"/>
      <c r="H4" s="3"/>
      <c r="I4" s="3"/>
      <c r="U4" s="3"/>
      <c r="V4" s="3"/>
    </row>
    <row r="5" spans="1:55">
      <c r="E5" s="12"/>
      <c r="F5" s="3"/>
      <c r="G5" s="3"/>
      <c r="H5" s="3"/>
      <c r="I5" s="3"/>
      <c r="O5" s="3"/>
      <c r="P5" s="3"/>
      <c r="Q5" s="3"/>
      <c r="R5" s="12"/>
      <c r="S5" s="3"/>
      <c r="T5" s="3"/>
      <c r="U5" s="3"/>
      <c r="V5" s="3"/>
    </row>
    <row r="6" spans="1:55">
      <c r="E6" s="1"/>
      <c r="F6" s="1"/>
      <c r="G6" s="3"/>
      <c r="H6" s="3"/>
      <c r="I6" s="3"/>
      <c r="K6" s="1"/>
      <c r="L6" s="1"/>
      <c r="M6" s="1"/>
      <c r="N6" s="1"/>
      <c r="O6" s="12"/>
      <c r="P6" s="12"/>
      <c r="Q6" s="12"/>
      <c r="R6" s="12"/>
      <c r="S6" s="12"/>
      <c r="T6" s="12"/>
      <c r="U6" s="3"/>
      <c r="V6" s="17"/>
      <c r="W6" s="17"/>
      <c r="X6" s="17"/>
      <c r="Y6" s="17"/>
      <c r="Z6" s="17"/>
      <c r="AA6" s="17"/>
      <c r="AB6" s="1"/>
      <c r="AC6" s="17"/>
      <c r="AD6" s="17"/>
      <c r="AE6" s="17"/>
      <c r="AF6" s="17"/>
      <c r="AG6" s="17"/>
      <c r="AH6" s="17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</row>
    <row r="7" spans="1:55">
      <c r="E7" s="1"/>
      <c r="F7" s="1"/>
      <c r="G7" s="1"/>
      <c r="H7" s="1"/>
      <c r="I7" s="1"/>
      <c r="J7" s="1"/>
      <c r="K7" s="1"/>
      <c r="L7" s="1"/>
      <c r="M7" s="1"/>
      <c r="N7" s="1"/>
      <c r="O7" s="12"/>
      <c r="P7" s="12"/>
      <c r="Q7" s="12"/>
      <c r="R7" s="12"/>
      <c r="S7" s="12"/>
      <c r="T7" s="12"/>
      <c r="U7" s="1"/>
      <c r="V7" s="17"/>
      <c r="W7" s="17"/>
      <c r="X7" s="17"/>
      <c r="Y7" s="17"/>
      <c r="Z7" s="17"/>
      <c r="AA7" s="17"/>
      <c r="AB7" s="1"/>
      <c r="AC7" s="17"/>
      <c r="AD7" s="17"/>
      <c r="AE7" s="17"/>
      <c r="AF7" s="17"/>
      <c r="AG7" s="17"/>
      <c r="AH7" s="17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</row>
    <row r="8" spans="1:55">
      <c r="E8" s="1"/>
      <c r="F8" s="1"/>
      <c r="G8" s="1"/>
      <c r="H8" s="1"/>
      <c r="I8" s="1"/>
      <c r="J8" s="1"/>
      <c r="K8" s="1"/>
      <c r="L8" s="1"/>
      <c r="M8" s="1"/>
      <c r="N8" s="1"/>
      <c r="O8" s="12"/>
      <c r="P8" s="12"/>
      <c r="Q8" s="12"/>
      <c r="R8" s="12"/>
      <c r="S8" s="12"/>
      <c r="T8" s="12"/>
      <c r="U8" s="1"/>
      <c r="V8" s="17"/>
      <c r="W8" s="17"/>
      <c r="X8" s="17"/>
      <c r="Y8" s="17"/>
      <c r="Z8" s="17"/>
      <c r="AA8" s="17"/>
      <c r="AB8" s="1"/>
      <c r="AC8" s="17"/>
      <c r="AD8" s="17"/>
      <c r="AE8" s="17"/>
      <c r="AF8" s="17"/>
      <c r="AG8" s="17"/>
      <c r="AH8" s="17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</row>
    <row r="9" spans="1:55">
      <c r="A9" s="1"/>
      <c r="B9" s="1"/>
      <c r="C9" s="12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2"/>
      <c r="P9" s="12"/>
      <c r="Q9" s="12"/>
      <c r="R9" s="12"/>
      <c r="S9" s="12"/>
      <c r="T9" s="12"/>
      <c r="U9" s="1"/>
      <c r="V9" s="17"/>
      <c r="W9" s="17"/>
      <c r="X9" s="17"/>
      <c r="Y9" s="17"/>
      <c r="Z9" s="17"/>
      <c r="AA9" s="17"/>
      <c r="AB9" s="1"/>
      <c r="AC9" s="17"/>
      <c r="AD9" s="17"/>
      <c r="AE9" s="17"/>
      <c r="AF9" s="17"/>
      <c r="AG9" s="17"/>
      <c r="AH9" s="17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</row>
    <row r="10" spans="1:55">
      <c r="E10" s="1"/>
      <c r="F10" s="1"/>
      <c r="G10" s="1"/>
      <c r="H10" s="1"/>
      <c r="I10" s="1"/>
      <c r="J10" s="1"/>
      <c r="K10" s="1"/>
      <c r="L10" s="1"/>
      <c r="M10" s="1"/>
      <c r="N10" s="1"/>
      <c r="O10" s="12"/>
      <c r="P10" s="12"/>
      <c r="Q10" s="12"/>
      <c r="R10" s="12"/>
      <c r="S10" s="12"/>
      <c r="T10" s="12"/>
      <c r="U10" s="1"/>
      <c r="V10" s="17"/>
      <c r="W10" s="17"/>
      <c r="X10" s="17"/>
      <c r="Y10" s="17"/>
      <c r="Z10" s="17"/>
      <c r="AA10" s="17"/>
      <c r="AB10" s="1"/>
      <c r="AC10" s="17"/>
      <c r="AD10" s="17"/>
      <c r="AE10" s="17"/>
      <c r="AF10" s="17"/>
      <c r="AG10" s="17"/>
      <c r="AH10" s="17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</row>
    <row r="11" spans="1:55">
      <c r="B11" s="1"/>
      <c r="C11" s="12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2"/>
      <c r="P11" s="12"/>
      <c r="Q11" s="12"/>
      <c r="R11" s="12"/>
      <c r="S11" s="12"/>
      <c r="T11" s="12"/>
      <c r="U11" s="1"/>
      <c r="V11" s="17"/>
      <c r="W11" s="17"/>
      <c r="X11" s="17"/>
      <c r="Y11" s="17"/>
      <c r="Z11" s="17"/>
      <c r="AA11" s="17"/>
      <c r="AB11" s="1"/>
      <c r="AC11" s="17"/>
      <c r="AD11" s="17"/>
      <c r="AE11" s="17"/>
      <c r="AF11" s="17"/>
      <c r="AG11" s="17"/>
      <c r="AH11" s="17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</row>
    <row r="12" spans="1:55">
      <c r="B12" s="1"/>
      <c r="C12" s="12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2"/>
      <c r="P12" s="12"/>
      <c r="Q12" s="12"/>
      <c r="R12" s="12"/>
      <c r="S12" s="12"/>
      <c r="T12" s="12"/>
      <c r="U12" s="1"/>
      <c r="V12" s="17"/>
      <c r="W12" s="17"/>
      <c r="X12" s="17"/>
      <c r="Y12" s="17"/>
      <c r="Z12" s="17"/>
      <c r="AA12" s="17"/>
      <c r="AB12" s="1"/>
      <c r="AC12" s="17"/>
      <c r="AD12" s="17"/>
      <c r="AE12" s="17"/>
      <c r="AF12" s="17"/>
      <c r="AG12" s="17"/>
      <c r="AH12" s="17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</row>
    <row r="13" spans="1:55">
      <c r="A13" s="1"/>
      <c r="B13" s="1"/>
      <c r="C13" s="12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2"/>
      <c r="P13" s="12"/>
      <c r="Q13" s="12"/>
      <c r="R13" s="12"/>
      <c r="S13" s="12"/>
      <c r="T13" s="12"/>
      <c r="U13" s="1"/>
      <c r="V13" s="17"/>
      <c r="W13" s="17"/>
      <c r="X13" s="17"/>
      <c r="Y13" s="17"/>
      <c r="Z13" s="17"/>
      <c r="AA13" s="17"/>
      <c r="AB13" s="1"/>
      <c r="AC13" s="17"/>
      <c r="AD13" s="17"/>
      <c r="AE13" s="17"/>
      <c r="AF13" s="17"/>
      <c r="AG13" s="17"/>
      <c r="AH13" s="17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</row>
    <row r="14" spans="1:55">
      <c r="A14" s="1"/>
      <c r="B14" s="1"/>
      <c r="C14" s="12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2"/>
      <c r="P14" s="12"/>
      <c r="Q14" s="12"/>
      <c r="R14" s="12"/>
      <c r="S14" s="12"/>
      <c r="T14" s="12"/>
      <c r="U14" s="1"/>
      <c r="V14" s="17"/>
      <c r="W14" s="17"/>
      <c r="X14" s="17"/>
      <c r="Y14" s="17"/>
      <c r="Z14" s="17"/>
      <c r="AA14" s="17"/>
      <c r="AB14" s="1"/>
      <c r="AC14" s="17"/>
      <c r="AD14" s="17"/>
      <c r="AE14" s="17"/>
      <c r="AF14" s="17"/>
      <c r="AG14" s="17"/>
      <c r="AH14" s="17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</row>
    <row r="15" spans="1:55">
      <c r="A15" s="1"/>
      <c r="B15" s="1"/>
      <c r="C15" s="12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2"/>
      <c r="P15" s="12"/>
      <c r="Q15" s="12"/>
      <c r="R15" s="12"/>
      <c r="S15" s="12"/>
      <c r="T15" s="12"/>
      <c r="U15" s="1"/>
      <c r="V15" s="17"/>
      <c r="W15" s="17"/>
      <c r="X15" s="17"/>
      <c r="Y15" s="17"/>
      <c r="Z15" s="17"/>
      <c r="AA15" s="17"/>
      <c r="AB15" s="1"/>
      <c r="AC15" s="17"/>
      <c r="AD15" s="17"/>
      <c r="AE15" s="17"/>
      <c r="AF15" s="17"/>
      <c r="AG15" s="17"/>
      <c r="AH15" s="17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</row>
    <row r="16" spans="1:55">
      <c r="A16" s="1"/>
      <c r="B16" s="1"/>
      <c r="C16" s="12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2"/>
      <c r="P16" s="12"/>
      <c r="Q16" s="12"/>
      <c r="R16" s="12"/>
      <c r="S16" s="12"/>
      <c r="T16" s="12"/>
      <c r="U16" s="1"/>
      <c r="V16" s="17"/>
      <c r="W16" s="17"/>
      <c r="X16" s="17"/>
      <c r="Y16" s="17"/>
      <c r="Z16" s="17"/>
      <c r="AA16" s="17"/>
      <c r="AB16" s="1"/>
      <c r="AC16" s="17"/>
      <c r="AD16" s="17"/>
      <c r="AE16" s="17"/>
      <c r="AF16" s="17"/>
      <c r="AG16" s="17"/>
      <c r="AH16" s="17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</row>
    <row r="17" spans="1:55">
      <c r="A17" s="1"/>
      <c r="B17" s="1"/>
      <c r="C17" s="12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2"/>
      <c r="P17" s="12"/>
      <c r="Q17" s="12"/>
      <c r="R17" s="12"/>
      <c r="S17" s="12"/>
      <c r="T17" s="12"/>
      <c r="U17" s="1"/>
      <c r="V17" s="17"/>
      <c r="W17" s="17"/>
      <c r="X17" s="17"/>
      <c r="Y17" s="17"/>
      <c r="Z17" s="17"/>
      <c r="AA17" s="17"/>
      <c r="AB17" s="1"/>
      <c r="AC17" s="17"/>
      <c r="AD17" s="17"/>
      <c r="AE17" s="17"/>
      <c r="AF17" s="17"/>
      <c r="AG17" s="17"/>
      <c r="AH17" s="17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</row>
    <row r="18" spans="1:55">
      <c r="A18" s="1"/>
      <c r="B18" s="1"/>
      <c r="C18" s="12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2"/>
      <c r="P18" s="12"/>
      <c r="Q18" s="12"/>
      <c r="R18" s="12"/>
      <c r="S18" s="12"/>
      <c r="T18" s="12"/>
      <c r="U18" s="1"/>
      <c r="V18" s="17"/>
      <c r="W18" s="17"/>
      <c r="X18" s="17"/>
      <c r="Y18" s="17"/>
      <c r="Z18" s="17"/>
      <c r="AA18" s="17"/>
      <c r="AB18" s="1"/>
      <c r="AC18" s="17"/>
      <c r="AD18" s="17"/>
      <c r="AE18" s="17"/>
      <c r="AF18" s="17"/>
      <c r="AG18" s="17"/>
      <c r="AH18" s="17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</row>
    <row r="19" spans="1:55">
      <c r="A19" s="1"/>
      <c r="B19" s="1"/>
      <c r="C19" s="12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2"/>
      <c r="P19" s="12"/>
      <c r="Q19" s="12"/>
      <c r="R19" s="12"/>
      <c r="S19" s="12"/>
      <c r="T19" s="12"/>
      <c r="U19" s="1"/>
      <c r="V19" s="17"/>
      <c r="W19" s="17"/>
      <c r="X19" s="17"/>
      <c r="Y19" s="17"/>
      <c r="Z19" s="17"/>
      <c r="AA19" s="17"/>
      <c r="AB19" s="1"/>
      <c r="AC19" s="17"/>
      <c r="AD19" s="17"/>
      <c r="AE19" s="17"/>
      <c r="AF19" s="17"/>
      <c r="AG19" s="17"/>
      <c r="AH19" s="17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</row>
    <row r="20" spans="1:55">
      <c r="A20" s="1"/>
      <c r="B20" s="1"/>
      <c r="C20" s="12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2"/>
      <c r="P20" s="12"/>
      <c r="Q20" s="12"/>
      <c r="R20" s="12"/>
      <c r="S20" s="12"/>
      <c r="T20" s="12"/>
      <c r="U20" s="1"/>
      <c r="V20" s="17"/>
      <c r="W20" s="17"/>
      <c r="X20" s="17"/>
      <c r="Y20" s="17"/>
      <c r="Z20" s="17"/>
      <c r="AA20" s="17"/>
      <c r="AB20" s="1"/>
      <c r="AC20" s="17"/>
      <c r="AD20" s="17"/>
      <c r="AE20" s="17"/>
      <c r="AF20" s="17"/>
      <c r="AG20" s="17"/>
      <c r="AH20" s="17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</row>
    <row r="21" spans="1:55">
      <c r="A21" s="1"/>
      <c r="B21" s="1"/>
      <c r="C21" s="12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2"/>
      <c r="P21" s="12"/>
      <c r="Q21" s="12"/>
      <c r="R21" s="12"/>
      <c r="S21" s="12"/>
      <c r="T21" s="12"/>
      <c r="U21" s="1"/>
      <c r="V21" s="17"/>
      <c r="W21" s="17"/>
      <c r="X21" s="17"/>
      <c r="Y21" s="17"/>
      <c r="Z21" s="17"/>
      <c r="AA21" s="17"/>
      <c r="AB21" s="1"/>
      <c r="AC21" s="17"/>
      <c r="AD21" s="17"/>
      <c r="AE21" s="17"/>
      <c r="AF21" s="17"/>
      <c r="AG21" s="17"/>
      <c r="AH21" s="17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</row>
    <row r="22" spans="1:55">
      <c r="A22" s="1"/>
      <c r="B22" s="1"/>
      <c r="C22" s="12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2"/>
      <c r="P22" s="12"/>
      <c r="Q22" s="12"/>
      <c r="R22" s="12"/>
      <c r="S22" s="12"/>
      <c r="T22" s="12"/>
      <c r="U22" s="1"/>
      <c r="V22" s="17"/>
      <c r="W22" s="17"/>
      <c r="X22" s="17"/>
      <c r="Y22" s="17"/>
      <c r="Z22" s="17"/>
      <c r="AA22" s="17"/>
      <c r="AB22" s="1"/>
      <c r="AC22" s="17"/>
      <c r="AD22" s="17"/>
      <c r="AE22" s="17"/>
      <c r="AF22" s="17"/>
      <c r="AG22" s="17"/>
      <c r="AH22" s="17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</row>
    <row r="23" spans="1:55">
      <c r="A23" s="1"/>
      <c r="B23" s="1"/>
      <c r="C23" s="1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2"/>
      <c r="P23" s="12"/>
      <c r="Q23" s="12"/>
      <c r="R23" s="12"/>
      <c r="S23" s="12"/>
      <c r="T23" s="12"/>
      <c r="U23" s="1"/>
      <c r="V23" s="17"/>
      <c r="W23" s="17"/>
      <c r="X23" s="17"/>
      <c r="Y23" s="17"/>
      <c r="Z23" s="17"/>
      <c r="AA23" s="17"/>
      <c r="AB23" s="1"/>
      <c r="AC23" s="17"/>
      <c r="AD23" s="17"/>
      <c r="AE23" s="17"/>
      <c r="AF23" s="17"/>
      <c r="AG23" s="17"/>
      <c r="AH23" s="17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</row>
    <row r="24" spans="1:55">
      <c r="A24" s="1"/>
      <c r="B24" s="1"/>
      <c r="C24" s="12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2"/>
      <c r="P24" s="12"/>
      <c r="Q24" s="12"/>
      <c r="R24" s="12"/>
      <c r="S24" s="12"/>
      <c r="T24" s="12"/>
      <c r="U24" s="1"/>
      <c r="V24" s="17"/>
      <c r="W24" s="17"/>
      <c r="X24" s="17"/>
      <c r="Y24" s="17"/>
      <c r="Z24" s="17"/>
      <c r="AA24" s="17"/>
      <c r="AB24" s="1"/>
      <c r="AC24" s="17"/>
      <c r="AD24" s="17"/>
      <c r="AE24" s="17"/>
      <c r="AF24" s="17"/>
      <c r="AG24" s="17"/>
      <c r="AH24" s="17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</row>
    <row r="25" spans="1:55">
      <c r="A25" s="1"/>
      <c r="B25" s="1"/>
      <c r="C25" s="1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2"/>
      <c r="P25" s="12"/>
      <c r="Q25" s="12"/>
      <c r="R25" s="12"/>
      <c r="S25" s="12"/>
      <c r="T25" s="12"/>
      <c r="U25" s="1"/>
      <c r="V25" s="17"/>
      <c r="W25" s="17"/>
      <c r="X25" s="17"/>
      <c r="Y25" s="17"/>
      <c r="Z25" s="17"/>
      <c r="AA25" s="17"/>
      <c r="AB25" s="1"/>
      <c r="AC25" s="17"/>
      <c r="AD25" s="17"/>
      <c r="AE25" s="17"/>
      <c r="AF25" s="17"/>
      <c r="AG25" s="17"/>
      <c r="AH25" s="17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</row>
    <row r="26" spans="1:55">
      <c r="A26" s="1"/>
      <c r="B26" s="1"/>
      <c r="C26" s="1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2"/>
      <c r="P26" s="12"/>
      <c r="Q26" s="12"/>
      <c r="R26" s="12"/>
      <c r="S26" s="12"/>
      <c r="T26" s="12"/>
      <c r="U26" s="1"/>
      <c r="V26" s="17"/>
      <c r="W26" s="17"/>
      <c r="X26" s="17"/>
      <c r="Y26" s="17"/>
      <c r="Z26" s="17"/>
      <c r="AA26" s="17"/>
      <c r="AB26" s="1"/>
      <c r="AC26" s="17"/>
      <c r="AD26" s="17"/>
      <c r="AE26" s="17"/>
      <c r="AF26" s="17"/>
      <c r="AG26" s="17"/>
      <c r="AH26" s="17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</row>
    <row r="27" spans="1:55">
      <c r="A27" s="1"/>
      <c r="B27" s="1"/>
      <c r="C27" s="1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2"/>
      <c r="P27" s="12"/>
      <c r="Q27" s="12"/>
      <c r="R27" s="12"/>
      <c r="S27" s="12"/>
      <c r="T27" s="12"/>
      <c r="U27" s="1"/>
      <c r="V27" s="17"/>
      <c r="W27" s="17"/>
      <c r="X27" s="17"/>
      <c r="Y27" s="17"/>
      <c r="Z27" s="17"/>
      <c r="AA27" s="17"/>
      <c r="AB27" s="1"/>
      <c r="AC27" s="17"/>
      <c r="AD27" s="17"/>
      <c r="AE27" s="17"/>
      <c r="AF27" s="17"/>
      <c r="AG27" s="17"/>
      <c r="AH27" s="17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</row>
    <row r="28" spans="1:55">
      <c r="A28" s="1"/>
      <c r="B28" s="1"/>
      <c r="C28" s="12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2"/>
      <c r="P28" s="12"/>
      <c r="Q28" s="12"/>
      <c r="R28" s="12"/>
      <c r="S28" s="12"/>
      <c r="T28" s="12"/>
      <c r="U28" s="1"/>
      <c r="V28" s="17"/>
      <c r="W28" s="17"/>
      <c r="X28" s="17"/>
      <c r="Y28" s="17"/>
      <c r="Z28" s="17"/>
      <c r="AA28" s="17"/>
      <c r="AB28" s="1"/>
      <c r="AC28" s="17"/>
      <c r="AD28" s="17"/>
      <c r="AE28" s="17"/>
      <c r="AF28" s="17"/>
      <c r="AG28" s="17"/>
      <c r="AH28" s="17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</row>
    <row r="29" spans="1:55">
      <c r="A29" s="1"/>
      <c r="B29" s="1"/>
      <c r="C29" s="12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2"/>
      <c r="P29" s="12"/>
      <c r="Q29" s="12"/>
      <c r="R29" s="12"/>
      <c r="S29" s="12"/>
      <c r="T29" s="12"/>
      <c r="U29" s="1"/>
      <c r="V29" s="17"/>
      <c r="W29" s="17"/>
      <c r="X29" s="17"/>
      <c r="Y29" s="17"/>
      <c r="Z29" s="17"/>
      <c r="AA29" s="17"/>
      <c r="AB29" s="1"/>
      <c r="AC29" s="17"/>
      <c r="AD29" s="17"/>
      <c r="AE29" s="17"/>
      <c r="AF29" s="17"/>
      <c r="AG29" s="17"/>
      <c r="AH29" s="17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</row>
    <row r="30" spans="1:55">
      <c r="A30" s="1"/>
      <c r="B30" s="1"/>
      <c r="C30" s="12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2"/>
      <c r="P30" s="12"/>
      <c r="Q30" s="12"/>
      <c r="R30" s="12"/>
      <c r="S30" s="12"/>
      <c r="T30" s="12"/>
      <c r="U30" s="1"/>
      <c r="V30" s="17"/>
      <c r="W30" s="17"/>
      <c r="X30" s="17"/>
      <c r="Y30" s="17"/>
      <c r="Z30" s="17"/>
      <c r="AA30" s="17"/>
      <c r="AB30" s="1"/>
      <c r="AC30" s="17"/>
      <c r="AD30" s="17"/>
      <c r="AE30" s="17"/>
      <c r="AF30" s="17"/>
      <c r="AG30" s="17"/>
      <c r="AH30" s="17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</row>
    <row r="31" spans="1:55">
      <c r="A31" s="1"/>
      <c r="B31" s="1"/>
      <c r="C31" s="12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2"/>
      <c r="P31" s="12"/>
      <c r="Q31" s="12"/>
      <c r="R31" s="12"/>
      <c r="S31" s="12"/>
      <c r="T31" s="12"/>
      <c r="U31" s="1"/>
      <c r="V31" s="17"/>
      <c r="W31" s="17"/>
      <c r="X31" s="17"/>
      <c r="Y31" s="17"/>
      <c r="Z31" s="17"/>
      <c r="AA31" s="17"/>
      <c r="AB31" s="1"/>
      <c r="AC31" s="17"/>
      <c r="AD31" s="17"/>
      <c r="AE31" s="17"/>
      <c r="AF31" s="17"/>
      <c r="AG31" s="17"/>
      <c r="AH31" s="17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</row>
    <row r="32" spans="1:55">
      <c r="A32" s="1"/>
      <c r="B32" s="1"/>
      <c r="C32" s="1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2"/>
      <c r="P32" s="12"/>
      <c r="Q32" s="12"/>
      <c r="R32" s="12"/>
      <c r="S32" s="12"/>
      <c r="T32" s="12"/>
      <c r="U32" s="1"/>
      <c r="V32" s="17"/>
      <c r="W32" s="17"/>
      <c r="X32" s="17"/>
      <c r="Y32" s="17"/>
      <c r="Z32" s="17"/>
      <c r="AA32" s="17"/>
      <c r="AB32" s="1"/>
      <c r="AC32" s="17"/>
      <c r="AD32" s="17"/>
      <c r="AE32" s="17"/>
      <c r="AF32" s="17"/>
      <c r="AG32" s="17"/>
      <c r="AH32" s="17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</row>
    <row r="33" spans="1:55">
      <c r="A33" s="1"/>
      <c r="B33" s="1"/>
      <c r="C33" s="1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2"/>
      <c r="P33" s="12"/>
      <c r="Q33" s="12"/>
      <c r="R33" s="12"/>
      <c r="S33" s="12"/>
      <c r="T33" s="12"/>
      <c r="U33" s="1"/>
      <c r="V33" s="17"/>
      <c r="W33" s="17"/>
      <c r="X33" s="17"/>
      <c r="Y33" s="17"/>
      <c r="Z33" s="17"/>
      <c r="AA33" s="17"/>
      <c r="AB33" s="1"/>
      <c r="AC33" s="17"/>
      <c r="AD33" s="17"/>
      <c r="AE33" s="17"/>
      <c r="AF33" s="17"/>
      <c r="AG33" s="17"/>
      <c r="AH33" s="17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</row>
    <row r="34" spans="1:55">
      <c r="A34" s="1"/>
      <c r="B34" s="1"/>
      <c r="C34" s="1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2"/>
      <c r="P34" s="12"/>
      <c r="Q34" s="12"/>
      <c r="R34" s="12"/>
      <c r="S34" s="12"/>
      <c r="T34" s="12"/>
      <c r="U34" s="1"/>
      <c r="V34" s="17"/>
      <c r="W34" s="17"/>
      <c r="X34" s="17"/>
      <c r="Y34" s="17"/>
      <c r="Z34" s="17"/>
      <c r="AA34" s="17"/>
      <c r="AB34" s="1"/>
      <c r="AC34" s="17"/>
      <c r="AD34" s="17"/>
      <c r="AE34" s="17"/>
      <c r="AF34" s="17"/>
      <c r="AG34" s="17"/>
      <c r="AH34" s="17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</row>
    <row r="35" spans="1:55">
      <c r="A35" s="1"/>
      <c r="B35" s="1"/>
      <c r="C35" s="12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2"/>
      <c r="P35" s="12"/>
      <c r="Q35" s="12"/>
      <c r="R35" s="12"/>
      <c r="S35" s="12"/>
      <c r="T35" s="12"/>
      <c r="U35" s="1"/>
      <c r="V35" s="17"/>
      <c r="W35" s="17"/>
      <c r="X35" s="17"/>
      <c r="Y35" s="17"/>
      <c r="Z35" s="17"/>
      <c r="AA35" s="17"/>
      <c r="AB35" s="1"/>
      <c r="AC35" s="17"/>
      <c r="AD35" s="17"/>
      <c r="AE35" s="17"/>
      <c r="AF35" s="17"/>
      <c r="AG35" s="17"/>
      <c r="AH35" s="17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</row>
    <row r="36" spans="1:55">
      <c r="A36" s="1"/>
      <c r="B36" s="1"/>
      <c r="C36" s="12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2"/>
      <c r="P36" s="12"/>
      <c r="Q36" s="12"/>
      <c r="R36" s="12"/>
      <c r="S36" s="12"/>
      <c r="T36" s="12"/>
      <c r="U36" s="1"/>
      <c r="V36" s="17"/>
      <c r="W36" s="17"/>
      <c r="X36" s="17"/>
      <c r="Y36" s="17"/>
      <c r="Z36" s="17"/>
      <c r="AA36" s="17"/>
      <c r="AB36" s="1"/>
      <c r="AC36" s="17"/>
      <c r="AD36" s="17"/>
      <c r="AE36" s="17"/>
      <c r="AF36" s="17"/>
      <c r="AG36" s="17"/>
      <c r="AH36" s="17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</row>
    <row r="37" spans="1:55">
      <c r="A37" s="1"/>
      <c r="B37" s="1"/>
      <c r="C37" s="12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2"/>
      <c r="P37" s="12"/>
      <c r="Q37" s="12"/>
      <c r="R37" s="12"/>
      <c r="S37" s="12"/>
      <c r="T37" s="12"/>
      <c r="U37" s="1"/>
      <c r="V37" s="17"/>
      <c r="W37" s="17"/>
      <c r="X37" s="17"/>
      <c r="Y37" s="17"/>
      <c r="Z37" s="17"/>
      <c r="AA37" s="17"/>
      <c r="AB37" s="1"/>
      <c r="AC37" s="17"/>
      <c r="AD37" s="17"/>
      <c r="AE37" s="17"/>
      <c r="AF37" s="17"/>
      <c r="AG37" s="17"/>
      <c r="AH37" s="17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</row>
    <row r="38" spans="1:55">
      <c r="A38" s="1"/>
      <c r="B38" s="1"/>
      <c r="C38" s="12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2"/>
      <c r="P38" s="12"/>
      <c r="Q38" s="12"/>
      <c r="R38" s="12"/>
      <c r="S38" s="12"/>
      <c r="T38" s="12"/>
      <c r="U38" s="1"/>
      <c r="V38" s="17"/>
      <c r="W38" s="17"/>
      <c r="X38" s="17"/>
      <c r="Y38" s="17"/>
      <c r="Z38" s="17"/>
      <c r="AA38" s="17"/>
      <c r="AB38" s="1"/>
      <c r="AC38" s="17"/>
      <c r="AD38" s="17"/>
      <c r="AE38" s="17"/>
      <c r="AF38" s="17"/>
      <c r="AG38" s="17"/>
      <c r="AH38" s="17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</row>
    <row r="39" spans="1:55">
      <c r="A39" s="1"/>
      <c r="B39" s="1"/>
      <c r="C39" s="12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2"/>
      <c r="P39" s="12"/>
      <c r="Q39" s="12"/>
      <c r="R39" s="12"/>
      <c r="S39" s="12"/>
      <c r="T39" s="12"/>
      <c r="U39" s="1"/>
      <c r="V39" s="17"/>
      <c r="W39" s="17"/>
      <c r="X39" s="17"/>
      <c r="Y39" s="17"/>
      <c r="Z39" s="17"/>
      <c r="AA39" s="17"/>
      <c r="AB39" s="1"/>
      <c r="AC39" s="17"/>
      <c r="AD39" s="17"/>
      <c r="AE39" s="17"/>
      <c r="AF39" s="17"/>
      <c r="AG39" s="17"/>
      <c r="AH39" s="17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</row>
    <row r="40" spans="1:55">
      <c r="A40" s="1"/>
      <c r="B40" s="1"/>
      <c r="C40" s="12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2"/>
      <c r="P40" s="12"/>
      <c r="Q40" s="12"/>
      <c r="R40" s="12"/>
      <c r="S40" s="12"/>
      <c r="T40" s="12"/>
      <c r="U40" s="1"/>
      <c r="V40" s="17"/>
      <c r="W40" s="17"/>
      <c r="X40" s="17"/>
      <c r="Y40" s="17"/>
      <c r="Z40" s="17"/>
      <c r="AA40" s="17"/>
      <c r="AB40" s="1"/>
      <c r="AC40" s="17"/>
      <c r="AD40" s="17"/>
      <c r="AE40" s="17"/>
      <c r="AF40" s="17"/>
      <c r="AG40" s="17"/>
      <c r="AH40" s="17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</row>
    <row r="41" spans="1:55">
      <c r="A41" s="1"/>
      <c r="B41" s="1"/>
      <c r="C41" s="12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2"/>
      <c r="P41" s="12"/>
      <c r="Q41" s="12"/>
      <c r="R41" s="12"/>
      <c r="S41" s="12"/>
      <c r="T41" s="12"/>
      <c r="U41" s="1"/>
      <c r="V41" s="17"/>
      <c r="W41" s="17"/>
      <c r="X41" s="17"/>
      <c r="Y41" s="17"/>
      <c r="Z41" s="17"/>
      <c r="AA41" s="17"/>
      <c r="AB41" s="1"/>
      <c r="AC41" s="17"/>
      <c r="AD41" s="17"/>
      <c r="AE41" s="17"/>
      <c r="AF41" s="17"/>
      <c r="AG41" s="17"/>
      <c r="AH41" s="17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</row>
    <row r="42" spans="1:55">
      <c r="A42" s="1"/>
      <c r="B42" s="1"/>
      <c r="C42" s="12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2"/>
      <c r="P42" s="12"/>
      <c r="Q42" s="12"/>
      <c r="R42" s="12"/>
      <c r="S42" s="12"/>
      <c r="T42" s="12"/>
      <c r="U42" s="1"/>
      <c r="V42" s="17"/>
      <c r="W42" s="17"/>
      <c r="X42" s="17"/>
      <c r="Y42" s="17"/>
      <c r="Z42" s="17"/>
      <c r="AA42" s="17"/>
      <c r="AB42" s="1"/>
      <c r="AC42" s="17"/>
      <c r="AD42" s="17"/>
      <c r="AE42" s="17"/>
      <c r="AF42" s="17"/>
      <c r="AG42" s="17"/>
      <c r="AH42" s="17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</row>
    <row r="43" spans="1:55">
      <c r="A43" s="1"/>
      <c r="B43" s="1"/>
      <c r="C43" s="12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2"/>
      <c r="P43" s="12"/>
      <c r="Q43" s="12"/>
      <c r="R43" s="12"/>
      <c r="S43" s="12"/>
      <c r="T43" s="12"/>
      <c r="U43" s="1"/>
      <c r="V43" s="17"/>
      <c r="W43" s="17"/>
      <c r="X43" s="17"/>
      <c r="Y43" s="17"/>
      <c r="Z43" s="17"/>
      <c r="AA43" s="17"/>
      <c r="AB43" s="1"/>
      <c r="AC43" s="17"/>
      <c r="AD43" s="17"/>
      <c r="AE43" s="17"/>
      <c r="AF43" s="17"/>
      <c r="AG43" s="17"/>
      <c r="AH43" s="17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</row>
    <row r="44" spans="1:55">
      <c r="A44" s="1"/>
      <c r="B44" s="1"/>
      <c r="C44" s="12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2"/>
      <c r="P44" s="12"/>
      <c r="Q44" s="12"/>
      <c r="R44" s="12"/>
      <c r="S44" s="12"/>
      <c r="T44" s="12"/>
      <c r="U44" s="1"/>
      <c r="V44" s="17"/>
      <c r="W44" s="17"/>
      <c r="X44" s="17"/>
      <c r="Y44" s="17"/>
      <c r="Z44" s="17"/>
      <c r="AA44" s="17"/>
      <c r="AB44" s="1"/>
      <c r="AC44" s="17"/>
      <c r="AD44" s="17"/>
      <c r="AE44" s="17"/>
      <c r="AF44" s="17"/>
      <c r="AG44" s="17"/>
      <c r="AH44" s="17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</row>
    <row r="45" spans="1:55">
      <c r="A45" s="1"/>
      <c r="B45" s="1"/>
      <c r="C45" s="12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2"/>
      <c r="P45" s="12"/>
      <c r="Q45" s="12"/>
      <c r="R45" s="12"/>
      <c r="S45" s="12"/>
      <c r="T45" s="12"/>
      <c r="U45" s="1"/>
      <c r="V45" s="17"/>
      <c r="W45" s="17"/>
      <c r="X45" s="17"/>
      <c r="Y45" s="17"/>
      <c r="Z45" s="17"/>
      <c r="AA45" s="17"/>
      <c r="AB45" s="1"/>
      <c r="AC45" s="17"/>
      <c r="AD45" s="17"/>
      <c r="AE45" s="17"/>
      <c r="AF45" s="17"/>
      <c r="AG45" s="17"/>
      <c r="AH45" s="17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</row>
    <row r="46" spans="1:55">
      <c r="A46" s="1"/>
      <c r="B46" s="1"/>
      <c r="C46" s="12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2"/>
      <c r="P46" s="12"/>
      <c r="Q46" s="12"/>
      <c r="R46" s="12"/>
      <c r="S46" s="12"/>
      <c r="T46" s="12"/>
      <c r="U46" s="1"/>
      <c r="V46" s="17"/>
      <c r="W46" s="17"/>
      <c r="X46" s="17"/>
      <c r="Y46" s="17"/>
      <c r="Z46" s="17"/>
      <c r="AA46" s="17"/>
      <c r="AB46" s="1"/>
      <c r="AC46" s="17"/>
      <c r="AD46" s="17"/>
      <c r="AE46" s="17"/>
      <c r="AF46" s="17"/>
      <c r="AG46" s="17"/>
      <c r="AH46" s="17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</row>
    <row r="47" spans="1:55">
      <c r="A47" s="1"/>
      <c r="B47" s="1"/>
      <c r="C47" s="12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2"/>
      <c r="P47" s="12"/>
      <c r="Q47" s="12"/>
      <c r="R47" s="12"/>
      <c r="S47" s="12"/>
      <c r="T47" s="12"/>
      <c r="U47" s="1"/>
      <c r="V47" s="17"/>
      <c r="W47" s="17"/>
      <c r="X47" s="17"/>
      <c r="Y47" s="17"/>
      <c r="Z47" s="17"/>
      <c r="AA47" s="17"/>
      <c r="AB47" s="1"/>
      <c r="AC47" s="17"/>
      <c r="AD47" s="17"/>
      <c r="AE47" s="17"/>
      <c r="AF47" s="17"/>
      <c r="AG47" s="17"/>
      <c r="AH47" s="17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</row>
    <row r="48" spans="1:55">
      <c r="A48" s="1"/>
      <c r="B48" s="1"/>
      <c r="C48" s="12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2"/>
      <c r="P48" s="12"/>
      <c r="Q48" s="12"/>
      <c r="R48" s="12"/>
      <c r="S48" s="12"/>
      <c r="T48" s="12"/>
      <c r="U48" s="1"/>
      <c r="V48" s="17"/>
      <c r="W48" s="17"/>
      <c r="X48" s="17"/>
      <c r="Y48" s="17"/>
      <c r="Z48" s="17"/>
      <c r="AA48" s="17"/>
      <c r="AB48" s="1"/>
      <c r="AC48" s="17"/>
      <c r="AD48" s="17"/>
      <c r="AE48" s="17"/>
      <c r="AF48" s="17"/>
      <c r="AG48" s="17"/>
      <c r="AH48" s="17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</row>
    <row r="49" spans="1:55">
      <c r="A49" s="1"/>
      <c r="B49" s="1"/>
      <c r="C49" s="12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2"/>
      <c r="P49" s="12"/>
      <c r="Q49" s="12"/>
      <c r="R49" s="12"/>
      <c r="S49" s="12"/>
      <c r="T49" s="12"/>
      <c r="U49" s="1"/>
      <c r="V49" s="17"/>
      <c r="W49" s="17"/>
      <c r="X49" s="17"/>
      <c r="Y49" s="17"/>
      <c r="Z49" s="17"/>
      <c r="AA49" s="17"/>
      <c r="AB49" s="1"/>
      <c r="AC49" s="17"/>
      <c r="AD49" s="17"/>
      <c r="AE49" s="17"/>
      <c r="AF49" s="17"/>
      <c r="AG49" s="17"/>
      <c r="AH49" s="17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</row>
    <row r="50" spans="1:55">
      <c r="A50" s="1"/>
      <c r="B50" s="1"/>
      <c r="C50" s="12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2"/>
      <c r="P50" s="12"/>
      <c r="Q50" s="12"/>
      <c r="R50" s="12"/>
      <c r="S50" s="12"/>
      <c r="T50" s="12"/>
      <c r="U50" s="1"/>
      <c r="V50" s="17"/>
      <c r="W50" s="17"/>
      <c r="X50" s="17"/>
      <c r="Y50" s="17"/>
      <c r="Z50" s="17"/>
      <c r="AA50" s="17"/>
      <c r="AB50" s="1"/>
      <c r="AC50" s="17"/>
      <c r="AD50" s="17"/>
      <c r="AE50" s="17"/>
      <c r="AF50" s="17"/>
      <c r="AG50" s="17"/>
      <c r="AH50" s="17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</row>
    <row r="51" spans="1:55">
      <c r="A51" s="1"/>
      <c r="B51" s="1"/>
      <c r="C51" s="12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2"/>
      <c r="P51" s="12"/>
      <c r="Q51" s="12"/>
      <c r="R51" s="12"/>
      <c r="S51" s="12"/>
      <c r="T51" s="12"/>
      <c r="U51" s="1"/>
      <c r="V51" s="17"/>
      <c r="W51" s="17"/>
      <c r="X51" s="17"/>
      <c r="Y51" s="17"/>
      <c r="Z51" s="17"/>
      <c r="AA51" s="17"/>
      <c r="AB51" s="1"/>
      <c r="AC51" s="17"/>
      <c r="AD51" s="17"/>
      <c r="AE51" s="17"/>
      <c r="AF51" s="17"/>
      <c r="AG51" s="17"/>
      <c r="AH51" s="17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</row>
    <row r="52" spans="1:55">
      <c r="A52" s="1"/>
      <c r="B52" s="1"/>
      <c r="C52" s="12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2"/>
      <c r="P52" s="12"/>
      <c r="Q52" s="12"/>
      <c r="R52" s="12"/>
      <c r="S52" s="12"/>
      <c r="T52" s="12"/>
      <c r="U52" s="1"/>
      <c r="V52" s="17"/>
      <c r="W52" s="17"/>
      <c r="X52" s="17"/>
      <c r="Y52" s="17"/>
      <c r="Z52" s="17"/>
      <c r="AA52" s="17"/>
      <c r="AB52" s="1"/>
      <c r="AC52" s="17"/>
      <c r="AD52" s="17"/>
      <c r="AE52" s="17"/>
      <c r="AF52" s="17"/>
      <c r="AG52" s="17"/>
      <c r="AH52" s="17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</row>
    <row r="53" spans="1:55">
      <c r="A53" s="1"/>
      <c r="B53" s="1"/>
      <c r="C53" s="12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2"/>
      <c r="P53" s="12"/>
      <c r="Q53" s="12"/>
      <c r="R53" s="12"/>
      <c r="S53" s="12"/>
      <c r="T53" s="12"/>
      <c r="U53" s="1"/>
      <c r="V53" s="17"/>
      <c r="W53" s="17"/>
      <c r="X53" s="17"/>
      <c r="Y53" s="17"/>
      <c r="Z53" s="17"/>
      <c r="AA53" s="17"/>
      <c r="AB53" s="1"/>
      <c r="AC53" s="17"/>
      <c r="AD53" s="17"/>
      <c r="AE53" s="17"/>
      <c r="AF53" s="17"/>
      <c r="AG53" s="17"/>
      <c r="AH53" s="17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</row>
    <row r="54" spans="1:55">
      <c r="A54" s="1"/>
      <c r="B54" s="1"/>
      <c r="C54" s="12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2"/>
      <c r="P54" s="12"/>
      <c r="Q54" s="12"/>
      <c r="R54" s="12"/>
      <c r="S54" s="12"/>
      <c r="T54" s="12"/>
      <c r="U54" s="1"/>
      <c r="V54" s="17"/>
      <c r="W54" s="17"/>
      <c r="X54" s="17"/>
      <c r="Y54" s="17"/>
      <c r="Z54" s="17"/>
      <c r="AA54" s="17"/>
      <c r="AB54" s="1"/>
      <c r="AC54" s="17"/>
      <c r="AD54" s="17"/>
      <c r="AE54" s="17"/>
      <c r="AF54" s="17"/>
      <c r="AG54" s="17"/>
      <c r="AH54" s="17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</row>
    <row r="55" spans="1:55">
      <c r="A55" s="1"/>
      <c r="B55" s="1"/>
      <c r="C55" s="12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2"/>
      <c r="P55" s="12"/>
      <c r="Q55" s="12"/>
      <c r="R55" s="12"/>
      <c r="S55" s="12"/>
      <c r="T55" s="12"/>
      <c r="U55" s="1"/>
      <c r="V55" s="17"/>
      <c r="W55" s="17"/>
      <c r="X55" s="17"/>
      <c r="Y55" s="17"/>
      <c r="Z55" s="17"/>
      <c r="AA55" s="17"/>
      <c r="AB55" s="1"/>
      <c r="AC55" s="17"/>
      <c r="AD55" s="17"/>
      <c r="AE55" s="17"/>
      <c r="AF55" s="17"/>
      <c r="AG55" s="17"/>
      <c r="AH55" s="17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</row>
    <row r="56" spans="1:55">
      <c r="A56" s="1"/>
      <c r="B56" s="1"/>
      <c r="C56" s="12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2"/>
      <c r="P56" s="12"/>
      <c r="Q56" s="12"/>
      <c r="R56" s="12"/>
      <c r="S56" s="12"/>
      <c r="T56" s="12"/>
      <c r="U56" s="1"/>
      <c r="V56" s="17"/>
      <c r="W56" s="17"/>
      <c r="X56" s="17"/>
      <c r="Y56" s="17"/>
      <c r="Z56" s="17"/>
      <c r="AA56" s="17"/>
      <c r="AB56" s="1"/>
      <c r="AC56" s="17"/>
      <c r="AD56" s="17"/>
      <c r="AE56" s="17"/>
      <c r="AF56" s="17"/>
      <c r="AG56" s="17"/>
      <c r="AH56" s="17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</row>
    <row r="57" spans="1:55">
      <c r="A57" s="1"/>
      <c r="B57" s="1"/>
      <c r="C57" s="12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2"/>
      <c r="P57" s="12"/>
      <c r="Q57" s="12"/>
      <c r="R57" s="12"/>
      <c r="S57" s="12"/>
      <c r="T57" s="12"/>
      <c r="U57" s="1"/>
      <c r="V57" s="17"/>
      <c r="W57" s="17"/>
      <c r="X57" s="17"/>
      <c r="Y57" s="17"/>
      <c r="Z57" s="17"/>
      <c r="AA57" s="17"/>
      <c r="AB57" s="1"/>
      <c r="AC57" s="17"/>
      <c r="AD57" s="17"/>
      <c r="AE57" s="17"/>
      <c r="AF57" s="17"/>
      <c r="AG57" s="17"/>
      <c r="AH57" s="17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</row>
    <row r="58" spans="1:55">
      <c r="A58" s="1"/>
      <c r="B58" s="1"/>
      <c r="C58" s="12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2"/>
      <c r="P58" s="12"/>
      <c r="Q58" s="12"/>
      <c r="R58" s="12"/>
      <c r="S58" s="12"/>
      <c r="T58" s="12"/>
      <c r="U58" s="1"/>
      <c r="V58" s="17"/>
      <c r="W58" s="17"/>
      <c r="X58" s="17"/>
      <c r="Y58" s="17"/>
      <c r="Z58" s="17"/>
      <c r="AA58" s="17"/>
      <c r="AB58" s="1"/>
      <c r="AC58" s="17"/>
      <c r="AD58" s="17"/>
      <c r="AE58" s="17"/>
      <c r="AF58" s="17"/>
      <c r="AG58" s="17"/>
      <c r="AH58" s="17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</row>
    <row r="59" spans="1:55">
      <c r="A59" s="1"/>
      <c r="B59" s="1"/>
      <c r="C59" s="12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2"/>
      <c r="P59" s="12"/>
      <c r="Q59" s="12"/>
      <c r="R59" s="12"/>
      <c r="S59" s="12"/>
      <c r="T59" s="12"/>
      <c r="U59" s="1"/>
      <c r="V59" s="17"/>
      <c r="W59" s="17"/>
      <c r="X59" s="17"/>
      <c r="Y59" s="17"/>
      <c r="Z59" s="17"/>
      <c r="AA59" s="17"/>
      <c r="AB59" s="1"/>
      <c r="AC59" s="17"/>
      <c r="AD59" s="17"/>
      <c r="AE59" s="17"/>
      <c r="AF59" s="17"/>
      <c r="AG59" s="17"/>
      <c r="AH59" s="17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</row>
    <row r="60" spans="1:55">
      <c r="A60" s="1"/>
      <c r="B60" s="1"/>
      <c r="C60" s="12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2"/>
      <c r="P60" s="12"/>
      <c r="Q60" s="12"/>
      <c r="R60" s="12"/>
      <c r="S60" s="12"/>
      <c r="T60" s="12"/>
      <c r="U60" s="1"/>
      <c r="V60" s="17"/>
      <c r="W60" s="17"/>
      <c r="X60" s="17"/>
      <c r="Y60" s="17"/>
      <c r="Z60" s="17"/>
      <c r="AA60" s="17"/>
      <c r="AB60" s="1"/>
      <c r="AC60" s="17"/>
      <c r="AD60" s="17"/>
      <c r="AE60" s="17"/>
      <c r="AF60" s="17"/>
      <c r="AG60" s="17"/>
      <c r="AH60" s="17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</row>
    <row r="61" spans="1:55">
      <c r="A61" s="1"/>
      <c r="B61" s="1"/>
      <c r="C61" s="12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2"/>
      <c r="P61" s="12"/>
      <c r="Q61" s="12"/>
      <c r="R61" s="12"/>
      <c r="S61" s="12"/>
      <c r="T61" s="12"/>
      <c r="U61" s="1"/>
      <c r="V61" s="17"/>
      <c r="W61" s="17"/>
      <c r="X61" s="17"/>
      <c r="Y61" s="17"/>
      <c r="Z61" s="17"/>
      <c r="AA61" s="17"/>
      <c r="AB61" s="1"/>
      <c r="AC61" s="17"/>
      <c r="AD61" s="17"/>
      <c r="AE61" s="17"/>
      <c r="AF61" s="17"/>
      <c r="AG61" s="17"/>
      <c r="AH61" s="17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</row>
    <row r="62" spans="1:55">
      <c r="A62" s="1"/>
      <c r="B62" s="1"/>
      <c r="C62" s="12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2"/>
      <c r="P62" s="12"/>
      <c r="Q62" s="12"/>
      <c r="R62" s="12"/>
      <c r="S62" s="12"/>
      <c r="T62" s="12"/>
      <c r="U62" s="1"/>
      <c r="V62" s="17"/>
      <c r="W62" s="17"/>
      <c r="X62" s="17"/>
      <c r="Y62" s="17"/>
      <c r="Z62" s="17"/>
      <c r="AA62" s="17"/>
      <c r="AB62" s="1"/>
      <c r="AC62" s="17"/>
      <c r="AD62" s="17"/>
      <c r="AE62" s="17"/>
      <c r="AF62" s="17"/>
      <c r="AG62" s="17"/>
      <c r="AH62" s="17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</row>
    <row r="63" spans="1:55">
      <c r="A63" s="1"/>
      <c r="B63" s="1"/>
      <c r="C63" s="12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2"/>
      <c r="P63" s="12"/>
      <c r="Q63" s="12"/>
      <c r="R63" s="12"/>
      <c r="S63" s="12"/>
      <c r="T63" s="12"/>
      <c r="U63" s="1"/>
      <c r="V63" s="17"/>
      <c r="W63" s="17"/>
      <c r="X63" s="17"/>
      <c r="Y63" s="17"/>
      <c r="Z63" s="17"/>
      <c r="AA63" s="17"/>
      <c r="AB63" s="1"/>
      <c r="AC63" s="17"/>
      <c r="AD63" s="17"/>
      <c r="AE63" s="17"/>
      <c r="AF63" s="17"/>
      <c r="AG63" s="17"/>
      <c r="AH63" s="17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</row>
    <row r="64" spans="1:55">
      <c r="A64" s="1"/>
      <c r="B64" s="1"/>
      <c r="C64" s="12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2"/>
      <c r="P64" s="12"/>
      <c r="Q64" s="12"/>
      <c r="R64" s="12"/>
      <c r="S64" s="12"/>
      <c r="T64" s="12"/>
      <c r="U64" s="1"/>
      <c r="V64" s="17"/>
      <c r="W64" s="17"/>
      <c r="X64" s="17"/>
      <c r="Y64" s="17"/>
      <c r="Z64" s="17"/>
      <c r="AA64" s="17"/>
      <c r="AB64" s="1"/>
      <c r="AC64" s="17"/>
      <c r="AD64" s="17"/>
      <c r="AE64" s="17"/>
      <c r="AF64" s="17"/>
      <c r="AG64" s="17"/>
      <c r="AH64" s="17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</row>
    <row r="65" spans="1:55">
      <c r="A65" s="1"/>
      <c r="B65" s="1"/>
      <c r="C65" s="12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2"/>
      <c r="P65" s="12"/>
      <c r="Q65" s="12"/>
      <c r="R65" s="12"/>
      <c r="S65" s="12"/>
      <c r="T65" s="12"/>
      <c r="U65" s="1"/>
      <c r="V65" s="17"/>
      <c r="W65" s="17"/>
      <c r="X65" s="17"/>
      <c r="Y65" s="17"/>
      <c r="Z65" s="17"/>
      <c r="AA65" s="17"/>
      <c r="AB65" s="1"/>
      <c r="AC65" s="17"/>
      <c r="AD65" s="17"/>
      <c r="AE65" s="17"/>
      <c r="AF65" s="17"/>
      <c r="AG65" s="17"/>
      <c r="AH65" s="17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</row>
    <row r="66" spans="1:55">
      <c r="A66" s="1"/>
      <c r="B66" s="1"/>
      <c r="C66" s="12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2"/>
      <c r="P66" s="12"/>
      <c r="Q66" s="12"/>
      <c r="R66" s="12"/>
      <c r="S66" s="12"/>
      <c r="T66" s="12"/>
      <c r="U66" s="1"/>
      <c r="V66" s="17"/>
      <c r="W66" s="17"/>
      <c r="X66" s="17"/>
      <c r="Y66" s="17"/>
      <c r="Z66" s="17"/>
      <c r="AA66" s="17"/>
      <c r="AB66" s="1"/>
      <c r="AC66" s="17"/>
      <c r="AD66" s="17"/>
      <c r="AE66" s="17"/>
      <c r="AF66" s="17"/>
      <c r="AG66" s="17"/>
      <c r="AH66" s="17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</row>
    <row r="67" spans="1:55">
      <c r="A67" s="1"/>
      <c r="B67" s="1"/>
      <c r="C67" s="12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2"/>
      <c r="P67" s="12"/>
      <c r="Q67" s="12"/>
      <c r="R67" s="12"/>
      <c r="S67" s="12"/>
      <c r="T67" s="12"/>
      <c r="U67" s="1"/>
      <c r="V67" s="17"/>
      <c r="W67" s="17"/>
      <c r="X67" s="17"/>
      <c r="Y67" s="17"/>
      <c r="Z67" s="17"/>
      <c r="AA67" s="17"/>
      <c r="AB67" s="1"/>
      <c r="AC67" s="17"/>
      <c r="AD67" s="17"/>
      <c r="AE67" s="17"/>
      <c r="AF67" s="17"/>
      <c r="AG67" s="17"/>
      <c r="AH67" s="17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</row>
    <row r="68" spans="1:55">
      <c r="A68" s="1"/>
      <c r="B68" s="1"/>
      <c r="C68" s="12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2"/>
      <c r="P68" s="12"/>
      <c r="Q68" s="12"/>
      <c r="R68" s="12"/>
      <c r="S68" s="12"/>
      <c r="T68" s="12"/>
      <c r="U68" s="1"/>
      <c r="V68" s="17"/>
      <c r="W68" s="17"/>
      <c r="X68" s="17"/>
      <c r="Y68" s="17"/>
      <c r="Z68" s="17"/>
      <c r="AA68" s="17"/>
      <c r="AB68" s="1"/>
      <c r="AC68" s="17"/>
      <c r="AD68" s="17"/>
      <c r="AE68" s="17"/>
      <c r="AF68" s="17"/>
      <c r="AG68" s="17"/>
      <c r="AH68" s="17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</row>
    <row r="69" spans="1:55">
      <c r="A69" s="1"/>
      <c r="B69" s="1"/>
      <c r="C69" s="12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2"/>
      <c r="P69" s="12"/>
      <c r="Q69" s="12"/>
      <c r="R69" s="12"/>
      <c r="S69" s="12"/>
      <c r="T69" s="12"/>
      <c r="U69" s="1"/>
      <c r="V69" s="17"/>
      <c r="W69" s="17"/>
      <c r="X69" s="17"/>
      <c r="Y69" s="17"/>
      <c r="Z69" s="17"/>
      <c r="AA69" s="17"/>
      <c r="AB69" s="1"/>
      <c r="AC69" s="17"/>
      <c r="AD69" s="17"/>
      <c r="AE69" s="17"/>
      <c r="AF69" s="17"/>
      <c r="AG69" s="17"/>
      <c r="AH69" s="17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</row>
    <row r="70" spans="1:55">
      <c r="A70" s="1"/>
      <c r="B70" s="1"/>
      <c r="C70" s="12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2"/>
      <c r="P70" s="12"/>
      <c r="Q70" s="12"/>
      <c r="R70" s="12"/>
      <c r="S70" s="12"/>
      <c r="T70" s="12"/>
      <c r="U70" s="1"/>
      <c r="V70" s="17"/>
      <c r="W70" s="17"/>
      <c r="X70" s="17"/>
      <c r="Y70" s="17"/>
      <c r="Z70" s="17"/>
      <c r="AA70" s="17"/>
      <c r="AB70" s="1"/>
      <c r="AC70" s="17"/>
      <c r="AD70" s="17"/>
      <c r="AE70" s="17"/>
      <c r="AF70" s="17"/>
      <c r="AG70" s="17"/>
      <c r="AH70" s="17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</row>
    <row r="71" spans="1:55">
      <c r="A71" s="1"/>
      <c r="B71" s="1"/>
      <c r="C71" s="12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2"/>
      <c r="P71" s="12"/>
      <c r="Q71" s="12"/>
      <c r="R71" s="12"/>
      <c r="S71" s="12"/>
      <c r="T71" s="12"/>
      <c r="U71" s="1"/>
      <c r="V71" s="17"/>
      <c r="W71" s="17"/>
      <c r="X71" s="17"/>
      <c r="Y71" s="17"/>
      <c r="Z71" s="17"/>
      <c r="AA71" s="17"/>
      <c r="AB71" s="1"/>
      <c r="AC71" s="17"/>
      <c r="AD71" s="17"/>
      <c r="AE71" s="17"/>
      <c r="AF71" s="17"/>
      <c r="AG71" s="17"/>
      <c r="AH71" s="17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</row>
    <row r="72" spans="1:55">
      <c r="A72" s="1"/>
      <c r="B72" s="1"/>
      <c r="C72" s="12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2"/>
      <c r="P72" s="12"/>
      <c r="Q72" s="12"/>
      <c r="R72" s="12"/>
      <c r="S72" s="12"/>
      <c r="T72" s="12"/>
      <c r="U72" s="1"/>
      <c r="V72" s="17"/>
      <c r="W72" s="17"/>
      <c r="X72" s="17"/>
      <c r="Y72" s="17"/>
      <c r="Z72" s="17"/>
      <c r="AA72" s="17"/>
      <c r="AB72" s="1"/>
      <c r="AC72" s="17"/>
      <c r="AD72" s="17"/>
      <c r="AE72" s="17"/>
      <c r="AF72" s="17"/>
      <c r="AG72" s="17"/>
      <c r="AH72" s="17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</row>
    <row r="73" spans="1:55">
      <c r="A73" s="1"/>
      <c r="B73" s="1"/>
      <c r="C73" s="12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2"/>
      <c r="P73" s="12"/>
      <c r="Q73" s="12"/>
      <c r="R73" s="12"/>
      <c r="S73" s="12"/>
      <c r="T73" s="12"/>
      <c r="U73" s="1"/>
      <c r="V73" s="17"/>
      <c r="W73" s="17"/>
      <c r="X73" s="17"/>
      <c r="Y73" s="17"/>
      <c r="Z73" s="17"/>
      <c r="AA73" s="17"/>
      <c r="AB73" s="1"/>
      <c r="AC73" s="17"/>
      <c r="AD73" s="17"/>
      <c r="AE73" s="17"/>
      <c r="AF73" s="17"/>
      <c r="AG73" s="17"/>
      <c r="AH73" s="17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</row>
    <row r="74" spans="1:55">
      <c r="A74" s="1"/>
      <c r="B74" s="1"/>
      <c r="C74" s="12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2"/>
      <c r="P74" s="12"/>
      <c r="Q74" s="12"/>
      <c r="R74" s="12"/>
      <c r="S74" s="12"/>
      <c r="T74" s="12"/>
      <c r="U74" s="1"/>
      <c r="V74" s="17"/>
      <c r="W74" s="17"/>
      <c r="X74" s="17"/>
      <c r="Y74" s="17"/>
      <c r="Z74" s="17"/>
      <c r="AA74" s="17"/>
      <c r="AB74" s="1"/>
      <c r="AC74" s="17"/>
      <c r="AD74" s="17"/>
      <c r="AE74" s="17"/>
      <c r="AF74" s="17"/>
      <c r="AG74" s="17"/>
      <c r="AH74" s="17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</row>
    <row r="75" spans="1:55">
      <c r="A75" s="1"/>
      <c r="B75" s="1"/>
      <c r="C75" s="12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2"/>
      <c r="P75" s="12"/>
      <c r="Q75" s="12"/>
      <c r="R75" s="12"/>
      <c r="S75" s="12"/>
      <c r="T75" s="12"/>
      <c r="U75" s="1"/>
      <c r="V75" s="17"/>
      <c r="W75" s="17"/>
      <c r="X75" s="17"/>
      <c r="Y75" s="17"/>
      <c r="Z75" s="17"/>
      <c r="AA75" s="17"/>
      <c r="AB75" s="1"/>
      <c r="AC75" s="17"/>
      <c r="AD75" s="17"/>
      <c r="AE75" s="17"/>
      <c r="AF75" s="17"/>
      <c r="AG75" s="17"/>
      <c r="AH75" s="17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</row>
    <row r="76" spans="1:55">
      <c r="A76" s="1"/>
      <c r="B76" s="1"/>
      <c r="C76" s="12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2"/>
      <c r="P76" s="12"/>
      <c r="Q76" s="12"/>
      <c r="R76" s="12"/>
      <c r="S76" s="12"/>
      <c r="T76" s="12"/>
      <c r="U76" s="1"/>
      <c r="V76" s="17"/>
      <c r="W76" s="17"/>
      <c r="X76" s="17"/>
      <c r="Y76" s="17"/>
      <c r="Z76" s="17"/>
      <c r="AA76" s="17"/>
      <c r="AB76" s="1"/>
      <c r="AC76" s="17"/>
      <c r="AD76" s="17"/>
      <c r="AE76" s="17"/>
      <c r="AF76" s="17"/>
      <c r="AG76" s="17"/>
      <c r="AH76" s="17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</row>
    <row r="77" spans="1:55">
      <c r="A77" s="1"/>
      <c r="B77" s="1"/>
      <c r="C77" s="12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2"/>
      <c r="P77" s="12"/>
      <c r="Q77" s="12"/>
      <c r="R77" s="12"/>
      <c r="S77" s="12"/>
      <c r="T77" s="12"/>
      <c r="U77" s="1"/>
      <c r="V77" s="17"/>
      <c r="W77" s="17"/>
      <c r="X77" s="17"/>
      <c r="Y77" s="17"/>
      <c r="Z77" s="17"/>
      <c r="AA77" s="17"/>
      <c r="AB77" s="1"/>
      <c r="AC77" s="17"/>
      <c r="AD77" s="17"/>
      <c r="AE77" s="17"/>
      <c r="AF77" s="17"/>
      <c r="AG77" s="17"/>
      <c r="AH77" s="17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</row>
    <row r="78" spans="1:55">
      <c r="A78" s="1"/>
      <c r="B78" s="1"/>
      <c r="C78" s="12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2"/>
      <c r="P78" s="12"/>
      <c r="Q78" s="12"/>
      <c r="R78" s="12"/>
      <c r="S78" s="12"/>
      <c r="T78" s="12"/>
      <c r="U78" s="1"/>
      <c r="V78" s="17"/>
      <c r="W78" s="17"/>
      <c r="X78" s="17"/>
      <c r="Y78" s="17"/>
      <c r="Z78" s="17"/>
      <c r="AA78" s="17"/>
      <c r="AB78" s="1"/>
      <c r="AC78" s="17"/>
      <c r="AD78" s="17"/>
      <c r="AE78" s="17"/>
      <c r="AF78" s="17"/>
      <c r="AG78" s="17"/>
      <c r="AH78" s="17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</row>
    <row r="79" spans="1:55">
      <c r="A79" s="1"/>
      <c r="B79" s="1"/>
      <c r="C79" s="12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2"/>
      <c r="P79" s="12"/>
      <c r="Q79" s="12"/>
      <c r="R79" s="12"/>
      <c r="S79" s="12"/>
      <c r="T79" s="12"/>
      <c r="U79" s="1"/>
      <c r="V79" s="17"/>
      <c r="W79" s="17"/>
      <c r="X79" s="17"/>
      <c r="Y79" s="17"/>
      <c r="Z79" s="17"/>
      <c r="AA79" s="17"/>
      <c r="AB79" s="1"/>
      <c r="AC79" s="17"/>
      <c r="AD79" s="17"/>
      <c r="AE79" s="17"/>
      <c r="AF79" s="17"/>
      <c r="AG79" s="17"/>
      <c r="AH79" s="17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</row>
    <row r="80" spans="1:55">
      <c r="A80" s="1"/>
      <c r="B80" s="1"/>
      <c r="C80" s="12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2"/>
      <c r="P80" s="12"/>
      <c r="Q80" s="12"/>
      <c r="R80" s="12"/>
      <c r="S80" s="12"/>
      <c r="T80" s="12"/>
      <c r="U80" s="1"/>
      <c r="V80" s="17"/>
      <c r="W80" s="17"/>
      <c r="X80" s="17"/>
      <c r="Y80" s="17"/>
      <c r="Z80" s="17"/>
      <c r="AA80" s="17"/>
      <c r="AB80" s="1"/>
      <c r="AC80" s="17"/>
      <c r="AD80" s="17"/>
      <c r="AE80" s="17"/>
      <c r="AF80" s="17"/>
      <c r="AG80" s="17"/>
      <c r="AH80" s="17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</row>
    <row r="81" spans="1:55">
      <c r="A81" s="1"/>
      <c r="B81" s="1"/>
      <c r="C81" s="12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2"/>
      <c r="P81" s="12"/>
      <c r="Q81" s="12"/>
      <c r="R81" s="12"/>
      <c r="S81" s="12"/>
      <c r="T81" s="12"/>
      <c r="U81" s="1"/>
      <c r="V81" s="17"/>
      <c r="W81" s="17"/>
      <c r="X81" s="17"/>
      <c r="Y81" s="17"/>
      <c r="Z81" s="17"/>
      <c r="AA81" s="17"/>
      <c r="AB81" s="1"/>
      <c r="AC81" s="17"/>
      <c r="AD81" s="17"/>
      <c r="AE81" s="17"/>
      <c r="AF81" s="17"/>
      <c r="AG81" s="17"/>
      <c r="AH81" s="17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</row>
    <row r="82" spans="1:55">
      <c r="A82" s="1"/>
      <c r="B82" s="1"/>
      <c r="C82" s="12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2"/>
      <c r="P82" s="12"/>
      <c r="Q82" s="12"/>
      <c r="R82" s="12"/>
      <c r="S82" s="12"/>
      <c r="T82" s="12"/>
      <c r="U82" s="1"/>
      <c r="V82" s="17"/>
      <c r="W82" s="17"/>
      <c r="X82" s="17"/>
      <c r="Y82" s="17"/>
      <c r="Z82" s="17"/>
      <c r="AA82" s="17"/>
      <c r="AB82" s="1"/>
      <c r="AC82" s="17"/>
      <c r="AD82" s="17"/>
      <c r="AE82" s="17"/>
      <c r="AF82" s="17"/>
      <c r="AG82" s="17"/>
      <c r="AH82" s="17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</row>
    <row r="83" spans="1:55">
      <c r="A83" s="1"/>
      <c r="B83" s="1"/>
      <c r="C83" s="12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2"/>
      <c r="P83" s="12"/>
      <c r="Q83" s="12"/>
      <c r="R83" s="12"/>
      <c r="S83" s="12"/>
      <c r="T83" s="12"/>
      <c r="U83" s="1"/>
      <c r="V83" s="17"/>
      <c r="W83" s="17"/>
      <c r="X83" s="17"/>
      <c r="Y83" s="17"/>
      <c r="Z83" s="17"/>
      <c r="AA83" s="17"/>
      <c r="AB83" s="1"/>
      <c r="AC83" s="17"/>
      <c r="AD83" s="17"/>
      <c r="AE83" s="17"/>
      <c r="AF83" s="17"/>
      <c r="AG83" s="17"/>
      <c r="AH83" s="17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</row>
    <row r="84" spans="1:55">
      <c r="A84" s="1"/>
      <c r="B84" s="1"/>
      <c r="C84" s="12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2"/>
      <c r="P84" s="12"/>
      <c r="Q84" s="12"/>
      <c r="R84" s="12"/>
      <c r="S84" s="12"/>
      <c r="T84" s="12"/>
      <c r="U84" s="1"/>
      <c r="V84" s="17"/>
      <c r="W84" s="17"/>
      <c r="X84" s="17"/>
      <c r="Y84" s="17"/>
      <c r="Z84" s="17"/>
      <c r="AA84" s="17"/>
      <c r="AB84" s="1"/>
      <c r="AC84" s="17"/>
      <c r="AD84" s="17"/>
      <c r="AE84" s="17"/>
      <c r="AF84" s="17"/>
      <c r="AG84" s="17"/>
      <c r="AH84" s="17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</row>
    <row r="85" spans="1:55">
      <c r="A85" s="1"/>
      <c r="B85" s="1"/>
      <c r="C85" s="12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2"/>
      <c r="P85" s="12"/>
      <c r="Q85" s="12"/>
      <c r="R85" s="12"/>
      <c r="S85" s="12"/>
      <c r="T85" s="12"/>
      <c r="U85" s="1"/>
      <c r="V85" s="17"/>
      <c r="W85" s="17"/>
      <c r="X85" s="17"/>
      <c r="Y85" s="17"/>
      <c r="Z85" s="17"/>
      <c r="AA85" s="17"/>
      <c r="AB85" s="1"/>
      <c r="AC85" s="17"/>
      <c r="AD85" s="17"/>
      <c r="AE85" s="17"/>
      <c r="AF85" s="17"/>
      <c r="AG85" s="17"/>
      <c r="AH85" s="17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</row>
    <row r="86" spans="1:55">
      <c r="A86" s="1"/>
      <c r="B86" s="1"/>
      <c r="C86" s="12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2"/>
      <c r="P86" s="12"/>
      <c r="Q86" s="12"/>
      <c r="R86" s="12"/>
      <c r="S86" s="12"/>
      <c r="T86" s="12"/>
      <c r="U86" s="1"/>
      <c r="V86" s="17"/>
      <c r="W86" s="17"/>
      <c r="X86" s="17"/>
      <c r="Y86" s="17"/>
      <c r="Z86" s="17"/>
      <c r="AA86" s="17"/>
      <c r="AB86" s="1"/>
      <c r="AC86" s="17"/>
      <c r="AD86" s="17"/>
      <c r="AE86" s="17"/>
      <c r="AF86" s="17"/>
      <c r="AG86" s="17"/>
      <c r="AH86" s="17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</row>
    <row r="87" spans="1:55">
      <c r="A87" s="1"/>
      <c r="B87" s="1"/>
      <c r="C87" s="12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2"/>
      <c r="P87" s="12"/>
      <c r="Q87" s="12"/>
      <c r="R87" s="12"/>
      <c r="S87" s="12"/>
      <c r="T87" s="12"/>
      <c r="U87" s="1"/>
      <c r="V87" s="17"/>
      <c r="W87" s="17"/>
      <c r="X87" s="17"/>
      <c r="Y87" s="17"/>
      <c r="Z87" s="17"/>
      <c r="AA87" s="17"/>
      <c r="AB87" s="1"/>
      <c r="AC87" s="17"/>
      <c r="AD87" s="17"/>
      <c r="AE87" s="17"/>
      <c r="AF87" s="17"/>
      <c r="AG87" s="17"/>
      <c r="AH87" s="17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</row>
    <row r="88" spans="1:55">
      <c r="A88" s="1"/>
      <c r="B88" s="1"/>
      <c r="C88" s="12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2"/>
      <c r="P88" s="12"/>
      <c r="Q88" s="12"/>
      <c r="R88" s="12"/>
      <c r="S88" s="12"/>
      <c r="T88" s="12"/>
      <c r="U88" s="1"/>
      <c r="V88" s="17"/>
      <c r="W88" s="17"/>
      <c r="X88" s="17"/>
      <c r="Y88" s="17"/>
      <c r="Z88" s="17"/>
      <c r="AA88" s="17"/>
      <c r="AB88" s="1"/>
      <c r="AC88" s="17"/>
      <c r="AD88" s="17"/>
      <c r="AE88" s="17"/>
      <c r="AF88" s="17"/>
      <c r="AG88" s="17"/>
      <c r="AH88" s="17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</row>
    <row r="89" spans="1:55">
      <c r="A89" s="1"/>
      <c r="B89" s="1"/>
      <c r="C89" s="12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2"/>
      <c r="P89" s="12"/>
      <c r="Q89" s="12"/>
      <c r="R89" s="12"/>
      <c r="S89" s="12"/>
      <c r="T89" s="12"/>
      <c r="U89" s="1"/>
      <c r="V89" s="17"/>
      <c r="W89" s="17"/>
      <c r="X89" s="17"/>
      <c r="Y89" s="17"/>
      <c r="Z89" s="17"/>
      <c r="AA89" s="17"/>
      <c r="AB89" s="1"/>
      <c r="AC89" s="17"/>
      <c r="AD89" s="17"/>
      <c r="AE89" s="17"/>
      <c r="AF89" s="17"/>
      <c r="AG89" s="17"/>
      <c r="AH89" s="17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</row>
    <row r="90" spans="1:55">
      <c r="A90" s="1"/>
      <c r="B90" s="1"/>
      <c r="C90" s="12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2"/>
      <c r="P90" s="12"/>
      <c r="Q90" s="12"/>
      <c r="R90" s="12"/>
      <c r="S90" s="12"/>
      <c r="T90" s="12"/>
      <c r="U90" s="1"/>
      <c r="V90" s="17"/>
      <c r="W90" s="17"/>
      <c r="X90" s="17"/>
      <c r="Y90" s="17"/>
      <c r="Z90" s="17"/>
      <c r="AA90" s="17"/>
      <c r="AB90" s="1"/>
      <c r="AC90" s="17"/>
      <c r="AD90" s="17"/>
      <c r="AE90" s="17"/>
      <c r="AF90" s="17"/>
      <c r="AG90" s="17"/>
      <c r="AH90" s="17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</row>
    <row r="91" spans="1:55">
      <c r="A91" s="1"/>
      <c r="B91" s="1"/>
      <c r="C91" s="12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2"/>
      <c r="P91" s="12"/>
      <c r="Q91" s="12"/>
      <c r="R91" s="12"/>
      <c r="S91" s="12"/>
      <c r="T91" s="12"/>
      <c r="U91" s="1"/>
      <c r="V91" s="17"/>
      <c r="W91" s="17"/>
      <c r="X91" s="17"/>
      <c r="Y91" s="17"/>
      <c r="Z91" s="17"/>
      <c r="AA91" s="17"/>
      <c r="AB91" s="1"/>
      <c r="AC91" s="17"/>
      <c r="AD91" s="17"/>
      <c r="AE91" s="17"/>
      <c r="AF91" s="17"/>
      <c r="AG91" s="17"/>
      <c r="AH91" s="17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</row>
    <row r="92" spans="1:55">
      <c r="A92" s="1"/>
      <c r="B92" s="1"/>
      <c r="C92" s="12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2"/>
      <c r="P92" s="12"/>
      <c r="Q92" s="12"/>
      <c r="R92" s="12"/>
      <c r="S92" s="12"/>
      <c r="T92" s="12"/>
      <c r="U92" s="1"/>
      <c r="V92" s="17"/>
      <c r="W92" s="17"/>
      <c r="X92" s="17"/>
      <c r="Y92" s="17"/>
      <c r="Z92" s="17"/>
      <c r="AA92" s="17"/>
      <c r="AB92" s="1"/>
      <c r="AC92" s="17"/>
      <c r="AD92" s="17"/>
      <c r="AE92" s="17"/>
      <c r="AF92" s="17"/>
      <c r="AG92" s="17"/>
      <c r="AH92" s="17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</row>
    <row r="93" spans="1:55">
      <c r="A93" s="1"/>
      <c r="B93" s="1"/>
      <c r="C93" s="12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2"/>
      <c r="P93" s="12"/>
      <c r="Q93" s="12"/>
      <c r="R93" s="12"/>
      <c r="S93" s="12"/>
      <c r="T93" s="12"/>
      <c r="U93" s="1"/>
      <c r="V93" s="17"/>
      <c r="W93" s="17"/>
      <c r="X93" s="17"/>
      <c r="Y93" s="17"/>
      <c r="Z93" s="17"/>
      <c r="AA93" s="17"/>
      <c r="AB93" s="1"/>
      <c r="AC93" s="17"/>
      <c r="AD93" s="17"/>
      <c r="AE93" s="17"/>
      <c r="AF93" s="17"/>
      <c r="AG93" s="17"/>
      <c r="AH93" s="17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</row>
    <row r="94" spans="1:55">
      <c r="A94" s="1"/>
      <c r="B94" s="1"/>
      <c r="C94" s="12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2"/>
      <c r="P94" s="12"/>
      <c r="Q94" s="12"/>
      <c r="R94" s="12"/>
      <c r="S94" s="12"/>
      <c r="T94" s="12"/>
      <c r="U94" s="1"/>
      <c r="V94" s="17"/>
      <c r="W94" s="17"/>
      <c r="X94" s="17"/>
      <c r="Y94" s="17"/>
      <c r="Z94" s="17"/>
      <c r="AA94" s="17"/>
      <c r="AB94" s="1"/>
      <c r="AC94" s="17"/>
      <c r="AD94" s="17"/>
      <c r="AE94" s="17"/>
      <c r="AF94" s="17"/>
      <c r="AG94" s="17"/>
      <c r="AH94" s="17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</row>
    <row r="95" spans="1:55">
      <c r="A95" s="1"/>
      <c r="B95" s="1"/>
      <c r="C95" s="12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2"/>
      <c r="P95" s="12"/>
      <c r="Q95" s="12"/>
      <c r="R95" s="12"/>
      <c r="S95" s="12"/>
      <c r="T95" s="12"/>
      <c r="U95" s="1"/>
      <c r="V95" s="17"/>
      <c r="W95" s="17"/>
      <c r="X95" s="17"/>
      <c r="Y95" s="17"/>
      <c r="Z95" s="17"/>
      <c r="AA95" s="17"/>
      <c r="AB95" s="1"/>
      <c r="AC95" s="17"/>
      <c r="AD95" s="17"/>
      <c r="AE95" s="17"/>
      <c r="AF95" s="17"/>
      <c r="AG95" s="17"/>
      <c r="AH95" s="17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</row>
    <row r="96" spans="1:55">
      <c r="A96" s="1"/>
      <c r="B96" s="1"/>
      <c r="C96" s="12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2"/>
      <c r="P96" s="12"/>
      <c r="Q96" s="12"/>
      <c r="R96" s="12"/>
      <c r="S96" s="12"/>
      <c r="T96" s="12"/>
      <c r="U96" s="1"/>
      <c r="V96" s="17"/>
      <c r="W96" s="17"/>
      <c r="X96" s="17"/>
      <c r="Y96" s="17"/>
      <c r="Z96" s="17"/>
      <c r="AA96" s="17"/>
      <c r="AB96" s="1"/>
      <c r="AC96" s="17"/>
      <c r="AD96" s="17"/>
      <c r="AE96" s="17"/>
      <c r="AF96" s="17"/>
      <c r="AG96" s="17"/>
      <c r="AH96" s="17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</row>
    <row r="97" spans="1:55">
      <c r="A97" s="1"/>
      <c r="B97" s="1"/>
      <c r="C97" s="12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2"/>
      <c r="P97" s="12"/>
      <c r="Q97" s="12"/>
      <c r="R97" s="12"/>
      <c r="S97" s="12"/>
      <c r="T97" s="12"/>
      <c r="U97" s="1"/>
      <c r="V97" s="17"/>
      <c r="W97" s="17"/>
      <c r="X97" s="17"/>
      <c r="Y97" s="17"/>
      <c r="Z97" s="17"/>
      <c r="AA97" s="17"/>
      <c r="AB97" s="1"/>
      <c r="AC97" s="17"/>
      <c r="AD97" s="17"/>
      <c r="AE97" s="17"/>
      <c r="AF97" s="17"/>
      <c r="AG97" s="17"/>
      <c r="AH97" s="17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</row>
    <row r="98" spans="1:55">
      <c r="A98" s="1"/>
      <c r="B98" s="1"/>
      <c r="C98" s="12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2"/>
      <c r="P98" s="12"/>
      <c r="Q98" s="12"/>
      <c r="R98" s="12"/>
      <c r="S98" s="12"/>
      <c r="T98" s="12"/>
      <c r="U98" s="1"/>
      <c r="V98" s="17"/>
      <c r="W98" s="17"/>
      <c r="X98" s="17"/>
      <c r="Y98" s="17"/>
      <c r="Z98" s="17"/>
      <c r="AA98" s="17"/>
      <c r="AB98" s="1"/>
      <c r="AC98" s="17"/>
      <c r="AD98" s="17"/>
      <c r="AE98" s="17"/>
      <c r="AF98" s="17"/>
      <c r="AG98" s="17"/>
      <c r="AH98" s="17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</row>
    <row r="99" spans="1:55">
      <c r="A99" s="1"/>
      <c r="B99" s="1"/>
      <c r="C99" s="12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2"/>
      <c r="P99" s="12"/>
      <c r="Q99" s="12"/>
      <c r="R99" s="12"/>
      <c r="S99" s="12"/>
      <c r="T99" s="12"/>
      <c r="U99" s="1"/>
      <c r="V99" s="17"/>
      <c r="W99" s="17"/>
      <c r="X99" s="17"/>
      <c r="Y99" s="17"/>
      <c r="Z99" s="17"/>
      <c r="AA99" s="17"/>
      <c r="AB99" s="1"/>
      <c r="AC99" s="17"/>
      <c r="AD99" s="17"/>
      <c r="AE99" s="17"/>
      <c r="AF99" s="17"/>
      <c r="AG99" s="17"/>
      <c r="AH99" s="17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</row>
    <row r="100" spans="1:55">
      <c r="A100" s="1"/>
      <c r="B100" s="1"/>
      <c r="C100" s="12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2"/>
      <c r="P100" s="12"/>
      <c r="Q100" s="12"/>
      <c r="R100" s="12"/>
      <c r="S100" s="12"/>
      <c r="T100" s="12"/>
      <c r="U100" s="1"/>
      <c r="V100" s="17"/>
      <c r="W100" s="17"/>
      <c r="X100" s="17"/>
      <c r="Y100" s="17"/>
      <c r="Z100" s="17"/>
      <c r="AA100" s="17"/>
      <c r="AB100" s="1"/>
      <c r="AC100" s="17"/>
      <c r="AD100" s="17"/>
      <c r="AE100" s="17"/>
      <c r="AF100" s="17"/>
      <c r="AG100" s="17"/>
      <c r="AH100" s="17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</row>
    <row r="101" spans="1:55">
      <c r="A101" s="1"/>
      <c r="B101" s="1"/>
      <c r="C101" s="12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2"/>
      <c r="P101" s="12"/>
      <c r="Q101" s="12"/>
      <c r="R101" s="12"/>
      <c r="S101" s="12"/>
      <c r="T101" s="12"/>
      <c r="U101" s="1"/>
      <c r="V101" s="17"/>
      <c r="W101" s="17"/>
      <c r="X101" s="17"/>
      <c r="Y101" s="17"/>
      <c r="Z101" s="17"/>
      <c r="AA101" s="17"/>
      <c r="AB101" s="1"/>
      <c r="AC101" s="17"/>
      <c r="AD101" s="17"/>
      <c r="AE101" s="17"/>
      <c r="AF101" s="17"/>
      <c r="AG101" s="17"/>
      <c r="AH101" s="17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</row>
    <row r="102" spans="1:55">
      <c r="A102" s="1"/>
      <c r="B102" s="1"/>
      <c r="C102" s="12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2"/>
      <c r="P102" s="12"/>
      <c r="Q102" s="12"/>
      <c r="R102" s="12"/>
      <c r="S102" s="12"/>
      <c r="T102" s="12"/>
      <c r="U102" s="1"/>
      <c r="V102" s="17"/>
      <c r="W102" s="17"/>
      <c r="X102" s="17"/>
      <c r="Y102" s="17"/>
      <c r="Z102" s="17"/>
      <c r="AA102" s="17"/>
      <c r="AB102" s="1"/>
      <c r="AC102" s="17"/>
      <c r="AD102" s="17"/>
      <c r="AE102" s="17"/>
      <c r="AF102" s="17"/>
      <c r="AG102" s="17"/>
      <c r="AH102" s="17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</row>
    <row r="103" spans="1:55">
      <c r="A103" s="1"/>
      <c r="B103" s="1"/>
      <c r="C103" s="12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2"/>
      <c r="P103" s="12"/>
      <c r="Q103" s="12"/>
      <c r="R103" s="12"/>
      <c r="S103" s="12"/>
      <c r="T103" s="12"/>
      <c r="U103" s="1"/>
      <c r="V103" s="17"/>
      <c r="W103" s="17"/>
      <c r="X103" s="17"/>
      <c r="Y103" s="17"/>
      <c r="Z103" s="17"/>
      <c r="AA103" s="17"/>
      <c r="AB103" s="1"/>
      <c r="AC103" s="17"/>
      <c r="AD103" s="17"/>
      <c r="AE103" s="17"/>
      <c r="AF103" s="17"/>
      <c r="AG103" s="17"/>
      <c r="AH103" s="17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</row>
    <row r="104" spans="1:55">
      <c r="A104" s="1"/>
      <c r="B104" s="1"/>
      <c r="C104" s="12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2"/>
      <c r="P104" s="12"/>
      <c r="Q104" s="12"/>
      <c r="R104" s="12"/>
      <c r="S104" s="12"/>
      <c r="T104" s="12"/>
      <c r="U104" s="1"/>
      <c r="V104" s="17"/>
      <c r="W104" s="17"/>
      <c r="X104" s="17"/>
      <c r="Y104" s="17"/>
      <c r="Z104" s="17"/>
      <c r="AA104" s="17"/>
      <c r="AB104" s="1"/>
      <c r="AC104" s="17"/>
      <c r="AD104" s="17"/>
      <c r="AE104" s="17"/>
      <c r="AF104" s="17"/>
      <c r="AG104" s="17"/>
      <c r="AH104" s="17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</row>
    <row r="105" spans="1:55">
      <c r="A105" s="1"/>
      <c r="B105" s="1"/>
      <c r="C105" s="12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2"/>
      <c r="P105" s="12"/>
      <c r="Q105" s="12"/>
      <c r="R105" s="12"/>
      <c r="S105" s="12"/>
      <c r="T105" s="12"/>
      <c r="U105" s="1"/>
      <c r="V105" s="17"/>
      <c r="W105" s="17"/>
      <c r="X105" s="17"/>
      <c r="Y105" s="17"/>
      <c r="Z105" s="17"/>
      <c r="AA105" s="17"/>
      <c r="AB105" s="1"/>
      <c r="AC105" s="17"/>
      <c r="AD105" s="17"/>
      <c r="AE105" s="17"/>
      <c r="AF105" s="17"/>
      <c r="AG105" s="17"/>
      <c r="AH105" s="17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</row>
    <row r="106" spans="1:55">
      <c r="A106" s="1"/>
      <c r="B106" s="1"/>
      <c r="C106" s="12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2"/>
      <c r="P106" s="12"/>
      <c r="Q106" s="12"/>
      <c r="R106" s="12"/>
      <c r="S106" s="12"/>
      <c r="T106" s="12"/>
      <c r="U106" s="1"/>
      <c r="V106" s="17"/>
      <c r="W106" s="17"/>
      <c r="X106" s="17"/>
      <c r="Y106" s="17"/>
      <c r="Z106" s="17"/>
      <c r="AA106" s="17"/>
      <c r="AB106" s="1"/>
      <c r="AC106" s="17"/>
      <c r="AD106" s="17"/>
      <c r="AE106" s="17"/>
      <c r="AF106" s="17"/>
      <c r="AG106" s="17"/>
      <c r="AH106" s="17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</row>
    <row r="107" spans="1:55">
      <c r="A107" s="1"/>
      <c r="B107" s="1"/>
      <c r="C107" s="12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2"/>
      <c r="P107" s="12"/>
      <c r="Q107" s="12"/>
      <c r="R107" s="12"/>
      <c r="S107" s="12"/>
      <c r="T107" s="12"/>
      <c r="U107" s="1"/>
      <c r="V107" s="17"/>
      <c r="W107" s="17"/>
      <c r="X107" s="17"/>
      <c r="Y107" s="17"/>
      <c r="Z107" s="17"/>
      <c r="AA107" s="17"/>
      <c r="AB107" s="1"/>
      <c r="AC107" s="17"/>
      <c r="AD107" s="17"/>
      <c r="AE107" s="17"/>
      <c r="AF107" s="17"/>
      <c r="AG107" s="17"/>
      <c r="AH107" s="17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</row>
    <row r="108" spans="1:55">
      <c r="A108" s="1"/>
      <c r="B108" s="1"/>
      <c r="C108" s="12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2"/>
      <c r="P108" s="12"/>
      <c r="Q108" s="12"/>
      <c r="R108" s="12"/>
      <c r="S108" s="12"/>
      <c r="T108" s="12"/>
      <c r="U108" s="1"/>
      <c r="V108" s="17"/>
      <c r="W108" s="17"/>
      <c r="X108" s="17"/>
      <c r="Y108" s="17"/>
      <c r="Z108" s="17"/>
      <c r="AA108" s="17"/>
      <c r="AB108" s="1"/>
      <c r="AC108" s="17"/>
      <c r="AD108" s="17"/>
      <c r="AE108" s="17"/>
      <c r="AF108" s="17"/>
      <c r="AG108" s="17"/>
      <c r="AH108" s="17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</row>
    <row r="109" spans="1:55">
      <c r="A109" s="1"/>
      <c r="B109" s="1"/>
      <c r="C109" s="12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2"/>
      <c r="P109" s="12"/>
      <c r="Q109" s="12"/>
      <c r="R109" s="12"/>
      <c r="S109" s="12"/>
      <c r="T109" s="12"/>
      <c r="U109" s="1"/>
      <c r="V109" s="17"/>
      <c r="W109" s="17"/>
      <c r="X109" s="17"/>
      <c r="Y109" s="17"/>
      <c r="Z109" s="17"/>
      <c r="AA109" s="17"/>
      <c r="AB109" s="1"/>
      <c r="AC109" s="17"/>
      <c r="AD109" s="17"/>
      <c r="AE109" s="17"/>
      <c r="AF109" s="17"/>
      <c r="AG109" s="17"/>
      <c r="AH109" s="17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</row>
    <row r="110" spans="1:55">
      <c r="A110" s="1"/>
      <c r="B110" s="1"/>
      <c r="C110" s="12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2"/>
      <c r="P110" s="12"/>
      <c r="Q110" s="12"/>
      <c r="R110" s="12"/>
      <c r="S110" s="12"/>
      <c r="T110" s="12"/>
      <c r="U110" s="1"/>
      <c r="V110" s="17"/>
      <c r="W110" s="17"/>
      <c r="X110" s="17"/>
      <c r="Y110" s="17"/>
      <c r="Z110" s="17"/>
      <c r="AA110" s="17"/>
      <c r="AB110" s="1"/>
      <c r="AC110" s="17"/>
      <c r="AD110" s="17"/>
      <c r="AE110" s="17"/>
      <c r="AF110" s="17"/>
      <c r="AG110" s="17"/>
      <c r="AH110" s="17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</row>
    <row r="111" spans="1:55">
      <c r="A111" s="1"/>
      <c r="B111" s="1"/>
      <c r="C111" s="12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2"/>
      <c r="P111" s="12"/>
      <c r="Q111" s="12"/>
      <c r="R111" s="12"/>
      <c r="S111" s="12"/>
      <c r="T111" s="12"/>
      <c r="U111" s="1"/>
      <c r="V111" s="17"/>
      <c r="W111" s="17"/>
      <c r="X111" s="17"/>
      <c r="Y111" s="17"/>
      <c r="Z111" s="17"/>
      <c r="AA111" s="17"/>
      <c r="AB111" s="1"/>
      <c r="AC111" s="17"/>
      <c r="AD111" s="17"/>
      <c r="AE111" s="17"/>
      <c r="AF111" s="17"/>
      <c r="AG111" s="17"/>
      <c r="AH111" s="17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</row>
    <row r="112" spans="1:55">
      <c r="A112" s="1"/>
      <c r="B112" s="1"/>
      <c r="C112" s="12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2"/>
      <c r="P112" s="12"/>
      <c r="Q112" s="12"/>
      <c r="R112" s="12"/>
      <c r="S112" s="12"/>
      <c r="T112" s="12"/>
      <c r="U112" s="1"/>
      <c r="V112" s="17"/>
      <c r="W112" s="17"/>
      <c r="X112" s="17"/>
      <c r="Y112" s="17"/>
      <c r="Z112" s="17"/>
      <c r="AA112" s="17"/>
      <c r="AB112" s="1"/>
      <c r="AC112" s="17"/>
      <c r="AD112" s="17"/>
      <c r="AE112" s="17"/>
      <c r="AF112" s="17"/>
      <c r="AG112" s="17"/>
      <c r="AH112" s="17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</row>
    <row r="113" spans="1:55">
      <c r="A113" s="1"/>
      <c r="B113" s="1"/>
      <c r="C113" s="12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2"/>
      <c r="P113" s="12"/>
      <c r="Q113" s="12"/>
      <c r="R113" s="12"/>
      <c r="S113" s="12"/>
      <c r="T113" s="12"/>
      <c r="U113" s="1"/>
      <c r="V113" s="17"/>
      <c r="W113" s="17"/>
      <c r="X113" s="17"/>
      <c r="Y113" s="17"/>
      <c r="Z113" s="17"/>
      <c r="AA113" s="17"/>
      <c r="AB113" s="1"/>
      <c r="AC113" s="17"/>
      <c r="AD113" s="17"/>
      <c r="AE113" s="17"/>
      <c r="AF113" s="17"/>
      <c r="AG113" s="17"/>
      <c r="AH113" s="17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</row>
    <row r="114" spans="1:55">
      <c r="A114" s="1"/>
      <c r="B114" s="1"/>
      <c r="C114" s="12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2"/>
      <c r="P114" s="12"/>
      <c r="Q114" s="12"/>
      <c r="R114" s="12"/>
      <c r="S114" s="12"/>
      <c r="T114" s="12"/>
      <c r="U114" s="1"/>
      <c r="V114" s="17"/>
      <c r="W114" s="17"/>
      <c r="X114" s="17"/>
      <c r="Y114" s="17"/>
      <c r="Z114" s="17"/>
      <c r="AA114" s="17"/>
      <c r="AB114" s="1"/>
      <c r="AC114" s="17"/>
      <c r="AD114" s="17"/>
      <c r="AE114" s="17"/>
      <c r="AF114" s="17"/>
      <c r="AG114" s="17"/>
      <c r="AH114" s="17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</row>
    <row r="115" spans="1:55">
      <c r="A115" s="1"/>
      <c r="B115" s="1"/>
      <c r="C115" s="12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2"/>
      <c r="P115" s="12"/>
      <c r="Q115" s="12"/>
      <c r="R115" s="12"/>
      <c r="S115" s="12"/>
      <c r="T115" s="12"/>
      <c r="U115" s="1"/>
      <c r="V115" s="17"/>
      <c r="W115" s="17"/>
      <c r="X115" s="17"/>
      <c r="Y115" s="17"/>
      <c r="Z115" s="17"/>
      <c r="AA115" s="17"/>
      <c r="AB115" s="1"/>
      <c r="AC115" s="17"/>
      <c r="AD115" s="17"/>
      <c r="AE115" s="17"/>
      <c r="AF115" s="17"/>
      <c r="AG115" s="17"/>
      <c r="AH115" s="17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</row>
    <row r="116" spans="1:55">
      <c r="A116" s="1"/>
      <c r="B116" s="1"/>
      <c r="C116" s="12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2"/>
      <c r="P116" s="12"/>
      <c r="Q116" s="12"/>
      <c r="R116" s="12"/>
      <c r="S116" s="12"/>
      <c r="T116" s="12"/>
      <c r="U116" s="1"/>
      <c r="V116" s="17"/>
      <c r="W116" s="17"/>
      <c r="X116" s="17"/>
      <c r="Y116" s="17"/>
      <c r="Z116" s="17"/>
      <c r="AA116" s="17"/>
      <c r="AB116" s="1"/>
      <c r="AC116" s="17"/>
      <c r="AD116" s="17"/>
      <c r="AE116" s="17"/>
      <c r="AF116" s="17"/>
      <c r="AG116" s="17"/>
      <c r="AH116" s="17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</row>
    <row r="117" spans="1:55">
      <c r="A117" s="1"/>
      <c r="B117" s="1"/>
      <c r="C117" s="12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2"/>
      <c r="P117" s="12"/>
      <c r="Q117" s="12"/>
      <c r="R117" s="12"/>
      <c r="S117" s="12"/>
      <c r="T117" s="12"/>
      <c r="U117" s="1"/>
      <c r="V117" s="17"/>
      <c r="W117" s="17"/>
      <c r="X117" s="17"/>
      <c r="Y117" s="17"/>
      <c r="Z117" s="17"/>
      <c r="AA117" s="17"/>
      <c r="AB117" s="1"/>
      <c r="AC117" s="17"/>
      <c r="AD117" s="17"/>
      <c r="AE117" s="17"/>
      <c r="AF117" s="17"/>
      <c r="AG117" s="17"/>
      <c r="AH117" s="17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</row>
    <row r="118" spans="1:55">
      <c r="A118" s="1"/>
      <c r="B118" s="1"/>
      <c r="C118" s="12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2"/>
      <c r="P118" s="12"/>
      <c r="Q118" s="12"/>
      <c r="R118" s="12"/>
      <c r="S118" s="12"/>
      <c r="T118" s="12"/>
      <c r="U118" s="1"/>
      <c r="V118" s="17"/>
      <c r="W118" s="17"/>
      <c r="X118" s="17"/>
      <c r="Y118" s="17"/>
      <c r="Z118" s="17"/>
      <c r="AA118" s="17"/>
      <c r="AB118" s="1"/>
      <c r="AC118" s="17"/>
      <c r="AD118" s="17"/>
      <c r="AE118" s="17"/>
      <c r="AF118" s="17"/>
      <c r="AG118" s="17"/>
      <c r="AH118" s="17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</row>
    <row r="119" spans="1:55">
      <c r="A119" s="1"/>
      <c r="B119" s="1"/>
      <c r="C119" s="12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2"/>
      <c r="P119" s="12"/>
      <c r="Q119" s="12"/>
      <c r="R119" s="12"/>
      <c r="S119" s="12"/>
      <c r="T119" s="12"/>
      <c r="U119" s="1"/>
      <c r="V119" s="17"/>
      <c r="W119" s="17"/>
      <c r="X119" s="17"/>
      <c r="Y119" s="17"/>
      <c r="Z119" s="17"/>
      <c r="AA119" s="17"/>
      <c r="AB119" s="1"/>
      <c r="AC119" s="17"/>
      <c r="AD119" s="17"/>
      <c r="AE119" s="17"/>
      <c r="AF119" s="17"/>
      <c r="AG119" s="17"/>
      <c r="AH119" s="17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</row>
    <row r="120" spans="1:55">
      <c r="A120" s="1"/>
      <c r="B120" s="1"/>
      <c r="C120" s="12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2"/>
      <c r="P120" s="12"/>
      <c r="Q120" s="12"/>
      <c r="R120" s="12"/>
      <c r="S120" s="12"/>
      <c r="T120" s="12"/>
      <c r="U120" s="1"/>
      <c r="V120" s="17"/>
      <c r="W120" s="17"/>
      <c r="X120" s="17"/>
      <c r="Y120" s="17"/>
      <c r="Z120" s="17"/>
      <c r="AA120" s="17"/>
      <c r="AB120" s="1"/>
      <c r="AC120" s="17"/>
      <c r="AD120" s="17"/>
      <c r="AE120" s="17"/>
      <c r="AF120" s="17"/>
      <c r="AG120" s="17"/>
      <c r="AH120" s="17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</row>
    <row r="121" spans="1:55">
      <c r="A121" s="1"/>
      <c r="B121" s="1"/>
      <c r="C121" s="12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2"/>
      <c r="P121" s="12"/>
      <c r="Q121" s="12"/>
      <c r="R121" s="12"/>
      <c r="S121" s="12"/>
      <c r="T121" s="12"/>
      <c r="U121" s="1"/>
      <c r="V121" s="17"/>
      <c r="W121" s="17"/>
      <c r="X121" s="17"/>
      <c r="Y121" s="17"/>
      <c r="Z121" s="17"/>
      <c r="AA121" s="17"/>
      <c r="AB121" s="1"/>
      <c r="AC121" s="17"/>
      <c r="AD121" s="17"/>
      <c r="AE121" s="17"/>
      <c r="AF121" s="17"/>
      <c r="AG121" s="17"/>
      <c r="AH121" s="17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</row>
    <row r="122" spans="1:55">
      <c r="A122" s="1"/>
      <c r="B122" s="1"/>
      <c r="C122" s="12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2"/>
      <c r="P122" s="12"/>
      <c r="Q122" s="12"/>
      <c r="R122" s="12"/>
      <c r="S122" s="12"/>
      <c r="T122" s="12"/>
      <c r="U122" s="1"/>
      <c r="V122" s="17"/>
      <c r="W122" s="17"/>
      <c r="X122" s="17"/>
      <c r="Y122" s="17"/>
      <c r="Z122" s="17"/>
      <c r="AA122" s="17"/>
      <c r="AB122" s="1"/>
      <c r="AC122" s="17"/>
      <c r="AD122" s="17"/>
      <c r="AE122" s="17"/>
      <c r="AF122" s="17"/>
      <c r="AG122" s="17"/>
      <c r="AH122" s="17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</row>
    <row r="123" spans="1:55">
      <c r="A123" s="1"/>
      <c r="B123" s="1"/>
      <c r="C123" s="12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2"/>
      <c r="P123" s="12"/>
      <c r="Q123" s="12"/>
      <c r="R123" s="12"/>
      <c r="S123" s="12"/>
      <c r="T123" s="12"/>
      <c r="U123" s="1"/>
      <c r="V123" s="17"/>
      <c r="W123" s="17"/>
      <c r="X123" s="17"/>
      <c r="Y123" s="17"/>
      <c r="Z123" s="17"/>
      <c r="AA123" s="17"/>
      <c r="AB123" s="1"/>
      <c r="AC123" s="17"/>
      <c r="AD123" s="17"/>
      <c r="AE123" s="17"/>
      <c r="AF123" s="17"/>
      <c r="AG123" s="17"/>
      <c r="AH123" s="17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</row>
    <row r="124" spans="1:55">
      <c r="A124" s="1"/>
      <c r="B124" s="1"/>
      <c r="C124" s="12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2"/>
      <c r="P124" s="12"/>
      <c r="Q124" s="12"/>
      <c r="R124" s="12"/>
      <c r="S124" s="12"/>
      <c r="T124" s="12"/>
      <c r="U124" s="1"/>
      <c r="V124" s="17"/>
      <c r="W124" s="17"/>
      <c r="X124" s="17"/>
      <c r="Y124" s="17"/>
      <c r="Z124" s="17"/>
      <c r="AA124" s="17"/>
      <c r="AB124" s="1"/>
      <c r="AC124" s="17"/>
      <c r="AD124" s="17"/>
      <c r="AE124" s="17"/>
      <c r="AF124" s="17"/>
      <c r="AG124" s="17"/>
      <c r="AH124" s="17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</row>
    <row r="125" spans="1:55">
      <c r="A125" s="1"/>
      <c r="B125" s="1"/>
      <c r="C125" s="12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2"/>
      <c r="P125" s="12"/>
      <c r="Q125" s="12"/>
      <c r="R125" s="12"/>
      <c r="S125" s="12"/>
      <c r="T125" s="12"/>
      <c r="U125" s="1"/>
      <c r="V125" s="17"/>
      <c r="W125" s="17"/>
      <c r="X125" s="17"/>
      <c r="Y125" s="17"/>
      <c r="Z125" s="17"/>
      <c r="AA125" s="17"/>
      <c r="AB125" s="1"/>
      <c r="AC125" s="17"/>
      <c r="AD125" s="17"/>
      <c r="AE125" s="17"/>
      <c r="AF125" s="17"/>
      <c r="AG125" s="17"/>
      <c r="AH125" s="17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</row>
    <row r="126" spans="1:55">
      <c r="A126" s="1"/>
      <c r="B126" s="1"/>
      <c r="C126" s="12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2"/>
      <c r="P126" s="12"/>
      <c r="Q126" s="12"/>
      <c r="R126" s="12"/>
      <c r="S126" s="12"/>
      <c r="T126" s="12"/>
      <c r="U126" s="1"/>
      <c r="V126" s="17"/>
      <c r="W126" s="17"/>
      <c r="X126" s="17"/>
      <c r="Y126" s="17"/>
      <c r="Z126" s="17"/>
      <c r="AA126" s="17"/>
      <c r="AB126" s="1"/>
      <c r="AC126" s="17"/>
      <c r="AD126" s="17"/>
      <c r="AE126" s="17"/>
      <c r="AF126" s="17"/>
      <c r="AG126" s="17"/>
      <c r="AH126" s="17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</row>
    <row r="127" spans="1:55">
      <c r="A127" s="1"/>
      <c r="B127" s="1"/>
      <c r="C127" s="12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2"/>
      <c r="P127" s="12"/>
      <c r="Q127" s="12"/>
      <c r="R127" s="12"/>
      <c r="S127" s="12"/>
      <c r="T127" s="12"/>
      <c r="U127" s="1"/>
      <c r="V127" s="17"/>
      <c r="W127" s="17"/>
      <c r="X127" s="17"/>
      <c r="Y127" s="17"/>
      <c r="Z127" s="17"/>
      <c r="AA127" s="17"/>
      <c r="AB127" s="1"/>
      <c r="AC127" s="17"/>
      <c r="AD127" s="17"/>
      <c r="AE127" s="17"/>
      <c r="AF127" s="17"/>
      <c r="AG127" s="17"/>
      <c r="AH127" s="17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</row>
    <row r="128" spans="1:55">
      <c r="A128" s="1"/>
      <c r="B128" s="1"/>
      <c r="C128" s="12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2"/>
      <c r="P128" s="12"/>
      <c r="Q128" s="12"/>
      <c r="R128" s="12"/>
      <c r="S128" s="12"/>
      <c r="T128" s="12"/>
      <c r="U128" s="1"/>
      <c r="V128" s="17"/>
      <c r="W128" s="17"/>
      <c r="X128" s="17"/>
      <c r="Y128" s="17"/>
      <c r="Z128" s="17"/>
      <c r="AA128" s="17"/>
      <c r="AB128" s="1"/>
      <c r="AC128" s="17"/>
      <c r="AD128" s="17"/>
      <c r="AE128" s="17"/>
      <c r="AF128" s="17"/>
      <c r="AG128" s="17"/>
      <c r="AH128" s="17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</row>
    <row r="129" spans="1:55">
      <c r="A129" s="1"/>
      <c r="B129" s="1"/>
      <c r="C129" s="12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2"/>
      <c r="P129" s="12"/>
      <c r="Q129" s="12"/>
      <c r="R129" s="12"/>
      <c r="S129" s="12"/>
      <c r="T129" s="12"/>
      <c r="U129" s="1"/>
      <c r="V129" s="17"/>
      <c r="W129" s="17"/>
      <c r="X129" s="17"/>
      <c r="Y129" s="17"/>
      <c r="Z129" s="17"/>
      <c r="AA129" s="17"/>
      <c r="AB129" s="1"/>
      <c r="AC129" s="17"/>
      <c r="AD129" s="17"/>
      <c r="AE129" s="17"/>
      <c r="AF129" s="17"/>
      <c r="AG129" s="17"/>
      <c r="AH129" s="17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</row>
    <row r="130" spans="1:55">
      <c r="A130" s="1"/>
      <c r="B130" s="1"/>
      <c r="C130" s="12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2"/>
      <c r="P130" s="12"/>
      <c r="Q130" s="12"/>
      <c r="R130" s="12"/>
      <c r="S130" s="12"/>
      <c r="T130" s="12"/>
      <c r="U130" s="1"/>
      <c r="V130" s="17"/>
      <c r="W130" s="17"/>
      <c r="X130" s="17"/>
      <c r="Y130" s="17"/>
      <c r="Z130" s="17"/>
      <c r="AA130" s="17"/>
      <c r="AB130" s="1"/>
      <c r="AC130" s="17"/>
      <c r="AD130" s="17"/>
      <c r="AE130" s="17"/>
      <c r="AF130" s="17"/>
      <c r="AG130" s="17"/>
      <c r="AH130" s="17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</row>
    <row r="131" spans="1:55">
      <c r="A131" s="1"/>
      <c r="B131" s="1"/>
      <c r="C131" s="12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2"/>
      <c r="P131" s="12"/>
      <c r="Q131" s="12"/>
      <c r="R131" s="12"/>
      <c r="S131" s="12"/>
      <c r="T131" s="12"/>
      <c r="U131" s="1"/>
      <c r="V131" s="17"/>
      <c r="W131" s="17"/>
      <c r="X131" s="17"/>
      <c r="Y131" s="17"/>
      <c r="Z131" s="17"/>
      <c r="AA131" s="17"/>
      <c r="AB131" s="1"/>
      <c r="AC131" s="17"/>
      <c r="AD131" s="17"/>
      <c r="AE131" s="17"/>
      <c r="AF131" s="17"/>
      <c r="AG131" s="17"/>
      <c r="AH131" s="17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</row>
    <row r="132" spans="1:55">
      <c r="A132" s="1"/>
      <c r="B132" s="1"/>
      <c r="C132" s="12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2"/>
      <c r="P132" s="12"/>
      <c r="Q132" s="12"/>
      <c r="R132" s="12"/>
      <c r="S132" s="12"/>
      <c r="T132" s="12"/>
      <c r="U132" s="1"/>
      <c r="V132" s="17"/>
      <c r="W132" s="17"/>
      <c r="X132" s="17"/>
      <c r="Y132" s="17"/>
      <c r="Z132" s="17"/>
      <c r="AA132" s="17"/>
      <c r="AB132" s="1"/>
      <c r="AC132" s="17"/>
      <c r="AD132" s="17"/>
      <c r="AE132" s="17"/>
      <c r="AF132" s="17"/>
      <c r="AG132" s="17"/>
      <c r="AH132" s="17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</row>
    <row r="133" spans="1:55">
      <c r="A133" s="1"/>
      <c r="B133" s="1"/>
      <c r="C133" s="12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2"/>
      <c r="P133" s="12"/>
      <c r="Q133" s="12"/>
      <c r="R133" s="12"/>
      <c r="S133" s="12"/>
      <c r="T133" s="12"/>
      <c r="U133" s="1"/>
      <c r="V133" s="17"/>
      <c r="W133" s="17"/>
      <c r="X133" s="17"/>
      <c r="Y133" s="17"/>
      <c r="Z133" s="17"/>
      <c r="AA133" s="17"/>
      <c r="AB133" s="1"/>
      <c r="AC133" s="17"/>
      <c r="AD133" s="17"/>
      <c r="AE133" s="17"/>
      <c r="AF133" s="17"/>
      <c r="AG133" s="17"/>
      <c r="AH133" s="17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</row>
    <row r="134" spans="1:55">
      <c r="A134" s="1"/>
      <c r="B134" s="1"/>
      <c r="C134" s="12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2"/>
      <c r="P134" s="12"/>
      <c r="Q134" s="12"/>
      <c r="R134" s="12"/>
      <c r="S134" s="12"/>
      <c r="T134" s="12"/>
      <c r="U134" s="1"/>
      <c r="V134" s="17"/>
      <c r="W134" s="17"/>
      <c r="X134" s="17"/>
      <c r="Y134" s="17"/>
      <c r="Z134" s="17"/>
      <c r="AA134" s="17"/>
      <c r="AB134" s="1"/>
      <c r="AC134" s="17"/>
      <c r="AD134" s="17"/>
      <c r="AE134" s="17"/>
      <c r="AF134" s="17"/>
      <c r="AG134" s="17"/>
      <c r="AH134" s="17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</row>
    <row r="135" spans="1:55">
      <c r="A135" s="1"/>
      <c r="B135" s="1"/>
      <c r="C135" s="12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2"/>
      <c r="P135" s="12"/>
      <c r="Q135" s="12"/>
      <c r="R135" s="12"/>
      <c r="S135" s="12"/>
      <c r="T135" s="12"/>
      <c r="U135" s="1"/>
      <c r="V135" s="17"/>
      <c r="W135" s="17"/>
      <c r="X135" s="17"/>
      <c r="Y135" s="17"/>
      <c r="Z135" s="17"/>
      <c r="AA135" s="17"/>
      <c r="AB135" s="1"/>
      <c r="AC135" s="17"/>
      <c r="AD135" s="17"/>
      <c r="AE135" s="17"/>
      <c r="AF135" s="17"/>
      <c r="AG135" s="17"/>
      <c r="AH135" s="17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</row>
    <row r="136" spans="1:55">
      <c r="A136" s="1"/>
      <c r="B136" s="1"/>
      <c r="C136" s="12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2"/>
      <c r="P136" s="12"/>
      <c r="Q136" s="12"/>
      <c r="R136" s="12"/>
      <c r="S136" s="12"/>
      <c r="T136" s="12"/>
      <c r="U136" s="1"/>
      <c r="V136" s="17"/>
      <c r="W136" s="17"/>
      <c r="X136" s="17"/>
      <c r="Y136" s="17"/>
      <c r="Z136" s="17"/>
      <c r="AA136" s="17"/>
      <c r="AB136" s="1"/>
      <c r="AC136" s="17"/>
      <c r="AD136" s="17"/>
      <c r="AE136" s="17"/>
      <c r="AF136" s="17"/>
      <c r="AG136" s="17"/>
      <c r="AH136" s="17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</row>
    <row r="137" spans="1:55">
      <c r="A137" s="1"/>
      <c r="B137" s="1"/>
      <c r="C137" s="12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2"/>
      <c r="P137" s="12"/>
      <c r="Q137" s="12"/>
      <c r="R137" s="12"/>
      <c r="S137" s="12"/>
      <c r="T137" s="12"/>
      <c r="U137" s="1"/>
      <c r="V137" s="17"/>
      <c r="W137" s="17"/>
      <c r="X137" s="17"/>
      <c r="Y137" s="17"/>
      <c r="Z137" s="17"/>
      <c r="AA137" s="17"/>
      <c r="AB137" s="1"/>
      <c r="AC137" s="17"/>
      <c r="AD137" s="17"/>
      <c r="AE137" s="17"/>
      <c r="AF137" s="17"/>
      <c r="AG137" s="17"/>
      <c r="AH137" s="17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</row>
    <row r="138" spans="1:55">
      <c r="A138" s="1"/>
      <c r="B138" s="1"/>
      <c r="C138" s="12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2"/>
      <c r="P138" s="12"/>
      <c r="Q138" s="12"/>
      <c r="R138" s="12"/>
      <c r="S138" s="12"/>
      <c r="T138" s="12"/>
      <c r="U138" s="1"/>
      <c r="V138" s="17"/>
      <c r="W138" s="17"/>
      <c r="X138" s="17"/>
      <c r="Y138" s="17"/>
      <c r="Z138" s="17"/>
      <c r="AA138" s="17"/>
      <c r="AB138" s="1"/>
      <c r="AC138" s="17"/>
      <c r="AD138" s="17"/>
      <c r="AE138" s="17"/>
      <c r="AF138" s="17"/>
      <c r="AG138" s="17"/>
      <c r="AH138" s="17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</row>
    <row r="139" spans="1:55">
      <c r="A139" s="1"/>
      <c r="B139" s="1"/>
      <c r="C139" s="12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2"/>
      <c r="P139" s="12"/>
      <c r="Q139" s="12"/>
      <c r="R139" s="12"/>
      <c r="S139" s="12"/>
      <c r="T139" s="12"/>
      <c r="U139" s="1"/>
      <c r="V139" s="17"/>
      <c r="W139" s="17"/>
      <c r="X139" s="17"/>
      <c r="Y139" s="17"/>
      <c r="Z139" s="17"/>
      <c r="AA139" s="17"/>
      <c r="AB139" s="1"/>
      <c r="AC139" s="17"/>
      <c r="AD139" s="17"/>
      <c r="AE139" s="17"/>
      <c r="AF139" s="17"/>
      <c r="AG139" s="17"/>
      <c r="AH139" s="17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</row>
    <row r="140" spans="1:55">
      <c r="A140" s="1"/>
      <c r="B140" s="1"/>
      <c r="C140" s="12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2"/>
      <c r="P140" s="12"/>
      <c r="Q140" s="12"/>
      <c r="R140" s="12"/>
      <c r="S140" s="12"/>
      <c r="T140" s="12"/>
      <c r="U140" s="1"/>
      <c r="V140" s="17"/>
      <c r="W140" s="17"/>
      <c r="X140" s="17"/>
      <c r="Y140" s="17"/>
      <c r="Z140" s="17"/>
      <c r="AA140" s="17"/>
      <c r="AB140" s="1"/>
      <c r="AC140" s="17"/>
      <c r="AD140" s="17"/>
      <c r="AE140" s="17"/>
      <c r="AF140" s="17"/>
      <c r="AG140" s="17"/>
      <c r="AH140" s="17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</row>
    <row r="141" spans="1:55">
      <c r="A141" s="1"/>
      <c r="B141" s="1"/>
      <c r="C141" s="12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2"/>
      <c r="P141" s="12"/>
      <c r="Q141" s="12"/>
      <c r="R141" s="12"/>
      <c r="S141" s="12"/>
      <c r="T141" s="12"/>
      <c r="U141" s="1"/>
      <c r="V141" s="17"/>
      <c r="W141" s="17"/>
      <c r="X141" s="17"/>
      <c r="Y141" s="17"/>
      <c r="Z141" s="17"/>
      <c r="AA141" s="17"/>
      <c r="AB141" s="1"/>
      <c r="AC141" s="17"/>
      <c r="AD141" s="17"/>
      <c r="AE141" s="17"/>
      <c r="AF141" s="17"/>
      <c r="AG141" s="17"/>
      <c r="AH141" s="17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</row>
    <row r="142" spans="1:55">
      <c r="A142" s="1"/>
      <c r="B142" s="1"/>
      <c r="C142" s="12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2"/>
      <c r="P142" s="12"/>
      <c r="Q142" s="12"/>
      <c r="R142" s="12"/>
      <c r="S142" s="12"/>
      <c r="T142" s="12"/>
      <c r="U142" s="1"/>
      <c r="V142" s="17"/>
      <c r="W142" s="17"/>
      <c r="X142" s="17"/>
      <c r="Y142" s="17"/>
      <c r="Z142" s="17"/>
      <c r="AA142" s="17"/>
      <c r="AB142" s="1"/>
      <c r="AC142" s="17"/>
      <c r="AD142" s="17"/>
      <c r="AE142" s="17"/>
      <c r="AF142" s="17"/>
      <c r="AG142" s="17"/>
      <c r="AH142" s="17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</row>
    <row r="143" spans="1:55">
      <c r="A143" s="1"/>
      <c r="B143" s="1"/>
      <c r="C143" s="12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2"/>
      <c r="P143" s="12"/>
      <c r="Q143" s="12"/>
      <c r="R143" s="12"/>
      <c r="S143" s="12"/>
      <c r="T143" s="12"/>
      <c r="U143" s="1"/>
      <c r="V143" s="17"/>
      <c r="W143" s="17"/>
      <c r="X143" s="17"/>
      <c r="Y143" s="17"/>
      <c r="Z143" s="17"/>
      <c r="AA143" s="17"/>
      <c r="AB143" s="1"/>
      <c r="AC143" s="17"/>
      <c r="AD143" s="17"/>
      <c r="AE143" s="17"/>
      <c r="AF143" s="17"/>
      <c r="AG143" s="17"/>
      <c r="AH143" s="17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</row>
    <row r="144" spans="1:55">
      <c r="A144" s="1"/>
      <c r="B144" s="1"/>
      <c r="C144" s="12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2"/>
      <c r="P144" s="12"/>
      <c r="Q144" s="12"/>
      <c r="R144" s="12"/>
      <c r="S144" s="12"/>
      <c r="T144" s="12"/>
      <c r="U144" s="1"/>
      <c r="V144" s="17"/>
      <c r="W144" s="17"/>
      <c r="X144" s="17"/>
      <c r="Y144" s="17"/>
      <c r="Z144" s="17"/>
      <c r="AA144" s="17"/>
      <c r="AB144" s="1"/>
      <c r="AC144" s="17"/>
      <c r="AD144" s="17"/>
      <c r="AE144" s="17"/>
      <c r="AF144" s="17"/>
      <c r="AG144" s="17"/>
      <c r="AH144" s="17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</row>
    <row r="145" spans="1:55">
      <c r="A145" s="1"/>
      <c r="B145" s="1"/>
      <c r="C145" s="12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2"/>
      <c r="P145" s="12"/>
      <c r="Q145" s="12"/>
      <c r="R145" s="12"/>
      <c r="S145" s="12"/>
      <c r="T145" s="12"/>
      <c r="U145" s="1"/>
      <c r="V145" s="17"/>
      <c r="W145" s="17"/>
      <c r="X145" s="17"/>
      <c r="Y145" s="17"/>
      <c r="Z145" s="17"/>
      <c r="AA145" s="17"/>
      <c r="AB145" s="1"/>
      <c r="AC145" s="17"/>
      <c r="AD145" s="17"/>
      <c r="AE145" s="17"/>
      <c r="AF145" s="17"/>
      <c r="AG145" s="17"/>
      <c r="AH145" s="17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</row>
    <row r="146" spans="1:55">
      <c r="A146" s="1"/>
      <c r="B146" s="1"/>
      <c r="C146" s="12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2"/>
      <c r="P146" s="12"/>
      <c r="Q146" s="12"/>
      <c r="R146" s="12"/>
      <c r="S146" s="12"/>
      <c r="T146" s="12"/>
      <c r="U146" s="1"/>
      <c r="V146" s="17"/>
      <c r="W146" s="17"/>
      <c r="X146" s="17"/>
      <c r="Y146" s="17"/>
      <c r="Z146" s="17"/>
      <c r="AA146" s="17"/>
      <c r="AB146" s="1"/>
      <c r="AC146" s="17"/>
      <c r="AD146" s="17"/>
      <c r="AE146" s="17"/>
      <c r="AF146" s="17"/>
      <c r="AG146" s="17"/>
      <c r="AH146" s="17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</row>
    <row r="147" spans="1:55">
      <c r="A147" s="1"/>
      <c r="B147" s="1"/>
      <c r="C147" s="12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2"/>
      <c r="P147" s="12"/>
      <c r="Q147" s="12"/>
      <c r="R147" s="12"/>
      <c r="S147" s="12"/>
      <c r="T147" s="12"/>
      <c r="U147" s="1"/>
      <c r="V147" s="17"/>
      <c r="W147" s="17"/>
      <c r="X147" s="17"/>
      <c r="Y147" s="17"/>
      <c r="Z147" s="17"/>
      <c r="AA147" s="17"/>
      <c r="AB147" s="1"/>
      <c r="AC147" s="17"/>
      <c r="AD147" s="17"/>
      <c r="AE147" s="17"/>
      <c r="AF147" s="17"/>
      <c r="AG147" s="17"/>
      <c r="AH147" s="17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</row>
    <row r="148" spans="1:55">
      <c r="A148" s="1"/>
      <c r="B148" s="1"/>
      <c r="C148" s="12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2"/>
      <c r="P148" s="12"/>
      <c r="Q148" s="12"/>
      <c r="R148" s="12"/>
      <c r="S148" s="12"/>
      <c r="T148" s="12"/>
      <c r="U148" s="1"/>
      <c r="V148" s="17"/>
      <c r="W148" s="17"/>
      <c r="X148" s="17"/>
      <c r="Y148" s="17"/>
      <c r="Z148" s="17"/>
      <c r="AA148" s="17"/>
      <c r="AB148" s="1"/>
      <c r="AC148" s="17"/>
      <c r="AD148" s="17"/>
      <c r="AE148" s="17"/>
      <c r="AF148" s="17"/>
      <c r="AG148" s="17"/>
      <c r="AH148" s="17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</row>
    <row r="149" spans="1:55">
      <c r="A149" s="1"/>
      <c r="B149" s="1"/>
      <c r="C149" s="12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2"/>
      <c r="P149" s="12"/>
      <c r="Q149" s="12"/>
      <c r="R149" s="12"/>
      <c r="S149" s="12"/>
      <c r="T149" s="12"/>
      <c r="U149" s="1"/>
      <c r="V149" s="17"/>
      <c r="W149" s="17"/>
      <c r="X149" s="17"/>
      <c r="Y149" s="17"/>
      <c r="Z149" s="17"/>
      <c r="AA149" s="17"/>
      <c r="AB149" s="1"/>
      <c r="AC149" s="17"/>
      <c r="AD149" s="17"/>
      <c r="AE149" s="17"/>
      <c r="AF149" s="17"/>
      <c r="AG149" s="17"/>
      <c r="AH149" s="17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</row>
    <row r="150" spans="1:55">
      <c r="A150" s="1"/>
      <c r="B150" s="1"/>
      <c r="C150" s="12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2"/>
      <c r="P150" s="12"/>
      <c r="Q150" s="12"/>
      <c r="R150" s="12"/>
      <c r="S150" s="12"/>
      <c r="T150" s="12"/>
      <c r="U150" s="1"/>
      <c r="V150" s="17"/>
      <c r="W150" s="17"/>
      <c r="X150" s="17"/>
      <c r="Y150" s="17"/>
      <c r="Z150" s="17"/>
      <c r="AA150" s="17"/>
      <c r="AB150" s="1"/>
      <c r="AC150" s="17"/>
      <c r="AD150" s="17"/>
      <c r="AE150" s="17"/>
      <c r="AF150" s="17"/>
      <c r="AG150" s="17"/>
      <c r="AH150" s="17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</row>
    <row r="151" spans="1:55">
      <c r="A151" s="1"/>
      <c r="B151" s="1"/>
      <c r="C151" s="12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2"/>
      <c r="P151" s="12"/>
      <c r="Q151" s="12"/>
      <c r="R151" s="12"/>
      <c r="S151" s="12"/>
      <c r="T151" s="12"/>
      <c r="U151" s="1"/>
      <c r="V151" s="17"/>
      <c r="W151" s="17"/>
      <c r="X151" s="17"/>
      <c r="Y151" s="17"/>
      <c r="Z151" s="17"/>
      <c r="AA151" s="17"/>
      <c r="AB151" s="1"/>
      <c r="AC151" s="17"/>
      <c r="AD151" s="17"/>
      <c r="AE151" s="17"/>
      <c r="AF151" s="17"/>
      <c r="AG151" s="17"/>
      <c r="AH151" s="17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</row>
    <row r="152" spans="1:55">
      <c r="A152" s="1"/>
      <c r="B152" s="1"/>
      <c r="C152" s="12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2"/>
      <c r="P152" s="12"/>
      <c r="Q152" s="12"/>
      <c r="R152" s="12"/>
      <c r="S152" s="12"/>
      <c r="T152" s="12"/>
      <c r="U152" s="1"/>
      <c r="V152" s="17"/>
      <c r="W152" s="17"/>
      <c r="X152" s="17"/>
      <c r="Y152" s="17"/>
      <c r="Z152" s="17"/>
      <c r="AA152" s="17"/>
      <c r="AB152" s="1"/>
      <c r="AC152" s="17"/>
      <c r="AD152" s="17"/>
      <c r="AE152" s="17"/>
      <c r="AF152" s="17"/>
      <c r="AG152" s="17"/>
      <c r="AH152" s="17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</row>
    <row r="153" spans="1:55">
      <c r="A153" s="1"/>
      <c r="B153" s="1"/>
      <c r="C153" s="12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2"/>
      <c r="P153" s="12"/>
      <c r="Q153" s="12"/>
      <c r="R153" s="12"/>
      <c r="S153" s="12"/>
      <c r="T153" s="12"/>
      <c r="U153" s="1"/>
      <c r="V153" s="17"/>
      <c r="W153" s="17"/>
      <c r="X153" s="17"/>
      <c r="Y153" s="17"/>
      <c r="Z153" s="17"/>
      <c r="AA153" s="17"/>
      <c r="AB153" s="1"/>
      <c r="AC153" s="17"/>
      <c r="AD153" s="17"/>
      <c r="AE153" s="17"/>
      <c r="AF153" s="17"/>
      <c r="AG153" s="17"/>
      <c r="AH153" s="17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</row>
    <row r="154" spans="1:55">
      <c r="A154" s="1"/>
      <c r="B154" s="1"/>
      <c r="C154" s="12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2"/>
      <c r="P154" s="12"/>
      <c r="Q154" s="12"/>
      <c r="R154" s="12"/>
      <c r="S154" s="12"/>
      <c r="T154" s="12"/>
      <c r="U154" s="1"/>
      <c r="V154" s="17"/>
      <c r="W154" s="17"/>
      <c r="X154" s="17"/>
      <c r="Y154" s="17"/>
      <c r="Z154" s="17"/>
      <c r="AA154" s="17"/>
      <c r="AB154" s="1"/>
      <c r="AC154" s="17"/>
      <c r="AD154" s="17"/>
      <c r="AE154" s="17"/>
      <c r="AF154" s="17"/>
      <c r="AG154" s="17"/>
      <c r="AH154" s="17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</row>
    <row r="155" spans="1:55">
      <c r="A155" s="1"/>
      <c r="B155" s="1"/>
      <c r="C155" s="12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2"/>
      <c r="P155" s="12"/>
      <c r="Q155" s="12"/>
      <c r="R155" s="12"/>
      <c r="S155" s="12"/>
      <c r="T155" s="12"/>
      <c r="U155" s="1"/>
      <c r="V155" s="17"/>
      <c r="W155" s="17"/>
      <c r="X155" s="17"/>
      <c r="Y155" s="17"/>
      <c r="Z155" s="17"/>
      <c r="AA155" s="17"/>
      <c r="AB155" s="1"/>
      <c r="AC155" s="17"/>
      <c r="AD155" s="17"/>
      <c r="AE155" s="17"/>
      <c r="AF155" s="17"/>
      <c r="AG155" s="17"/>
      <c r="AH155" s="17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</row>
    <row r="156" spans="1:55">
      <c r="A156" s="1"/>
      <c r="B156" s="1"/>
      <c r="C156" s="12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2"/>
      <c r="P156" s="12"/>
      <c r="Q156" s="12"/>
      <c r="R156" s="12"/>
      <c r="S156" s="12"/>
      <c r="T156" s="12"/>
      <c r="U156" s="1"/>
      <c r="V156" s="17"/>
      <c r="W156" s="17"/>
      <c r="X156" s="17"/>
      <c r="Y156" s="17"/>
      <c r="Z156" s="17"/>
      <c r="AA156" s="17"/>
      <c r="AB156" s="1"/>
      <c r="AC156" s="17"/>
      <c r="AD156" s="17"/>
      <c r="AE156" s="17"/>
      <c r="AF156" s="17"/>
      <c r="AG156" s="17"/>
      <c r="AH156" s="17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</row>
    <row r="157" spans="1:55">
      <c r="A157" s="1"/>
      <c r="B157" s="1"/>
      <c r="C157" s="12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2"/>
      <c r="P157" s="12"/>
      <c r="Q157" s="12"/>
      <c r="R157" s="12"/>
      <c r="S157" s="12"/>
      <c r="T157" s="12"/>
      <c r="U157" s="1"/>
      <c r="V157" s="17"/>
      <c r="W157" s="17"/>
      <c r="X157" s="17"/>
      <c r="Y157" s="17"/>
      <c r="Z157" s="17"/>
      <c r="AA157" s="17"/>
      <c r="AB157" s="1"/>
      <c r="AC157" s="17"/>
      <c r="AD157" s="17"/>
      <c r="AE157" s="17"/>
      <c r="AF157" s="17"/>
      <c r="AG157" s="17"/>
      <c r="AH157" s="17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</row>
    <row r="158" spans="1:55">
      <c r="A158" s="1"/>
      <c r="B158" s="1"/>
      <c r="C158" s="12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2"/>
      <c r="P158" s="12"/>
      <c r="Q158" s="12"/>
      <c r="R158" s="12"/>
      <c r="S158" s="12"/>
      <c r="T158" s="12"/>
      <c r="U158" s="1"/>
      <c r="V158" s="17"/>
      <c r="W158" s="17"/>
      <c r="X158" s="17"/>
      <c r="Y158" s="17"/>
      <c r="Z158" s="17"/>
      <c r="AA158" s="17"/>
      <c r="AB158" s="1"/>
      <c r="AC158" s="17"/>
      <c r="AD158" s="17"/>
      <c r="AE158" s="17"/>
      <c r="AF158" s="17"/>
      <c r="AG158" s="17"/>
      <c r="AH158" s="17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</row>
    <row r="159" spans="1:55">
      <c r="A159" s="1"/>
      <c r="B159" s="1"/>
      <c r="C159" s="12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2"/>
      <c r="P159" s="12"/>
      <c r="Q159" s="12"/>
      <c r="R159" s="12"/>
      <c r="S159" s="12"/>
      <c r="T159" s="12"/>
      <c r="U159" s="1"/>
      <c r="V159" s="17"/>
      <c r="W159" s="17"/>
      <c r="X159" s="17"/>
      <c r="Y159" s="17"/>
      <c r="Z159" s="17"/>
      <c r="AA159" s="17"/>
      <c r="AB159" s="1"/>
      <c r="AC159" s="17"/>
      <c r="AD159" s="17"/>
      <c r="AE159" s="17"/>
      <c r="AF159" s="17"/>
      <c r="AG159" s="17"/>
      <c r="AH159" s="17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</row>
    <row r="160" spans="1:55">
      <c r="A160" s="1"/>
      <c r="B160" s="1"/>
      <c r="C160" s="12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2"/>
      <c r="P160" s="12"/>
      <c r="Q160" s="12"/>
      <c r="R160" s="12"/>
      <c r="S160" s="12"/>
      <c r="T160" s="12"/>
      <c r="U160" s="1"/>
      <c r="V160" s="17"/>
      <c r="W160" s="17"/>
      <c r="X160" s="17"/>
      <c r="Y160" s="17"/>
      <c r="Z160" s="17"/>
      <c r="AA160" s="17"/>
      <c r="AB160" s="1"/>
      <c r="AC160" s="17"/>
      <c r="AD160" s="17"/>
      <c r="AE160" s="17"/>
      <c r="AF160" s="17"/>
      <c r="AG160" s="17"/>
      <c r="AH160" s="17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</row>
    <row r="161" spans="1:55">
      <c r="A161" s="1"/>
      <c r="B161" s="1"/>
      <c r="C161" s="12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2"/>
      <c r="P161" s="12"/>
      <c r="Q161" s="12"/>
      <c r="R161" s="12"/>
      <c r="S161" s="12"/>
      <c r="T161" s="12"/>
      <c r="U161" s="1"/>
      <c r="V161" s="17"/>
      <c r="W161" s="17"/>
      <c r="X161" s="17"/>
      <c r="Y161" s="17"/>
      <c r="Z161" s="17"/>
      <c r="AA161" s="17"/>
      <c r="AB161" s="1"/>
      <c r="AC161" s="17"/>
      <c r="AD161" s="17"/>
      <c r="AE161" s="17"/>
      <c r="AF161" s="17"/>
      <c r="AG161" s="17"/>
      <c r="AH161" s="17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</row>
    <row r="162" spans="1:55">
      <c r="A162" s="1"/>
      <c r="B162" s="1"/>
      <c r="C162" s="12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2"/>
      <c r="P162" s="12"/>
      <c r="Q162" s="12"/>
      <c r="R162" s="12"/>
      <c r="S162" s="12"/>
      <c r="T162" s="12"/>
      <c r="U162" s="1"/>
      <c r="V162" s="17"/>
      <c r="W162" s="17"/>
      <c r="X162" s="17"/>
      <c r="Y162" s="17"/>
      <c r="Z162" s="17"/>
      <c r="AA162" s="17"/>
      <c r="AB162" s="1"/>
      <c r="AC162" s="17"/>
      <c r="AD162" s="17"/>
      <c r="AE162" s="17"/>
      <c r="AF162" s="17"/>
      <c r="AG162" s="17"/>
      <c r="AH162" s="17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</row>
    <row r="163" spans="1:55">
      <c r="A163" s="1"/>
      <c r="B163" s="1"/>
      <c r="C163" s="12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2"/>
      <c r="P163" s="12"/>
      <c r="Q163" s="12"/>
      <c r="R163" s="12"/>
      <c r="S163" s="12"/>
      <c r="T163" s="12"/>
      <c r="U163" s="1"/>
      <c r="V163" s="17"/>
      <c r="W163" s="17"/>
      <c r="X163" s="17"/>
      <c r="Y163" s="17"/>
      <c r="Z163" s="17"/>
      <c r="AA163" s="17"/>
      <c r="AB163" s="1"/>
      <c r="AC163" s="17"/>
      <c r="AD163" s="17"/>
      <c r="AE163" s="17"/>
      <c r="AF163" s="17"/>
      <c r="AG163" s="17"/>
      <c r="AH163" s="17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</row>
    <row r="164" spans="1:55">
      <c r="A164" s="1"/>
      <c r="B164" s="1"/>
      <c r="C164" s="12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2"/>
      <c r="P164" s="12"/>
      <c r="Q164" s="12"/>
      <c r="R164" s="12"/>
      <c r="S164" s="12"/>
      <c r="T164" s="12"/>
      <c r="U164" s="1"/>
      <c r="V164" s="17"/>
      <c r="W164" s="17"/>
      <c r="X164" s="17"/>
      <c r="Y164" s="17"/>
      <c r="Z164" s="17"/>
      <c r="AA164" s="17"/>
      <c r="AB164" s="1"/>
      <c r="AC164" s="17"/>
      <c r="AD164" s="17"/>
      <c r="AE164" s="17"/>
      <c r="AF164" s="17"/>
      <c r="AG164" s="17"/>
      <c r="AH164" s="17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</row>
    <row r="165" spans="1:55">
      <c r="A165" s="1"/>
      <c r="B165" s="1"/>
      <c r="C165" s="12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2"/>
      <c r="P165" s="12"/>
      <c r="Q165" s="12"/>
      <c r="R165" s="12"/>
      <c r="S165" s="12"/>
      <c r="T165" s="12"/>
      <c r="U165" s="1"/>
      <c r="V165" s="17"/>
      <c r="W165" s="17"/>
      <c r="X165" s="17"/>
      <c r="Y165" s="17"/>
      <c r="Z165" s="17"/>
      <c r="AA165" s="17"/>
      <c r="AB165" s="1"/>
      <c r="AC165" s="17"/>
      <c r="AD165" s="17"/>
      <c r="AE165" s="17"/>
      <c r="AF165" s="17"/>
      <c r="AG165" s="17"/>
      <c r="AH165" s="17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</row>
    <row r="166" spans="1:55">
      <c r="A166" s="1"/>
      <c r="B166" s="1"/>
      <c r="C166" s="12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2"/>
      <c r="P166" s="12"/>
      <c r="Q166" s="12"/>
      <c r="R166" s="12"/>
      <c r="S166" s="12"/>
      <c r="T166" s="12"/>
      <c r="U166" s="1"/>
      <c r="V166" s="17"/>
      <c r="W166" s="17"/>
      <c r="X166" s="17"/>
      <c r="Y166" s="17"/>
      <c r="Z166" s="17"/>
      <c r="AA166" s="17"/>
      <c r="AB166" s="1"/>
      <c r="AC166" s="17"/>
      <c r="AD166" s="17"/>
      <c r="AE166" s="17"/>
      <c r="AF166" s="17"/>
      <c r="AG166" s="17"/>
      <c r="AH166" s="17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</row>
    <row r="167" spans="1:55">
      <c r="A167" s="1"/>
      <c r="B167" s="1"/>
      <c r="C167" s="12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2"/>
      <c r="P167" s="12"/>
      <c r="Q167" s="12"/>
      <c r="R167" s="12"/>
      <c r="S167" s="12"/>
      <c r="T167" s="12"/>
      <c r="U167" s="1"/>
      <c r="V167" s="17"/>
      <c r="W167" s="17"/>
      <c r="X167" s="17"/>
      <c r="Y167" s="17"/>
      <c r="Z167" s="17"/>
      <c r="AA167" s="17"/>
      <c r="AB167" s="1"/>
      <c r="AC167" s="17"/>
      <c r="AD167" s="17"/>
      <c r="AE167" s="17"/>
      <c r="AF167" s="17"/>
      <c r="AG167" s="17"/>
      <c r="AH167" s="17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</row>
    <row r="168" spans="1:55">
      <c r="A168" s="1"/>
      <c r="B168" s="1"/>
      <c r="C168" s="12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2"/>
      <c r="P168" s="12"/>
      <c r="Q168" s="12"/>
      <c r="R168" s="12"/>
      <c r="S168" s="12"/>
      <c r="T168" s="12"/>
      <c r="U168" s="1"/>
      <c r="V168" s="17"/>
      <c r="W168" s="17"/>
      <c r="X168" s="17"/>
      <c r="Y168" s="17"/>
      <c r="Z168" s="17"/>
      <c r="AA168" s="17"/>
      <c r="AB168" s="1"/>
      <c r="AC168" s="17"/>
      <c r="AD168" s="17"/>
      <c r="AE168" s="17"/>
      <c r="AF168" s="17"/>
      <c r="AG168" s="17"/>
      <c r="AH168" s="17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</row>
    <row r="169" spans="1:55">
      <c r="A169" s="1"/>
      <c r="B169" s="1"/>
      <c r="C169" s="12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2"/>
      <c r="P169" s="12"/>
      <c r="Q169" s="12"/>
      <c r="R169" s="12"/>
      <c r="S169" s="12"/>
      <c r="T169" s="12"/>
      <c r="U169" s="1"/>
      <c r="V169" s="17"/>
      <c r="W169" s="17"/>
      <c r="X169" s="17"/>
      <c r="Y169" s="17"/>
      <c r="Z169" s="17"/>
      <c r="AA169" s="17"/>
      <c r="AB169" s="1"/>
      <c r="AC169" s="17"/>
      <c r="AD169" s="17"/>
      <c r="AE169" s="17"/>
      <c r="AF169" s="17"/>
      <c r="AG169" s="17"/>
      <c r="AH169" s="17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</row>
    <row r="170" spans="1:55">
      <c r="A170" s="1"/>
      <c r="B170" s="1"/>
      <c r="C170" s="12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2"/>
      <c r="P170" s="12"/>
      <c r="Q170" s="12"/>
      <c r="R170" s="12"/>
      <c r="S170" s="12"/>
      <c r="T170" s="12"/>
      <c r="U170" s="1"/>
      <c r="V170" s="17"/>
      <c r="W170" s="17"/>
      <c r="X170" s="17"/>
      <c r="Y170" s="17"/>
      <c r="Z170" s="17"/>
      <c r="AA170" s="17"/>
      <c r="AB170" s="1"/>
      <c r="AC170" s="17"/>
      <c r="AD170" s="17"/>
      <c r="AE170" s="17"/>
      <c r="AF170" s="17"/>
      <c r="AG170" s="17"/>
      <c r="AH170" s="17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</row>
    <row r="171" spans="1:55">
      <c r="A171" s="1"/>
      <c r="B171" s="1"/>
      <c r="C171" s="12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2"/>
      <c r="P171" s="12"/>
      <c r="Q171" s="12"/>
      <c r="R171" s="12"/>
      <c r="S171" s="12"/>
      <c r="T171" s="12"/>
      <c r="U171" s="1"/>
      <c r="V171" s="17"/>
      <c r="W171" s="17"/>
      <c r="X171" s="17"/>
      <c r="Y171" s="17"/>
      <c r="Z171" s="17"/>
      <c r="AA171" s="17"/>
      <c r="AB171" s="1"/>
      <c r="AC171" s="17"/>
      <c r="AD171" s="17"/>
      <c r="AE171" s="17"/>
      <c r="AF171" s="17"/>
      <c r="AG171" s="17"/>
      <c r="AH171" s="17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</row>
    <row r="172" spans="1:55">
      <c r="A172" s="1"/>
      <c r="B172" s="1"/>
      <c r="C172" s="12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2"/>
      <c r="P172" s="12"/>
      <c r="Q172" s="12"/>
      <c r="R172" s="12"/>
      <c r="S172" s="12"/>
      <c r="T172" s="12"/>
      <c r="U172" s="1"/>
      <c r="V172" s="17"/>
      <c r="W172" s="17"/>
      <c r="X172" s="17"/>
      <c r="Y172" s="17"/>
      <c r="Z172" s="17"/>
      <c r="AA172" s="17"/>
      <c r="AB172" s="1"/>
      <c r="AC172" s="17"/>
      <c r="AD172" s="17"/>
      <c r="AE172" s="17"/>
      <c r="AF172" s="17"/>
      <c r="AG172" s="17"/>
      <c r="AH172" s="17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</row>
    <row r="173" spans="1:55">
      <c r="A173" s="1"/>
      <c r="B173" s="1"/>
      <c r="C173" s="12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2"/>
      <c r="P173" s="12"/>
      <c r="Q173" s="12"/>
      <c r="R173" s="12"/>
      <c r="S173" s="12"/>
      <c r="T173" s="12"/>
      <c r="U173" s="1"/>
      <c r="V173" s="17"/>
      <c r="W173" s="17"/>
      <c r="X173" s="17"/>
      <c r="Y173" s="17"/>
      <c r="Z173" s="17"/>
      <c r="AA173" s="17"/>
      <c r="AB173" s="1"/>
      <c r="AC173" s="17"/>
      <c r="AD173" s="17"/>
      <c r="AE173" s="17"/>
      <c r="AF173" s="17"/>
      <c r="AG173" s="17"/>
      <c r="AH173" s="17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</row>
    <row r="174" spans="1:55">
      <c r="A174" s="1"/>
      <c r="B174" s="1"/>
      <c r="C174" s="12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2"/>
      <c r="P174" s="12"/>
      <c r="Q174" s="12"/>
      <c r="R174" s="12"/>
      <c r="S174" s="12"/>
      <c r="T174" s="12"/>
      <c r="U174" s="1"/>
      <c r="V174" s="17"/>
      <c r="W174" s="17"/>
      <c r="X174" s="17"/>
      <c r="Y174" s="17"/>
      <c r="Z174" s="17"/>
      <c r="AA174" s="17"/>
      <c r="AB174" s="1"/>
      <c r="AC174" s="17"/>
      <c r="AD174" s="17"/>
      <c r="AE174" s="17"/>
      <c r="AF174" s="17"/>
      <c r="AG174" s="17"/>
      <c r="AH174" s="17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</row>
    <row r="175" spans="1:55">
      <c r="A175" s="1"/>
      <c r="B175" s="1"/>
      <c r="C175" s="12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2"/>
      <c r="P175" s="12"/>
      <c r="Q175" s="12"/>
      <c r="R175" s="12"/>
      <c r="S175" s="12"/>
      <c r="T175" s="12"/>
      <c r="U175" s="1"/>
      <c r="V175" s="17"/>
      <c r="W175" s="17"/>
      <c r="X175" s="17"/>
      <c r="Y175" s="17"/>
      <c r="Z175" s="17"/>
      <c r="AA175" s="17"/>
      <c r="AB175" s="1"/>
      <c r="AC175" s="17"/>
      <c r="AD175" s="17"/>
      <c r="AE175" s="17"/>
      <c r="AF175" s="17"/>
      <c r="AG175" s="17"/>
      <c r="AH175" s="17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</row>
    <row r="176" spans="1:55">
      <c r="A176" s="1"/>
      <c r="B176" s="1"/>
      <c r="C176" s="12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2"/>
      <c r="P176" s="12"/>
      <c r="Q176" s="12"/>
      <c r="R176" s="12"/>
      <c r="S176" s="12"/>
      <c r="T176" s="12"/>
      <c r="U176" s="1"/>
      <c r="V176" s="17"/>
      <c r="W176" s="17"/>
      <c r="X176" s="17"/>
      <c r="Y176" s="17"/>
      <c r="Z176" s="17"/>
      <c r="AA176" s="17"/>
      <c r="AB176" s="1"/>
      <c r="AC176" s="17"/>
      <c r="AD176" s="17"/>
      <c r="AE176" s="17"/>
      <c r="AF176" s="17"/>
      <c r="AG176" s="17"/>
      <c r="AH176" s="17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</row>
    <row r="177" spans="1:55">
      <c r="A177" s="1"/>
      <c r="B177" s="1"/>
      <c r="C177" s="12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2"/>
      <c r="P177" s="12"/>
      <c r="Q177" s="12"/>
      <c r="R177" s="12"/>
      <c r="S177" s="12"/>
      <c r="T177" s="12"/>
      <c r="U177" s="1"/>
      <c r="V177" s="17"/>
      <c r="W177" s="17"/>
      <c r="X177" s="17"/>
      <c r="Y177" s="17"/>
      <c r="Z177" s="17"/>
      <c r="AA177" s="17"/>
      <c r="AB177" s="1"/>
      <c r="AC177" s="17"/>
      <c r="AD177" s="17"/>
      <c r="AE177" s="17"/>
      <c r="AF177" s="17"/>
      <c r="AG177" s="17"/>
      <c r="AH177" s="17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</row>
    <row r="178" spans="1:55">
      <c r="A178" s="1"/>
      <c r="B178" s="1"/>
      <c r="C178" s="12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2"/>
      <c r="P178" s="12"/>
      <c r="Q178" s="12"/>
      <c r="R178" s="12"/>
      <c r="S178" s="12"/>
      <c r="T178" s="12"/>
      <c r="U178" s="1"/>
      <c r="V178" s="17"/>
      <c r="W178" s="17"/>
      <c r="X178" s="17"/>
      <c r="Y178" s="17"/>
      <c r="Z178" s="17"/>
      <c r="AA178" s="17"/>
      <c r="AB178" s="1"/>
      <c r="AC178" s="17"/>
      <c r="AD178" s="17"/>
      <c r="AE178" s="17"/>
      <c r="AF178" s="17"/>
      <c r="AG178" s="17"/>
      <c r="AH178" s="17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</row>
    <row r="179" spans="1:55">
      <c r="A179" s="1"/>
      <c r="B179" s="1"/>
      <c r="C179" s="12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2"/>
      <c r="P179" s="12"/>
      <c r="Q179" s="12"/>
      <c r="R179" s="12"/>
      <c r="S179" s="12"/>
      <c r="T179" s="12"/>
      <c r="U179" s="1"/>
      <c r="V179" s="17"/>
      <c r="W179" s="17"/>
      <c r="X179" s="17"/>
      <c r="Y179" s="17"/>
      <c r="Z179" s="17"/>
      <c r="AA179" s="17"/>
      <c r="AB179" s="1"/>
      <c r="AC179" s="17"/>
      <c r="AD179" s="17"/>
      <c r="AE179" s="17"/>
      <c r="AF179" s="17"/>
      <c r="AG179" s="17"/>
      <c r="AH179" s="17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</row>
    <row r="180" spans="1:55">
      <c r="A180" s="1"/>
      <c r="B180" s="1"/>
      <c r="C180" s="12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2"/>
      <c r="P180" s="12"/>
      <c r="Q180" s="12"/>
      <c r="R180" s="12"/>
      <c r="S180" s="12"/>
      <c r="T180" s="12"/>
      <c r="U180" s="1"/>
      <c r="V180" s="17"/>
      <c r="W180" s="17"/>
      <c r="X180" s="17"/>
      <c r="Y180" s="17"/>
      <c r="Z180" s="17"/>
      <c r="AA180" s="17"/>
      <c r="AB180" s="1"/>
      <c r="AC180" s="17"/>
      <c r="AD180" s="17"/>
      <c r="AE180" s="17"/>
      <c r="AF180" s="17"/>
      <c r="AG180" s="17"/>
      <c r="AH180" s="17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</row>
    <row r="181" spans="1:55">
      <c r="A181" s="1"/>
      <c r="B181" s="1"/>
      <c r="C181" s="12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2"/>
      <c r="P181" s="12"/>
      <c r="Q181" s="12"/>
      <c r="R181" s="12"/>
      <c r="S181" s="12"/>
      <c r="T181" s="12"/>
      <c r="U181" s="1"/>
      <c r="V181" s="17"/>
      <c r="W181" s="17"/>
      <c r="X181" s="17"/>
      <c r="Y181" s="17"/>
      <c r="Z181" s="17"/>
      <c r="AA181" s="17"/>
      <c r="AB181" s="1"/>
      <c r="AC181" s="17"/>
      <c r="AD181" s="17"/>
      <c r="AE181" s="17"/>
      <c r="AF181" s="17"/>
      <c r="AG181" s="17"/>
      <c r="AH181" s="17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</row>
    <row r="182" spans="1:55">
      <c r="A182" s="1"/>
      <c r="B182" s="1"/>
      <c r="C182" s="12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2"/>
      <c r="P182" s="12"/>
      <c r="Q182" s="12"/>
      <c r="R182" s="12"/>
      <c r="S182" s="12"/>
      <c r="T182" s="12"/>
      <c r="U182" s="1"/>
      <c r="V182" s="17"/>
      <c r="W182" s="17"/>
      <c r="X182" s="17"/>
      <c r="Y182" s="17"/>
      <c r="Z182" s="17"/>
      <c r="AA182" s="17"/>
      <c r="AB182" s="1"/>
      <c r="AC182" s="17"/>
      <c r="AD182" s="17"/>
      <c r="AE182" s="17"/>
      <c r="AF182" s="17"/>
      <c r="AG182" s="17"/>
      <c r="AH182" s="17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</row>
    <row r="183" spans="1:55">
      <c r="A183" s="1"/>
      <c r="B183" s="1"/>
      <c r="C183" s="12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2"/>
      <c r="P183" s="12"/>
      <c r="Q183" s="12"/>
      <c r="R183" s="12"/>
      <c r="S183" s="12"/>
      <c r="T183" s="12"/>
      <c r="U183" s="1"/>
      <c r="V183" s="17"/>
      <c r="W183" s="17"/>
      <c r="X183" s="17"/>
      <c r="Y183" s="17"/>
      <c r="Z183" s="17"/>
      <c r="AA183" s="17"/>
      <c r="AB183" s="1"/>
      <c r="AC183" s="17"/>
      <c r="AD183" s="17"/>
      <c r="AE183" s="17"/>
      <c r="AF183" s="17"/>
      <c r="AG183" s="17"/>
      <c r="AH183" s="17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</row>
    <row r="184" spans="1:55">
      <c r="A184" s="1"/>
      <c r="B184" s="1"/>
      <c r="C184" s="12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2"/>
      <c r="P184" s="12"/>
      <c r="Q184" s="12"/>
      <c r="R184" s="12"/>
      <c r="S184" s="12"/>
      <c r="T184" s="12"/>
      <c r="U184" s="1"/>
      <c r="V184" s="17"/>
      <c r="W184" s="17"/>
      <c r="X184" s="17"/>
      <c r="Y184" s="17"/>
      <c r="Z184" s="17"/>
      <c r="AA184" s="17"/>
      <c r="AB184" s="1"/>
      <c r="AC184" s="17"/>
      <c r="AD184" s="17"/>
      <c r="AE184" s="17"/>
      <c r="AF184" s="17"/>
      <c r="AG184" s="17"/>
      <c r="AH184" s="17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</row>
    <row r="185" spans="1:55">
      <c r="A185" s="1"/>
      <c r="B185" s="1"/>
      <c r="C185" s="12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2"/>
      <c r="P185" s="12"/>
      <c r="Q185" s="12"/>
      <c r="R185" s="12"/>
      <c r="S185" s="12"/>
      <c r="T185" s="12"/>
      <c r="U185" s="1"/>
      <c r="V185" s="17"/>
      <c r="W185" s="17"/>
      <c r="X185" s="17"/>
      <c r="Y185" s="17"/>
      <c r="Z185" s="17"/>
      <c r="AA185" s="17"/>
      <c r="AB185" s="1"/>
      <c r="AC185" s="17"/>
      <c r="AD185" s="17"/>
      <c r="AE185" s="17"/>
      <c r="AF185" s="17"/>
      <c r="AG185" s="17"/>
      <c r="AH185" s="17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</row>
    <row r="186" spans="1:55">
      <c r="A186" s="1"/>
      <c r="B186" s="1"/>
      <c r="C186" s="12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2"/>
      <c r="P186" s="12"/>
      <c r="Q186" s="12"/>
      <c r="R186" s="12"/>
      <c r="S186" s="12"/>
      <c r="T186" s="12"/>
      <c r="U186" s="1"/>
      <c r="V186" s="17"/>
      <c r="W186" s="17"/>
      <c r="X186" s="17"/>
      <c r="Y186" s="17"/>
      <c r="Z186" s="17"/>
      <c r="AA186" s="17"/>
      <c r="AB186" s="1"/>
      <c r="AC186" s="17"/>
      <c r="AD186" s="17"/>
      <c r="AE186" s="17"/>
      <c r="AF186" s="17"/>
      <c r="AG186" s="17"/>
      <c r="AH186" s="17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</row>
    <row r="187" spans="1:55">
      <c r="A187" s="1"/>
      <c r="B187" s="1"/>
      <c r="C187" s="12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2"/>
      <c r="P187" s="12"/>
      <c r="Q187" s="12"/>
      <c r="R187" s="12"/>
      <c r="S187" s="12"/>
      <c r="T187" s="12"/>
      <c r="U187" s="1"/>
      <c r="V187" s="17"/>
      <c r="W187" s="17"/>
      <c r="X187" s="17"/>
      <c r="Y187" s="17"/>
      <c r="Z187" s="17"/>
      <c r="AA187" s="17"/>
      <c r="AB187" s="1"/>
      <c r="AC187" s="17"/>
      <c r="AD187" s="17"/>
      <c r="AE187" s="17"/>
      <c r="AF187" s="17"/>
      <c r="AG187" s="17"/>
      <c r="AH187" s="17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</row>
    <row r="188" spans="1:55">
      <c r="A188" s="1"/>
      <c r="B188" s="1"/>
      <c r="C188" s="12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2"/>
      <c r="P188" s="12"/>
      <c r="Q188" s="12"/>
      <c r="R188" s="12"/>
      <c r="S188" s="12"/>
      <c r="T188" s="12"/>
      <c r="U188" s="1"/>
      <c r="V188" s="17"/>
      <c r="W188" s="17"/>
      <c r="X188" s="17"/>
      <c r="Y188" s="17"/>
      <c r="Z188" s="17"/>
      <c r="AA188" s="17"/>
      <c r="AB188" s="1"/>
      <c r="AC188" s="17"/>
      <c r="AD188" s="17"/>
      <c r="AE188" s="17"/>
      <c r="AF188" s="17"/>
      <c r="AG188" s="17"/>
      <c r="AH188" s="17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</row>
    <row r="189" spans="1:55">
      <c r="A189" s="1"/>
      <c r="B189" s="1"/>
      <c r="C189" s="12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2"/>
      <c r="P189" s="12"/>
      <c r="Q189" s="12"/>
      <c r="R189" s="12"/>
      <c r="S189" s="12"/>
      <c r="T189" s="12"/>
      <c r="U189" s="1"/>
      <c r="V189" s="17"/>
      <c r="W189" s="17"/>
      <c r="X189" s="17"/>
      <c r="Y189" s="17"/>
      <c r="Z189" s="17"/>
      <c r="AA189" s="17"/>
      <c r="AB189" s="1"/>
      <c r="AC189" s="17"/>
      <c r="AD189" s="17"/>
      <c r="AE189" s="17"/>
      <c r="AF189" s="17"/>
      <c r="AG189" s="17"/>
      <c r="AH189" s="17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</row>
    <row r="190" spans="1:55">
      <c r="A190" s="1"/>
      <c r="B190" s="1"/>
      <c r="C190" s="12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2"/>
      <c r="P190" s="12"/>
      <c r="Q190" s="12"/>
      <c r="R190" s="12"/>
      <c r="S190" s="12"/>
      <c r="T190" s="12"/>
      <c r="U190" s="1"/>
      <c r="V190" s="17"/>
      <c r="W190" s="17"/>
      <c r="X190" s="17"/>
      <c r="Y190" s="17"/>
      <c r="Z190" s="17"/>
      <c r="AA190" s="17"/>
      <c r="AB190" s="1"/>
      <c r="AC190" s="17"/>
      <c r="AD190" s="17"/>
      <c r="AE190" s="17"/>
      <c r="AF190" s="17"/>
      <c r="AG190" s="17"/>
      <c r="AH190" s="17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</row>
    <row r="191" spans="1:55">
      <c r="A191" s="1"/>
      <c r="B191" s="1"/>
      <c r="C191" s="12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2"/>
      <c r="P191" s="12"/>
      <c r="Q191" s="12"/>
      <c r="R191" s="12"/>
      <c r="S191" s="12"/>
      <c r="T191" s="12"/>
      <c r="U191" s="1"/>
      <c r="V191" s="17"/>
      <c r="W191" s="17"/>
      <c r="X191" s="17"/>
      <c r="Y191" s="17"/>
      <c r="Z191" s="17"/>
      <c r="AA191" s="17"/>
      <c r="AB191" s="1"/>
      <c r="AC191" s="17"/>
      <c r="AD191" s="17"/>
      <c r="AE191" s="17"/>
      <c r="AF191" s="17"/>
      <c r="AG191" s="17"/>
      <c r="AH191" s="17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</row>
    <row r="192" spans="1:55">
      <c r="A192" s="1"/>
      <c r="B192" s="1"/>
      <c r="C192" s="12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2"/>
      <c r="P192" s="12"/>
      <c r="Q192" s="12"/>
      <c r="R192" s="12"/>
      <c r="S192" s="12"/>
      <c r="T192" s="12"/>
      <c r="U192" s="1"/>
      <c r="V192" s="17"/>
      <c r="W192" s="17"/>
      <c r="X192" s="17"/>
      <c r="Y192" s="17"/>
      <c r="Z192" s="17"/>
      <c r="AA192" s="17"/>
      <c r="AB192" s="1"/>
      <c r="AC192" s="17"/>
      <c r="AD192" s="17"/>
      <c r="AE192" s="17"/>
      <c r="AF192" s="17"/>
      <c r="AG192" s="17"/>
      <c r="AH192" s="17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</row>
    <row r="193" spans="1:55">
      <c r="A193" s="1"/>
      <c r="B193" s="1"/>
      <c r="C193" s="12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2"/>
      <c r="P193" s="12"/>
      <c r="Q193" s="12"/>
      <c r="R193" s="12"/>
      <c r="S193" s="12"/>
      <c r="T193" s="12"/>
      <c r="U193" s="1"/>
      <c r="V193" s="17"/>
      <c r="W193" s="17"/>
      <c r="X193" s="17"/>
      <c r="Y193" s="17"/>
      <c r="Z193" s="17"/>
      <c r="AA193" s="17"/>
      <c r="AB193" s="1"/>
      <c r="AC193" s="17"/>
      <c r="AD193" s="17"/>
      <c r="AE193" s="17"/>
      <c r="AF193" s="17"/>
      <c r="AG193" s="17"/>
      <c r="AH193" s="17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</row>
    <row r="194" spans="1:55">
      <c r="A194" s="1"/>
      <c r="B194" s="1"/>
      <c r="C194" s="12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2"/>
      <c r="P194" s="12"/>
      <c r="Q194" s="12"/>
      <c r="R194" s="12"/>
      <c r="S194" s="12"/>
      <c r="T194" s="12"/>
      <c r="U194" s="1"/>
      <c r="V194" s="17"/>
      <c r="W194" s="17"/>
      <c r="X194" s="17"/>
      <c r="Y194" s="17"/>
      <c r="Z194" s="17"/>
      <c r="AA194" s="17"/>
      <c r="AB194" s="1"/>
      <c r="AC194" s="17"/>
      <c r="AD194" s="17"/>
      <c r="AE194" s="17"/>
      <c r="AF194" s="17"/>
      <c r="AG194" s="17"/>
      <c r="AH194" s="17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</row>
    <row r="195" spans="1:55">
      <c r="A195" s="1"/>
      <c r="B195" s="1"/>
      <c r="C195" s="12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2"/>
      <c r="P195" s="12"/>
      <c r="Q195" s="12"/>
      <c r="R195" s="12"/>
      <c r="S195" s="12"/>
      <c r="T195" s="12"/>
      <c r="U195" s="1"/>
      <c r="V195" s="17"/>
      <c r="W195" s="17"/>
      <c r="X195" s="17"/>
      <c r="Y195" s="17"/>
      <c r="Z195" s="17"/>
      <c r="AA195" s="17"/>
      <c r="AB195" s="1"/>
      <c r="AC195" s="17"/>
      <c r="AD195" s="17"/>
      <c r="AE195" s="17"/>
      <c r="AF195" s="17"/>
      <c r="AG195" s="17"/>
      <c r="AH195" s="17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</row>
    <row r="196" spans="1:55">
      <c r="A196" s="1"/>
      <c r="B196" s="1"/>
      <c r="C196" s="12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2"/>
      <c r="P196" s="12"/>
      <c r="Q196" s="12"/>
      <c r="R196" s="12"/>
      <c r="S196" s="12"/>
      <c r="T196" s="12"/>
      <c r="U196" s="1"/>
      <c r="V196" s="17"/>
      <c r="W196" s="17"/>
      <c r="X196" s="17"/>
      <c r="Y196" s="17"/>
      <c r="Z196" s="17"/>
      <c r="AA196" s="17"/>
      <c r="AB196" s="1"/>
      <c r="AC196" s="17"/>
      <c r="AD196" s="17"/>
      <c r="AE196" s="17"/>
      <c r="AF196" s="17"/>
      <c r="AG196" s="17"/>
      <c r="AH196" s="17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</row>
    <row r="197" spans="1:55">
      <c r="A197" s="1"/>
      <c r="B197" s="1"/>
      <c r="C197" s="12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2"/>
      <c r="P197" s="12"/>
      <c r="Q197" s="12"/>
      <c r="R197" s="12"/>
      <c r="S197" s="12"/>
      <c r="T197" s="12"/>
      <c r="U197" s="1"/>
      <c r="V197" s="17"/>
      <c r="W197" s="17"/>
      <c r="X197" s="17"/>
      <c r="Y197" s="17"/>
      <c r="Z197" s="17"/>
      <c r="AA197" s="17"/>
      <c r="AB197" s="1"/>
      <c r="AC197" s="17"/>
      <c r="AD197" s="17"/>
      <c r="AE197" s="17"/>
      <c r="AF197" s="17"/>
      <c r="AG197" s="17"/>
      <c r="AH197" s="17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</row>
    <row r="198" spans="1:55">
      <c r="A198" s="1"/>
      <c r="B198" s="1"/>
      <c r="C198" s="12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2"/>
      <c r="P198" s="12"/>
      <c r="Q198" s="12"/>
      <c r="R198" s="12"/>
      <c r="S198" s="12"/>
      <c r="T198" s="12"/>
      <c r="U198" s="1"/>
      <c r="V198" s="17"/>
      <c r="W198" s="17"/>
      <c r="X198" s="17"/>
      <c r="Y198" s="17"/>
      <c r="Z198" s="17"/>
      <c r="AA198" s="17"/>
      <c r="AB198" s="1"/>
      <c r="AC198" s="17"/>
      <c r="AD198" s="17"/>
      <c r="AE198" s="17"/>
      <c r="AF198" s="17"/>
      <c r="AG198" s="17"/>
      <c r="AH198" s="17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</row>
    <row r="199" spans="1:55">
      <c r="A199" s="1"/>
      <c r="B199" s="1"/>
      <c r="C199" s="12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2"/>
      <c r="P199" s="12"/>
      <c r="Q199" s="12"/>
      <c r="R199" s="12"/>
      <c r="S199" s="12"/>
      <c r="T199" s="12"/>
      <c r="U199" s="1"/>
      <c r="V199" s="17"/>
      <c r="W199" s="17"/>
      <c r="X199" s="17"/>
      <c r="Y199" s="17"/>
      <c r="Z199" s="17"/>
      <c r="AA199" s="17"/>
      <c r="AB199" s="1"/>
      <c r="AC199" s="17"/>
      <c r="AD199" s="17"/>
      <c r="AE199" s="17"/>
      <c r="AF199" s="17"/>
      <c r="AG199" s="17"/>
      <c r="AH199" s="17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</row>
    <row r="200" spans="1:55">
      <c r="A200" s="1"/>
      <c r="B200" s="1"/>
      <c r="C200" s="12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2"/>
      <c r="P200" s="12"/>
      <c r="Q200" s="12"/>
      <c r="R200" s="12"/>
      <c r="S200" s="12"/>
      <c r="T200" s="12"/>
      <c r="U200" s="1"/>
      <c r="V200" s="17"/>
      <c r="W200" s="17"/>
      <c r="X200" s="17"/>
      <c r="Y200" s="17"/>
      <c r="Z200" s="17"/>
      <c r="AA200" s="17"/>
      <c r="AB200" s="1"/>
      <c r="AC200" s="17"/>
      <c r="AD200" s="17"/>
      <c r="AE200" s="17"/>
      <c r="AF200" s="17"/>
      <c r="AG200" s="17"/>
      <c r="AH200" s="17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</row>
    <row r="201" spans="1:55">
      <c r="A201" s="1"/>
      <c r="B201" s="1"/>
      <c r="C201" s="12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2"/>
      <c r="P201" s="12"/>
      <c r="Q201" s="12"/>
      <c r="R201" s="12"/>
      <c r="S201" s="12"/>
      <c r="T201" s="12"/>
      <c r="U201" s="1"/>
      <c r="V201" s="17"/>
      <c r="W201" s="17"/>
      <c r="X201" s="17"/>
      <c r="Y201" s="17"/>
      <c r="Z201" s="17"/>
      <c r="AA201" s="17"/>
      <c r="AB201" s="1"/>
      <c r="AC201" s="17"/>
      <c r="AD201" s="17"/>
      <c r="AE201" s="17"/>
      <c r="AF201" s="17"/>
      <c r="AG201" s="17"/>
      <c r="AH201" s="17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</row>
    <row r="202" spans="1:55">
      <c r="A202" s="1"/>
      <c r="B202" s="1"/>
      <c r="C202" s="12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2"/>
      <c r="P202" s="12"/>
      <c r="Q202" s="12"/>
      <c r="R202" s="12"/>
      <c r="S202" s="12"/>
      <c r="T202" s="12"/>
      <c r="U202" s="1"/>
      <c r="V202" s="17"/>
      <c r="W202" s="17"/>
      <c r="X202" s="17"/>
      <c r="Y202" s="17"/>
      <c r="Z202" s="17"/>
      <c r="AA202" s="17"/>
      <c r="AB202" s="1"/>
      <c r="AC202" s="17"/>
      <c r="AD202" s="17"/>
      <c r="AE202" s="17"/>
      <c r="AF202" s="17"/>
      <c r="AG202" s="17"/>
      <c r="AH202" s="17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</row>
    <row r="203" spans="1:55">
      <c r="A203" s="1"/>
      <c r="B203" s="1"/>
      <c r="C203" s="12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2"/>
      <c r="P203" s="12"/>
      <c r="Q203" s="12"/>
      <c r="R203" s="12"/>
      <c r="S203" s="12"/>
      <c r="T203" s="12"/>
      <c r="U203" s="1"/>
      <c r="V203" s="17"/>
      <c r="W203" s="17"/>
      <c r="X203" s="17"/>
      <c r="Y203" s="17"/>
      <c r="Z203" s="17"/>
      <c r="AA203" s="17"/>
      <c r="AB203" s="1"/>
      <c r="AC203" s="17"/>
      <c r="AD203" s="17"/>
      <c r="AE203" s="17"/>
      <c r="AF203" s="17"/>
      <c r="AG203" s="17"/>
      <c r="AH203" s="17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</row>
    <row r="204" spans="1:55">
      <c r="A204" s="1"/>
      <c r="B204" s="1"/>
      <c r="C204" s="12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2"/>
      <c r="P204" s="12"/>
      <c r="Q204" s="12"/>
      <c r="R204" s="12"/>
      <c r="S204" s="12"/>
      <c r="T204" s="12"/>
      <c r="U204" s="1"/>
      <c r="V204" s="17"/>
      <c r="W204" s="17"/>
      <c r="X204" s="17"/>
      <c r="Y204" s="17"/>
      <c r="Z204" s="17"/>
      <c r="AA204" s="17"/>
      <c r="AB204" s="1"/>
      <c r="AC204" s="17"/>
      <c r="AD204" s="17"/>
      <c r="AE204" s="17"/>
      <c r="AF204" s="17"/>
      <c r="AG204" s="17"/>
      <c r="AH204" s="17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</row>
    <row r="205" spans="1:55">
      <c r="A205" s="1"/>
      <c r="B205" s="1"/>
      <c r="C205" s="12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2"/>
      <c r="P205" s="12"/>
      <c r="Q205" s="12"/>
      <c r="R205" s="12"/>
      <c r="S205" s="12"/>
      <c r="T205" s="12"/>
      <c r="U205" s="1"/>
      <c r="V205" s="17"/>
      <c r="W205" s="17"/>
      <c r="X205" s="17"/>
      <c r="Y205" s="17"/>
      <c r="Z205" s="17"/>
      <c r="AA205" s="17"/>
      <c r="AB205" s="1"/>
      <c r="AC205" s="17"/>
      <c r="AD205" s="17"/>
      <c r="AE205" s="17"/>
      <c r="AF205" s="17"/>
      <c r="AG205" s="17"/>
      <c r="AH205" s="17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</row>
    <row r="206" spans="1:55">
      <c r="A206" s="1"/>
      <c r="B206" s="1"/>
      <c r="C206" s="12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2"/>
      <c r="P206" s="12"/>
      <c r="Q206" s="12"/>
      <c r="R206" s="12"/>
      <c r="S206" s="12"/>
      <c r="T206" s="12"/>
      <c r="U206" s="1"/>
      <c r="V206" s="17"/>
      <c r="W206" s="17"/>
      <c r="X206" s="17"/>
      <c r="Y206" s="17"/>
      <c r="Z206" s="17"/>
      <c r="AA206" s="17"/>
      <c r="AB206" s="1"/>
      <c r="AC206" s="17"/>
      <c r="AD206" s="17"/>
      <c r="AE206" s="17"/>
      <c r="AF206" s="17"/>
      <c r="AG206" s="17"/>
      <c r="AH206" s="17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</row>
    <row r="207" spans="1:55">
      <c r="A207" s="1"/>
      <c r="B207" s="1"/>
      <c r="C207" s="12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2"/>
      <c r="P207" s="12"/>
      <c r="Q207" s="12"/>
      <c r="R207" s="12"/>
      <c r="S207" s="12"/>
      <c r="T207" s="12"/>
      <c r="U207" s="1"/>
      <c r="V207" s="17"/>
      <c r="W207" s="17"/>
      <c r="X207" s="17"/>
      <c r="Y207" s="17"/>
      <c r="Z207" s="17"/>
      <c r="AA207" s="17"/>
      <c r="AB207" s="1"/>
      <c r="AC207" s="17"/>
      <c r="AD207" s="17"/>
      <c r="AE207" s="17"/>
      <c r="AF207" s="17"/>
      <c r="AG207" s="17"/>
      <c r="AH207" s="17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</row>
    <row r="208" spans="1:55">
      <c r="A208" s="1"/>
      <c r="B208" s="1"/>
      <c r="C208" s="12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2"/>
      <c r="P208" s="12"/>
      <c r="Q208" s="12"/>
      <c r="R208" s="12"/>
      <c r="S208" s="12"/>
      <c r="T208" s="12"/>
      <c r="U208" s="1"/>
      <c r="V208" s="17"/>
      <c r="W208" s="17"/>
      <c r="X208" s="17"/>
      <c r="Y208" s="17"/>
      <c r="Z208" s="17"/>
      <c r="AA208" s="17"/>
      <c r="AB208" s="1"/>
      <c r="AC208" s="17"/>
      <c r="AD208" s="17"/>
      <c r="AE208" s="17"/>
      <c r="AF208" s="17"/>
      <c r="AG208" s="17"/>
      <c r="AH208" s="17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</row>
    <row r="209" spans="1:55">
      <c r="A209" s="1"/>
      <c r="B209" s="1"/>
      <c r="C209" s="12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2"/>
      <c r="P209" s="12"/>
      <c r="Q209" s="12"/>
      <c r="R209" s="12"/>
      <c r="S209" s="12"/>
      <c r="T209" s="12"/>
      <c r="U209" s="1"/>
      <c r="V209" s="17"/>
      <c r="W209" s="17"/>
      <c r="X209" s="17"/>
      <c r="Y209" s="17"/>
      <c r="Z209" s="17"/>
      <c r="AA209" s="17"/>
      <c r="AB209" s="1"/>
      <c r="AC209" s="17"/>
      <c r="AD209" s="17"/>
      <c r="AE209" s="17"/>
      <c r="AF209" s="17"/>
      <c r="AG209" s="17"/>
      <c r="AH209" s="17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</row>
    <row r="210" spans="1:55">
      <c r="A210" s="1"/>
      <c r="B210" s="1"/>
      <c r="C210" s="12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2"/>
      <c r="P210" s="12"/>
      <c r="Q210" s="12"/>
      <c r="R210" s="12"/>
      <c r="S210" s="12"/>
      <c r="T210" s="12"/>
      <c r="U210" s="1"/>
      <c r="V210" s="17"/>
      <c r="W210" s="17"/>
      <c r="X210" s="17"/>
      <c r="Y210" s="17"/>
      <c r="Z210" s="17"/>
      <c r="AA210" s="17"/>
      <c r="AB210" s="1"/>
      <c r="AC210" s="17"/>
      <c r="AD210" s="17"/>
      <c r="AE210" s="17"/>
      <c r="AF210" s="17"/>
      <c r="AG210" s="17"/>
      <c r="AH210" s="17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</row>
    <row r="211" spans="1:55">
      <c r="A211" s="1"/>
      <c r="B211" s="1"/>
      <c r="C211" s="12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2"/>
      <c r="P211" s="12"/>
      <c r="Q211" s="12"/>
      <c r="R211" s="12"/>
      <c r="S211" s="12"/>
      <c r="T211" s="12"/>
      <c r="U211" s="1"/>
      <c r="V211" s="17"/>
      <c r="W211" s="17"/>
      <c r="X211" s="17"/>
      <c r="Y211" s="17"/>
      <c r="Z211" s="17"/>
      <c r="AA211" s="17"/>
      <c r="AB211" s="1"/>
      <c r="AC211" s="17"/>
      <c r="AD211" s="17"/>
      <c r="AE211" s="17"/>
      <c r="AF211" s="17"/>
      <c r="AG211" s="17"/>
      <c r="AH211" s="17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</row>
    <row r="212" spans="1:55">
      <c r="A212" s="1"/>
      <c r="B212" s="1"/>
      <c r="C212" s="12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2"/>
      <c r="P212" s="12"/>
      <c r="Q212" s="12"/>
      <c r="R212" s="12"/>
      <c r="S212" s="12"/>
      <c r="T212" s="12"/>
      <c r="U212" s="1"/>
      <c r="V212" s="17"/>
      <c r="W212" s="17"/>
      <c r="X212" s="17"/>
      <c r="Y212" s="17"/>
      <c r="Z212" s="17"/>
      <c r="AA212" s="17"/>
      <c r="AB212" s="1"/>
      <c r="AC212" s="17"/>
      <c r="AD212" s="17"/>
      <c r="AE212" s="17"/>
      <c r="AF212" s="17"/>
      <c r="AG212" s="17"/>
      <c r="AH212" s="17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</row>
    <row r="213" spans="1:55">
      <c r="A213" s="1"/>
      <c r="B213" s="1"/>
      <c r="C213" s="12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2"/>
      <c r="P213" s="12"/>
      <c r="Q213" s="12"/>
      <c r="R213" s="12"/>
      <c r="S213" s="12"/>
      <c r="T213" s="12"/>
      <c r="U213" s="1"/>
      <c r="V213" s="17"/>
      <c r="W213" s="17"/>
      <c r="X213" s="17"/>
      <c r="Y213" s="17"/>
      <c r="Z213" s="17"/>
      <c r="AA213" s="17"/>
      <c r="AB213" s="1"/>
      <c r="AC213" s="17"/>
      <c r="AD213" s="17"/>
      <c r="AE213" s="17"/>
      <c r="AF213" s="17"/>
      <c r="AG213" s="17"/>
      <c r="AH213" s="17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</row>
    <row r="214" spans="1:55">
      <c r="A214" s="1"/>
      <c r="B214" s="1"/>
      <c r="C214" s="12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2"/>
      <c r="P214" s="12"/>
      <c r="Q214" s="12"/>
      <c r="R214" s="12"/>
      <c r="S214" s="12"/>
      <c r="T214" s="12"/>
      <c r="U214" s="1"/>
      <c r="V214" s="17"/>
      <c r="W214" s="17"/>
      <c r="X214" s="17"/>
      <c r="Y214" s="17"/>
      <c r="Z214" s="17"/>
      <c r="AA214" s="17"/>
      <c r="AB214" s="1"/>
      <c r="AC214" s="17"/>
      <c r="AD214" s="17"/>
      <c r="AE214" s="17"/>
      <c r="AF214" s="17"/>
      <c r="AG214" s="17"/>
      <c r="AH214" s="17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</row>
    <row r="215" spans="1:55">
      <c r="A215" s="1"/>
      <c r="B215" s="1"/>
      <c r="C215" s="12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2"/>
      <c r="P215" s="12"/>
      <c r="Q215" s="12"/>
      <c r="R215" s="12"/>
      <c r="S215" s="12"/>
      <c r="T215" s="12"/>
      <c r="U215" s="1"/>
      <c r="V215" s="17"/>
      <c r="W215" s="17"/>
      <c r="X215" s="17"/>
      <c r="Y215" s="17"/>
      <c r="Z215" s="17"/>
      <c r="AA215" s="17"/>
      <c r="AB215" s="1"/>
      <c r="AC215" s="17"/>
      <c r="AD215" s="17"/>
      <c r="AE215" s="17"/>
      <c r="AF215" s="17"/>
      <c r="AG215" s="17"/>
      <c r="AH215" s="17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</row>
    <row r="216" spans="1:55">
      <c r="A216" s="1"/>
      <c r="B216" s="1"/>
      <c r="C216" s="12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2"/>
      <c r="P216" s="12"/>
      <c r="Q216" s="12"/>
      <c r="R216" s="12"/>
      <c r="S216" s="12"/>
      <c r="T216" s="12"/>
      <c r="U216" s="1"/>
      <c r="V216" s="17"/>
      <c r="W216" s="17"/>
      <c r="X216" s="17"/>
      <c r="Y216" s="17"/>
      <c r="Z216" s="17"/>
      <c r="AA216" s="17"/>
      <c r="AB216" s="1"/>
      <c r="AC216" s="17"/>
      <c r="AD216" s="17"/>
      <c r="AE216" s="17"/>
      <c r="AF216" s="17"/>
      <c r="AG216" s="17"/>
      <c r="AH216" s="17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</row>
    <row r="217" spans="1:55">
      <c r="A217" s="1"/>
      <c r="B217" s="1"/>
      <c r="C217" s="12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2"/>
      <c r="P217" s="12"/>
      <c r="Q217" s="12"/>
      <c r="R217" s="12"/>
      <c r="S217" s="12"/>
      <c r="T217" s="12"/>
      <c r="U217" s="1"/>
      <c r="V217" s="17"/>
      <c r="W217" s="17"/>
      <c r="X217" s="17"/>
      <c r="Y217" s="17"/>
      <c r="Z217" s="17"/>
      <c r="AA217" s="17"/>
      <c r="AB217" s="1"/>
      <c r="AC217" s="17"/>
      <c r="AD217" s="17"/>
      <c r="AE217" s="17"/>
      <c r="AF217" s="17"/>
      <c r="AG217" s="17"/>
      <c r="AH217" s="17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</row>
    <row r="218" spans="1:55">
      <c r="A218" s="1"/>
      <c r="B218" s="1"/>
      <c r="C218" s="12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2"/>
      <c r="P218" s="12"/>
      <c r="Q218" s="12"/>
      <c r="R218" s="12"/>
      <c r="S218" s="12"/>
      <c r="T218" s="12"/>
      <c r="U218" s="1"/>
      <c r="V218" s="17"/>
      <c r="W218" s="17"/>
      <c r="X218" s="17"/>
      <c r="Y218" s="17"/>
      <c r="Z218" s="17"/>
      <c r="AA218" s="17"/>
      <c r="AB218" s="1"/>
      <c r="AC218" s="17"/>
      <c r="AD218" s="17"/>
      <c r="AE218" s="17"/>
      <c r="AF218" s="17"/>
      <c r="AG218" s="17"/>
      <c r="AH218" s="17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</row>
    <row r="219" spans="1:55">
      <c r="A219" s="1"/>
      <c r="B219" s="1"/>
      <c r="C219" s="12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2"/>
      <c r="P219" s="12"/>
      <c r="Q219" s="12"/>
      <c r="R219" s="12"/>
      <c r="S219" s="12"/>
      <c r="T219" s="12"/>
      <c r="U219" s="1"/>
      <c r="V219" s="17"/>
      <c r="W219" s="17"/>
      <c r="X219" s="17"/>
      <c r="Y219" s="17"/>
      <c r="Z219" s="17"/>
      <c r="AA219" s="17"/>
      <c r="AB219" s="1"/>
      <c r="AC219" s="17"/>
      <c r="AD219" s="17"/>
      <c r="AE219" s="17"/>
      <c r="AF219" s="17"/>
      <c r="AG219" s="17"/>
      <c r="AH219" s="17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</row>
    <row r="220" spans="1:55">
      <c r="A220" s="1"/>
      <c r="B220" s="1"/>
      <c r="C220" s="12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2"/>
      <c r="P220" s="12"/>
      <c r="Q220" s="12"/>
      <c r="R220" s="12"/>
      <c r="S220" s="12"/>
      <c r="T220" s="12"/>
      <c r="U220" s="1"/>
      <c r="V220" s="17"/>
      <c r="W220" s="17"/>
      <c r="X220" s="17"/>
      <c r="Y220" s="17"/>
      <c r="Z220" s="17"/>
      <c r="AA220" s="17"/>
      <c r="AB220" s="1"/>
      <c r="AC220" s="17"/>
      <c r="AD220" s="17"/>
      <c r="AE220" s="17"/>
      <c r="AF220" s="17"/>
      <c r="AG220" s="17"/>
      <c r="AH220" s="17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</row>
    <row r="221" spans="1:55">
      <c r="A221" s="1"/>
      <c r="B221" s="1"/>
      <c r="C221" s="12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2"/>
      <c r="P221" s="12"/>
      <c r="Q221" s="12"/>
      <c r="R221" s="12"/>
      <c r="S221" s="12"/>
      <c r="T221" s="12"/>
      <c r="U221" s="1"/>
      <c r="V221" s="17"/>
      <c r="W221" s="17"/>
      <c r="X221" s="17"/>
      <c r="Y221" s="17"/>
      <c r="Z221" s="17"/>
      <c r="AA221" s="17"/>
      <c r="AB221" s="1"/>
      <c r="AC221" s="17"/>
      <c r="AD221" s="17"/>
      <c r="AE221" s="17"/>
      <c r="AF221" s="17"/>
      <c r="AG221" s="17"/>
      <c r="AH221" s="17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</row>
    <row r="222" spans="1:55">
      <c r="A222" s="1"/>
      <c r="B222" s="1"/>
      <c r="C222" s="12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2"/>
      <c r="P222" s="12"/>
      <c r="Q222" s="12"/>
      <c r="R222" s="12"/>
      <c r="S222" s="12"/>
      <c r="T222" s="12"/>
      <c r="U222" s="1"/>
      <c r="V222" s="17"/>
      <c r="W222" s="17"/>
      <c r="X222" s="17"/>
      <c r="Y222" s="17"/>
      <c r="Z222" s="17"/>
      <c r="AA222" s="17"/>
      <c r="AB222" s="1"/>
      <c r="AC222" s="17"/>
      <c r="AD222" s="17"/>
      <c r="AE222" s="17"/>
      <c r="AF222" s="17"/>
      <c r="AG222" s="17"/>
      <c r="AH222" s="17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</row>
    <row r="223" spans="1:55">
      <c r="A223" s="1"/>
      <c r="B223" s="1"/>
      <c r="C223" s="12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2"/>
      <c r="P223" s="12"/>
      <c r="Q223" s="12"/>
      <c r="R223" s="12"/>
      <c r="S223" s="12"/>
      <c r="T223" s="12"/>
      <c r="U223" s="1"/>
      <c r="V223" s="17"/>
      <c r="W223" s="17"/>
      <c r="X223" s="17"/>
      <c r="Y223" s="17"/>
      <c r="Z223" s="17"/>
      <c r="AA223" s="17"/>
      <c r="AB223" s="1"/>
      <c r="AC223" s="17"/>
      <c r="AD223" s="17"/>
      <c r="AE223" s="17"/>
      <c r="AF223" s="17"/>
      <c r="AG223" s="17"/>
      <c r="AH223" s="17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</row>
    <row r="224" spans="1:55">
      <c r="A224" s="1"/>
      <c r="B224" s="1"/>
      <c r="C224" s="12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2"/>
      <c r="P224" s="12"/>
      <c r="Q224" s="12"/>
      <c r="R224" s="12"/>
      <c r="S224" s="12"/>
      <c r="T224" s="12"/>
      <c r="U224" s="1"/>
      <c r="V224" s="17"/>
      <c r="W224" s="17"/>
      <c r="X224" s="17"/>
      <c r="Y224" s="17"/>
      <c r="Z224" s="17"/>
      <c r="AA224" s="17"/>
      <c r="AB224" s="1"/>
      <c r="AC224" s="17"/>
      <c r="AD224" s="17"/>
      <c r="AE224" s="17"/>
      <c r="AF224" s="17"/>
      <c r="AG224" s="17"/>
      <c r="AH224" s="17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</row>
    <row r="225" spans="1:55">
      <c r="A225" s="1"/>
      <c r="B225" s="1"/>
      <c r="C225" s="12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2"/>
      <c r="P225" s="12"/>
      <c r="Q225" s="12"/>
      <c r="R225" s="12"/>
      <c r="S225" s="12"/>
      <c r="T225" s="12"/>
      <c r="U225" s="1"/>
      <c r="V225" s="17"/>
      <c r="W225" s="17"/>
      <c r="X225" s="17"/>
      <c r="Y225" s="17"/>
      <c r="Z225" s="17"/>
      <c r="AA225" s="17"/>
      <c r="AB225" s="1"/>
      <c r="AC225" s="17"/>
      <c r="AD225" s="17"/>
      <c r="AE225" s="17"/>
      <c r="AF225" s="17"/>
      <c r="AG225" s="17"/>
      <c r="AH225" s="17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</row>
    <row r="226" spans="1:55">
      <c r="A226" s="1"/>
      <c r="B226" s="1"/>
      <c r="C226" s="12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2"/>
      <c r="P226" s="12"/>
      <c r="Q226" s="12"/>
      <c r="R226" s="12"/>
      <c r="S226" s="12"/>
      <c r="T226" s="12"/>
      <c r="U226" s="1"/>
      <c r="V226" s="17"/>
      <c r="W226" s="17"/>
      <c r="X226" s="17"/>
      <c r="Y226" s="17"/>
      <c r="Z226" s="17"/>
      <c r="AA226" s="17"/>
      <c r="AB226" s="1"/>
      <c r="AC226" s="17"/>
      <c r="AD226" s="17"/>
      <c r="AE226" s="17"/>
      <c r="AF226" s="17"/>
      <c r="AG226" s="17"/>
      <c r="AH226" s="17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</row>
    <row r="227" spans="1:55">
      <c r="A227" s="1"/>
      <c r="B227" s="1"/>
      <c r="C227" s="12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2"/>
      <c r="P227" s="12"/>
      <c r="Q227" s="12"/>
      <c r="R227" s="12"/>
      <c r="S227" s="12"/>
      <c r="T227" s="12"/>
      <c r="U227" s="1"/>
      <c r="V227" s="17"/>
      <c r="W227" s="17"/>
      <c r="X227" s="17"/>
      <c r="Y227" s="17"/>
      <c r="Z227" s="17"/>
      <c r="AA227" s="17"/>
      <c r="AB227" s="1"/>
      <c r="AC227" s="17"/>
      <c r="AD227" s="17"/>
      <c r="AE227" s="17"/>
      <c r="AF227" s="17"/>
      <c r="AG227" s="17"/>
      <c r="AH227" s="17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</row>
    <row r="228" spans="1:55">
      <c r="A228" s="1"/>
      <c r="B228" s="1"/>
      <c r="C228" s="12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2"/>
      <c r="P228" s="12"/>
      <c r="Q228" s="12"/>
      <c r="R228" s="12"/>
      <c r="S228" s="12"/>
      <c r="T228" s="12"/>
      <c r="U228" s="1"/>
      <c r="V228" s="17"/>
      <c r="W228" s="17"/>
      <c r="X228" s="17"/>
      <c r="Y228" s="17"/>
      <c r="Z228" s="17"/>
      <c r="AA228" s="17"/>
      <c r="AB228" s="1"/>
      <c r="AC228" s="17"/>
      <c r="AD228" s="17"/>
      <c r="AE228" s="17"/>
      <c r="AF228" s="17"/>
      <c r="AG228" s="17"/>
      <c r="AH228" s="17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</row>
    <row r="229" spans="1:55">
      <c r="A229" s="1"/>
      <c r="B229" s="1"/>
      <c r="C229" s="12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2"/>
      <c r="P229" s="12"/>
      <c r="Q229" s="12"/>
      <c r="R229" s="12"/>
      <c r="S229" s="12"/>
      <c r="T229" s="12"/>
      <c r="U229" s="1"/>
      <c r="V229" s="17"/>
      <c r="W229" s="17"/>
      <c r="X229" s="17"/>
      <c r="Y229" s="17"/>
      <c r="Z229" s="17"/>
      <c r="AA229" s="17"/>
      <c r="AB229" s="1"/>
      <c r="AC229" s="17"/>
      <c r="AD229" s="17"/>
      <c r="AE229" s="17"/>
      <c r="AF229" s="17"/>
      <c r="AG229" s="17"/>
      <c r="AH229" s="17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</row>
    <row r="230" spans="1:55">
      <c r="A230" s="1"/>
      <c r="B230" s="1"/>
      <c r="C230" s="12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2"/>
      <c r="P230" s="12"/>
      <c r="Q230" s="12"/>
      <c r="R230" s="12"/>
      <c r="S230" s="12"/>
      <c r="T230" s="12"/>
      <c r="U230" s="1"/>
      <c r="V230" s="17"/>
      <c r="W230" s="17"/>
      <c r="X230" s="17"/>
      <c r="Y230" s="17"/>
      <c r="Z230" s="17"/>
      <c r="AA230" s="17"/>
      <c r="AB230" s="1"/>
      <c r="AC230" s="17"/>
      <c r="AD230" s="17"/>
      <c r="AE230" s="17"/>
      <c r="AF230" s="17"/>
      <c r="AG230" s="17"/>
      <c r="AH230" s="17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</row>
    <row r="231" spans="1:55">
      <c r="A231" s="1"/>
      <c r="B231" s="1"/>
      <c r="C231" s="12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2"/>
      <c r="P231" s="12"/>
      <c r="Q231" s="12"/>
      <c r="R231" s="12"/>
      <c r="S231" s="12"/>
      <c r="T231" s="12"/>
      <c r="U231" s="1"/>
      <c r="V231" s="17"/>
      <c r="W231" s="17"/>
      <c r="X231" s="17"/>
      <c r="Y231" s="17"/>
      <c r="Z231" s="17"/>
      <c r="AA231" s="17"/>
      <c r="AB231" s="1"/>
      <c r="AC231" s="17"/>
      <c r="AD231" s="17"/>
      <c r="AE231" s="17"/>
      <c r="AF231" s="17"/>
      <c r="AG231" s="17"/>
      <c r="AH231" s="17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</row>
    <row r="232" spans="1:55">
      <c r="A232" s="1"/>
      <c r="B232" s="1"/>
      <c r="C232" s="12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2"/>
      <c r="P232" s="12"/>
      <c r="Q232" s="12"/>
      <c r="R232" s="12"/>
      <c r="S232" s="12"/>
      <c r="T232" s="12"/>
      <c r="U232" s="1"/>
      <c r="V232" s="17"/>
      <c r="W232" s="17"/>
      <c r="X232" s="17"/>
      <c r="Y232" s="17"/>
      <c r="Z232" s="17"/>
      <c r="AA232" s="17"/>
      <c r="AB232" s="1"/>
      <c r="AC232" s="17"/>
      <c r="AD232" s="17"/>
      <c r="AE232" s="17"/>
      <c r="AF232" s="17"/>
      <c r="AG232" s="17"/>
      <c r="AH232" s="17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</row>
    <row r="233" spans="1:55">
      <c r="A233" s="1"/>
      <c r="B233" s="1"/>
      <c r="C233" s="12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2"/>
      <c r="P233" s="12"/>
      <c r="Q233" s="12"/>
      <c r="R233" s="12"/>
      <c r="S233" s="12"/>
      <c r="T233" s="12"/>
      <c r="U233" s="1"/>
      <c r="V233" s="17"/>
      <c r="W233" s="17"/>
      <c r="X233" s="17"/>
      <c r="Y233" s="17"/>
      <c r="Z233" s="17"/>
      <c r="AA233" s="17"/>
      <c r="AB233" s="1"/>
      <c r="AC233" s="17"/>
      <c r="AD233" s="17"/>
      <c r="AE233" s="17"/>
      <c r="AF233" s="17"/>
      <c r="AG233" s="17"/>
      <c r="AH233" s="17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</row>
    <row r="234" spans="1:55">
      <c r="A234" s="1"/>
      <c r="B234" s="1"/>
      <c r="C234" s="12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2"/>
      <c r="P234" s="12"/>
      <c r="Q234" s="12"/>
      <c r="R234" s="12"/>
      <c r="S234" s="12"/>
      <c r="T234" s="12"/>
      <c r="U234" s="1"/>
      <c r="V234" s="17"/>
      <c r="W234" s="17"/>
      <c r="X234" s="17"/>
      <c r="Y234" s="17"/>
      <c r="Z234" s="17"/>
      <c r="AA234" s="17"/>
      <c r="AB234" s="1"/>
      <c r="AC234" s="17"/>
      <c r="AD234" s="17"/>
      <c r="AE234" s="17"/>
      <c r="AF234" s="17"/>
      <c r="AG234" s="17"/>
      <c r="AH234" s="17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</row>
    <row r="235" spans="1:55">
      <c r="A235" s="1"/>
      <c r="B235" s="1"/>
      <c r="C235" s="12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2"/>
      <c r="P235" s="12"/>
      <c r="Q235" s="12"/>
      <c r="R235" s="12"/>
      <c r="S235" s="12"/>
      <c r="T235" s="12"/>
      <c r="U235" s="1"/>
      <c r="V235" s="17"/>
      <c r="W235" s="17"/>
      <c r="X235" s="17"/>
      <c r="Y235" s="17"/>
      <c r="Z235" s="17"/>
      <c r="AA235" s="17"/>
      <c r="AB235" s="1"/>
      <c r="AC235" s="17"/>
      <c r="AD235" s="17"/>
      <c r="AE235" s="17"/>
      <c r="AF235" s="17"/>
      <c r="AG235" s="17"/>
      <c r="AH235" s="17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</row>
    <row r="236" spans="1:55">
      <c r="A236" s="1"/>
      <c r="B236" s="1"/>
      <c r="C236" s="12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2"/>
      <c r="P236" s="12"/>
      <c r="Q236" s="12"/>
      <c r="R236" s="12"/>
      <c r="S236" s="12"/>
      <c r="T236" s="12"/>
      <c r="U236" s="1"/>
      <c r="V236" s="17"/>
      <c r="W236" s="17"/>
      <c r="X236" s="17"/>
      <c r="Y236" s="17"/>
      <c r="Z236" s="17"/>
      <c r="AA236" s="17"/>
      <c r="AB236" s="1"/>
      <c r="AC236" s="17"/>
      <c r="AD236" s="17"/>
      <c r="AE236" s="17"/>
      <c r="AF236" s="17"/>
      <c r="AG236" s="17"/>
      <c r="AH236" s="17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</row>
    <row r="237" spans="1:55">
      <c r="A237" s="1"/>
      <c r="B237" s="1"/>
      <c r="C237" s="12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2"/>
      <c r="P237" s="12"/>
      <c r="Q237" s="12"/>
      <c r="R237" s="12"/>
      <c r="S237" s="12"/>
      <c r="T237" s="12"/>
      <c r="U237" s="1"/>
      <c r="V237" s="17"/>
      <c r="W237" s="17"/>
      <c r="X237" s="17"/>
      <c r="Y237" s="17"/>
      <c r="Z237" s="17"/>
      <c r="AA237" s="17"/>
      <c r="AB237" s="1"/>
      <c r="AC237" s="17"/>
      <c r="AD237" s="17"/>
      <c r="AE237" s="17"/>
      <c r="AF237" s="17"/>
      <c r="AG237" s="17"/>
      <c r="AH237" s="17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</row>
    <row r="238" spans="1:55">
      <c r="A238" s="1"/>
      <c r="B238" s="1"/>
      <c r="C238" s="12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2"/>
      <c r="P238" s="12"/>
      <c r="Q238" s="12"/>
      <c r="R238" s="12"/>
      <c r="S238" s="12"/>
      <c r="T238" s="12"/>
      <c r="U238" s="1"/>
      <c r="V238" s="17"/>
      <c r="W238" s="17"/>
      <c r="X238" s="17"/>
      <c r="Y238" s="17"/>
      <c r="Z238" s="17"/>
      <c r="AA238" s="17"/>
      <c r="AB238" s="1"/>
      <c r="AC238" s="17"/>
      <c r="AD238" s="17"/>
      <c r="AE238" s="17"/>
      <c r="AF238" s="17"/>
      <c r="AG238" s="17"/>
      <c r="AH238" s="17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</row>
    <row r="239" spans="1:55">
      <c r="A239" s="1"/>
      <c r="B239" s="1"/>
      <c r="C239" s="12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2"/>
      <c r="P239" s="12"/>
      <c r="Q239" s="12"/>
      <c r="R239" s="12"/>
      <c r="S239" s="12"/>
      <c r="T239" s="12"/>
      <c r="U239" s="1"/>
      <c r="V239" s="17"/>
      <c r="W239" s="17"/>
      <c r="X239" s="17"/>
      <c r="Y239" s="17"/>
      <c r="Z239" s="17"/>
      <c r="AA239" s="17"/>
      <c r="AB239" s="1"/>
      <c r="AC239" s="17"/>
      <c r="AD239" s="17"/>
      <c r="AE239" s="17"/>
      <c r="AF239" s="17"/>
      <c r="AG239" s="17"/>
      <c r="AH239" s="17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</row>
    <row r="240" spans="1:55">
      <c r="A240" s="1"/>
      <c r="B240" s="1"/>
      <c r="C240" s="12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2"/>
      <c r="P240" s="12"/>
      <c r="Q240" s="12"/>
      <c r="R240" s="12"/>
      <c r="S240" s="12"/>
      <c r="T240" s="12"/>
      <c r="U240" s="1"/>
      <c r="V240" s="17"/>
      <c r="W240" s="17"/>
      <c r="X240" s="17"/>
      <c r="Y240" s="17"/>
      <c r="Z240" s="17"/>
      <c r="AA240" s="17"/>
      <c r="AB240" s="1"/>
      <c r="AC240" s="17"/>
      <c r="AD240" s="17"/>
      <c r="AE240" s="17"/>
      <c r="AF240" s="17"/>
      <c r="AG240" s="17"/>
      <c r="AH240" s="17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</row>
    <row r="241" spans="1:55">
      <c r="A241" s="1"/>
      <c r="B241" s="1"/>
      <c r="C241" s="12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2"/>
      <c r="P241" s="12"/>
      <c r="Q241" s="12"/>
      <c r="R241" s="12"/>
      <c r="S241" s="12"/>
      <c r="T241" s="12"/>
      <c r="U241" s="1"/>
      <c r="V241" s="17"/>
      <c r="W241" s="17"/>
      <c r="X241" s="17"/>
      <c r="Y241" s="17"/>
      <c r="Z241" s="17"/>
      <c r="AA241" s="17"/>
      <c r="AB241" s="1"/>
      <c r="AC241" s="17"/>
      <c r="AD241" s="17"/>
      <c r="AE241" s="17"/>
      <c r="AF241" s="17"/>
      <c r="AG241" s="17"/>
      <c r="AH241" s="17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</row>
    <row r="242" spans="1:55">
      <c r="A242" s="1"/>
      <c r="B242" s="1"/>
      <c r="C242" s="12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2"/>
      <c r="P242" s="12"/>
      <c r="Q242" s="12"/>
      <c r="R242" s="12"/>
      <c r="S242" s="12"/>
      <c r="T242" s="12"/>
      <c r="U242" s="1"/>
      <c r="V242" s="17"/>
      <c r="W242" s="17"/>
      <c r="X242" s="17"/>
      <c r="Y242" s="17"/>
      <c r="Z242" s="17"/>
      <c r="AA242" s="17"/>
      <c r="AB242" s="1"/>
      <c r="AC242" s="17"/>
      <c r="AD242" s="17"/>
      <c r="AE242" s="17"/>
      <c r="AF242" s="17"/>
      <c r="AG242" s="17"/>
      <c r="AH242" s="17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</row>
    <row r="243" spans="1:55">
      <c r="A243" s="1"/>
      <c r="B243" s="1"/>
      <c r="C243" s="12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2"/>
      <c r="P243" s="12"/>
      <c r="Q243" s="12"/>
      <c r="R243" s="12"/>
      <c r="S243" s="12"/>
      <c r="T243" s="12"/>
      <c r="U243" s="1"/>
      <c r="V243" s="17"/>
      <c r="W243" s="17"/>
      <c r="X243" s="17"/>
      <c r="Y243" s="17"/>
      <c r="Z243" s="17"/>
      <c r="AA243" s="17"/>
      <c r="AB243" s="1"/>
      <c r="AC243" s="17"/>
      <c r="AD243" s="17"/>
      <c r="AE243" s="17"/>
      <c r="AF243" s="17"/>
      <c r="AG243" s="17"/>
      <c r="AH243" s="17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</row>
    <row r="244" spans="1:55">
      <c r="A244" s="1"/>
      <c r="B244" s="1"/>
      <c r="C244" s="12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2"/>
      <c r="P244" s="12"/>
      <c r="Q244" s="12"/>
      <c r="R244" s="12"/>
      <c r="S244" s="12"/>
      <c r="T244" s="12"/>
      <c r="U244" s="1"/>
      <c r="V244" s="17"/>
      <c r="W244" s="17"/>
      <c r="X244" s="17"/>
      <c r="Y244" s="17"/>
      <c r="Z244" s="17"/>
      <c r="AA244" s="17"/>
      <c r="AB244" s="1"/>
      <c r="AC244" s="17"/>
      <c r="AD244" s="17"/>
      <c r="AE244" s="17"/>
      <c r="AF244" s="17"/>
      <c r="AG244" s="17"/>
      <c r="AH244" s="17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</row>
    <row r="245" spans="1:55">
      <c r="A245" s="1"/>
      <c r="B245" s="1"/>
      <c r="C245" s="12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2"/>
      <c r="P245" s="12"/>
      <c r="Q245" s="12"/>
      <c r="R245" s="12"/>
      <c r="S245" s="12"/>
      <c r="T245" s="12"/>
      <c r="U245" s="1"/>
      <c r="V245" s="17"/>
      <c r="W245" s="17"/>
      <c r="X245" s="17"/>
      <c r="Y245" s="17"/>
      <c r="Z245" s="17"/>
      <c r="AA245" s="17"/>
      <c r="AB245" s="1"/>
      <c r="AC245" s="17"/>
      <c r="AD245" s="17"/>
      <c r="AE245" s="17"/>
      <c r="AF245" s="17"/>
      <c r="AG245" s="17"/>
      <c r="AH245" s="17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</row>
    <row r="246" spans="1:55">
      <c r="A246" s="1"/>
      <c r="B246" s="1"/>
      <c r="C246" s="12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2"/>
      <c r="P246" s="12"/>
      <c r="Q246" s="12"/>
      <c r="R246" s="12"/>
      <c r="S246" s="12"/>
      <c r="T246" s="12"/>
      <c r="U246" s="1"/>
      <c r="V246" s="17"/>
      <c r="W246" s="17"/>
      <c r="X246" s="17"/>
      <c r="Y246" s="17"/>
      <c r="Z246" s="17"/>
      <c r="AA246" s="17"/>
      <c r="AB246" s="1"/>
      <c r="AC246" s="17"/>
      <c r="AD246" s="17"/>
      <c r="AE246" s="17"/>
      <c r="AF246" s="17"/>
      <c r="AG246" s="17"/>
      <c r="AH246" s="17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</row>
    <row r="247" spans="1:55">
      <c r="A247" s="1"/>
      <c r="B247" s="1"/>
      <c r="C247" s="12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2"/>
      <c r="P247" s="12"/>
      <c r="Q247" s="12"/>
      <c r="R247" s="12"/>
      <c r="S247" s="12"/>
      <c r="T247" s="12"/>
      <c r="U247" s="1"/>
      <c r="V247" s="17"/>
      <c r="W247" s="17"/>
      <c r="X247" s="17"/>
      <c r="Y247" s="17"/>
      <c r="Z247" s="17"/>
      <c r="AA247" s="17"/>
      <c r="AB247" s="1"/>
      <c r="AC247" s="17"/>
      <c r="AD247" s="17"/>
      <c r="AE247" s="17"/>
      <c r="AF247" s="17"/>
      <c r="AG247" s="17"/>
      <c r="AH247" s="17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</row>
    <row r="248" spans="1:55">
      <c r="A248" s="1"/>
      <c r="B248" s="1"/>
      <c r="C248" s="12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2"/>
      <c r="P248" s="12"/>
      <c r="Q248" s="12"/>
      <c r="R248" s="12"/>
      <c r="S248" s="12"/>
      <c r="T248" s="12"/>
      <c r="U248" s="1"/>
      <c r="V248" s="17"/>
      <c r="W248" s="17"/>
      <c r="X248" s="17"/>
      <c r="Y248" s="17"/>
      <c r="Z248" s="17"/>
      <c r="AA248" s="17"/>
      <c r="AB248" s="1"/>
      <c r="AC248" s="17"/>
      <c r="AD248" s="17"/>
      <c r="AE248" s="17"/>
      <c r="AF248" s="17"/>
      <c r="AG248" s="17"/>
      <c r="AH248" s="17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</row>
    <row r="249" spans="1:55">
      <c r="A249" s="1"/>
      <c r="B249" s="1"/>
      <c r="C249" s="12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2"/>
      <c r="P249" s="12"/>
      <c r="Q249" s="12"/>
      <c r="R249" s="12"/>
      <c r="S249" s="12"/>
      <c r="T249" s="12"/>
      <c r="U249" s="1"/>
      <c r="V249" s="17"/>
      <c r="W249" s="17"/>
      <c r="X249" s="17"/>
      <c r="Y249" s="17"/>
      <c r="Z249" s="17"/>
      <c r="AA249" s="17"/>
      <c r="AB249" s="1"/>
      <c r="AC249" s="17"/>
      <c r="AD249" s="17"/>
      <c r="AE249" s="17"/>
      <c r="AF249" s="17"/>
      <c r="AG249" s="17"/>
      <c r="AH249" s="17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</row>
    <row r="250" spans="1:55">
      <c r="A250" s="1"/>
      <c r="B250" s="1"/>
      <c r="C250" s="12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2"/>
      <c r="P250" s="12"/>
      <c r="Q250" s="12"/>
      <c r="R250" s="12"/>
      <c r="S250" s="12"/>
      <c r="T250" s="12"/>
      <c r="U250" s="1"/>
      <c r="V250" s="17"/>
      <c r="W250" s="17"/>
      <c r="X250" s="17"/>
      <c r="Y250" s="17"/>
      <c r="Z250" s="17"/>
      <c r="AA250" s="17"/>
      <c r="AB250" s="1"/>
      <c r="AC250" s="17"/>
      <c r="AD250" s="17"/>
      <c r="AE250" s="17"/>
      <c r="AF250" s="17"/>
      <c r="AG250" s="17"/>
      <c r="AH250" s="17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</row>
    <row r="251" spans="1:55">
      <c r="A251" s="1"/>
      <c r="B251" s="1"/>
      <c r="C251" s="12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2"/>
      <c r="P251" s="12"/>
      <c r="Q251" s="12"/>
      <c r="R251" s="12"/>
      <c r="S251" s="12"/>
      <c r="T251" s="12"/>
      <c r="U251" s="1"/>
      <c r="V251" s="17"/>
      <c r="W251" s="17"/>
      <c r="X251" s="17"/>
      <c r="Y251" s="17"/>
      <c r="Z251" s="17"/>
      <c r="AA251" s="17"/>
      <c r="AB251" s="1"/>
      <c r="AC251" s="17"/>
      <c r="AD251" s="17"/>
      <c r="AE251" s="17"/>
      <c r="AF251" s="17"/>
      <c r="AG251" s="17"/>
      <c r="AH251" s="17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</row>
    <row r="252" spans="1:55">
      <c r="A252" s="1"/>
      <c r="B252" s="1"/>
      <c r="C252" s="12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2"/>
      <c r="P252" s="12"/>
      <c r="Q252" s="12"/>
      <c r="R252" s="12"/>
      <c r="S252" s="12"/>
      <c r="T252" s="12"/>
      <c r="U252" s="1"/>
      <c r="V252" s="17"/>
      <c r="W252" s="17"/>
      <c r="X252" s="17"/>
      <c r="Y252" s="17"/>
      <c r="Z252" s="17"/>
      <c r="AA252" s="17"/>
      <c r="AB252" s="1"/>
      <c r="AC252" s="17"/>
      <c r="AD252" s="17"/>
      <c r="AE252" s="17"/>
      <c r="AF252" s="17"/>
      <c r="AG252" s="17"/>
      <c r="AH252" s="17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</row>
    <row r="253" spans="1:55">
      <c r="A253" s="1"/>
      <c r="B253" s="1"/>
      <c r="C253" s="12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2"/>
      <c r="P253" s="12"/>
      <c r="Q253" s="12"/>
      <c r="R253" s="12"/>
      <c r="S253" s="12"/>
      <c r="T253" s="12"/>
      <c r="U253" s="1"/>
      <c r="V253" s="17"/>
      <c r="W253" s="17"/>
      <c r="X253" s="17"/>
      <c r="Y253" s="17"/>
      <c r="Z253" s="17"/>
      <c r="AA253" s="17"/>
      <c r="AB253" s="1"/>
      <c r="AC253" s="17"/>
      <c r="AD253" s="17"/>
      <c r="AE253" s="17"/>
      <c r="AF253" s="17"/>
      <c r="AG253" s="17"/>
      <c r="AH253" s="17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</row>
    <row r="254" spans="1:55">
      <c r="A254" s="1"/>
      <c r="B254" s="1"/>
      <c r="C254" s="12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2"/>
      <c r="P254" s="12"/>
      <c r="Q254" s="12"/>
      <c r="R254" s="12"/>
      <c r="S254" s="12"/>
      <c r="T254" s="12"/>
      <c r="U254" s="1"/>
      <c r="V254" s="17"/>
      <c r="W254" s="17"/>
      <c r="X254" s="17"/>
      <c r="Y254" s="17"/>
      <c r="Z254" s="17"/>
      <c r="AA254" s="17"/>
      <c r="AB254" s="1"/>
      <c r="AC254" s="17"/>
      <c r="AD254" s="17"/>
      <c r="AE254" s="17"/>
      <c r="AF254" s="17"/>
      <c r="AG254" s="17"/>
      <c r="AH254" s="17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</row>
    <row r="255" spans="1:55">
      <c r="A255" s="1"/>
      <c r="B255" s="1"/>
      <c r="C255" s="12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2"/>
      <c r="P255" s="12"/>
      <c r="Q255" s="12"/>
      <c r="R255" s="12"/>
      <c r="S255" s="12"/>
      <c r="T255" s="12"/>
      <c r="U255" s="1"/>
      <c r="V255" s="17"/>
      <c r="W255" s="17"/>
      <c r="X255" s="17"/>
      <c r="Y255" s="17"/>
      <c r="Z255" s="17"/>
      <c r="AA255" s="17"/>
      <c r="AB255" s="1"/>
      <c r="AC255" s="17"/>
      <c r="AD255" s="17"/>
      <c r="AE255" s="17"/>
      <c r="AF255" s="17"/>
      <c r="AG255" s="17"/>
      <c r="AH255" s="17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</row>
    <row r="256" spans="1:55">
      <c r="A256" s="1"/>
      <c r="B256" s="1"/>
      <c r="C256" s="12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2"/>
      <c r="P256" s="12"/>
      <c r="Q256" s="12"/>
      <c r="R256" s="12"/>
      <c r="S256" s="12"/>
      <c r="T256" s="12"/>
      <c r="U256" s="1"/>
      <c r="V256" s="17"/>
      <c r="W256" s="17"/>
      <c r="X256" s="17"/>
      <c r="Y256" s="17"/>
      <c r="Z256" s="17"/>
      <c r="AA256" s="17"/>
      <c r="AB256" s="1"/>
      <c r="AC256" s="17"/>
      <c r="AD256" s="17"/>
      <c r="AE256" s="17"/>
      <c r="AF256" s="17"/>
      <c r="AG256" s="17"/>
      <c r="AH256" s="17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</row>
    <row r="257" spans="1:55">
      <c r="A257" s="1"/>
      <c r="B257" s="1"/>
      <c r="C257" s="12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2"/>
      <c r="P257" s="12"/>
      <c r="Q257" s="12"/>
      <c r="R257" s="12"/>
      <c r="S257" s="12"/>
      <c r="T257" s="12"/>
      <c r="U257" s="1"/>
      <c r="V257" s="17"/>
      <c r="W257" s="17"/>
      <c r="X257" s="17"/>
      <c r="Y257" s="17"/>
      <c r="Z257" s="17"/>
      <c r="AA257" s="17"/>
      <c r="AB257" s="1"/>
      <c r="AC257" s="17"/>
      <c r="AD257" s="17"/>
      <c r="AE257" s="17"/>
      <c r="AF257" s="17"/>
      <c r="AG257" s="17"/>
      <c r="AH257" s="17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</row>
    <row r="258" spans="1:55">
      <c r="A258" s="1"/>
      <c r="B258" s="1"/>
      <c r="C258" s="12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2"/>
      <c r="P258" s="12"/>
      <c r="Q258" s="12"/>
      <c r="R258" s="12"/>
      <c r="S258" s="12"/>
      <c r="T258" s="12"/>
      <c r="U258" s="1"/>
      <c r="V258" s="17"/>
      <c r="W258" s="17"/>
      <c r="X258" s="17"/>
      <c r="Y258" s="17"/>
      <c r="Z258" s="17"/>
      <c r="AA258" s="17"/>
      <c r="AB258" s="1"/>
      <c r="AC258" s="17"/>
      <c r="AD258" s="17"/>
      <c r="AE258" s="17"/>
      <c r="AF258" s="17"/>
      <c r="AG258" s="17"/>
      <c r="AH258" s="17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</row>
    <row r="259" spans="1:55">
      <c r="A259" s="1"/>
      <c r="B259" s="1"/>
      <c r="C259" s="12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2"/>
      <c r="P259" s="12"/>
      <c r="Q259" s="12"/>
      <c r="R259" s="12"/>
      <c r="S259" s="12"/>
      <c r="T259" s="12"/>
      <c r="U259" s="1"/>
      <c r="V259" s="17"/>
      <c r="W259" s="17"/>
      <c r="X259" s="17"/>
      <c r="Y259" s="17"/>
      <c r="Z259" s="17"/>
      <c r="AA259" s="17"/>
      <c r="AB259" s="1"/>
      <c r="AC259" s="17"/>
      <c r="AD259" s="17"/>
      <c r="AE259" s="17"/>
      <c r="AF259" s="17"/>
      <c r="AG259" s="17"/>
      <c r="AH259" s="17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</row>
    <row r="260" spans="1:55">
      <c r="A260" s="1"/>
      <c r="B260" s="1"/>
      <c r="C260" s="12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2"/>
      <c r="P260" s="12"/>
      <c r="Q260" s="12"/>
      <c r="R260" s="12"/>
      <c r="S260" s="12"/>
      <c r="T260" s="12"/>
      <c r="U260" s="1"/>
      <c r="V260" s="17"/>
      <c r="W260" s="17"/>
      <c r="X260" s="17"/>
      <c r="Y260" s="17"/>
      <c r="Z260" s="17"/>
      <c r="AA260" s="17"/>
      <c r="AB260" s="1"/>
      <c r="AC260" s="17"/>
      <c r="AD260" s="17"/>
      <c r="AE260" s="17"/>
      <c r="AF260" s="17"/>
      <c r="AG260" s="17"/>
      <c r="AH260" s="17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</row>
    <row r="261" spans="1:55">
      <c r="A261" s="1"/>
      <c r="B261" s="1"/>
      <c r="C261" s="12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2"/>
      <c r="P261" s="12"/>
      <c r="Q261" s="12"/>
      <c r="R261" s="12"/>
      <c r="S261" s="12"/>
      <c r="T261" s="12"/>
      <c r="U261" s="1"/>
      <c r="V261" s="17"/>
      <c r="W261" s="17"/>
      <c r="X261" s="17"/>
      <c r="Y261" s="17"/>
      <c r="Z261" s="17"/>
      <c r="AA261" s="17"/>
      <c r="AB261" s="1"/>
      <c r="AC261" s="17"/>
      <c r="AD261" s="17"/>
      <c r="AE261" s="17"/>
      <c r="AF261" s="17"/>
      <c r="AG261" s="17"/>
      <c r="AH261" s="17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</row>
    <row r="262" spans="1:55">
      <c r="A262" s="1"/>
      <c r="B262" s="1"/>
      <c r="C262" s="12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2"/>
      <c r="P262" s="12"/>
      <c r="Q262" s="12"/>
      <c r="R262" s="12"/>
      <c r="S262" s="12"/>
      <c r="T262" s="12"/>
      <c r="U262" s="1"/>
      <c r="V262" s="17"/>
      <c r="W262" s="17"/>
      <c r="X262" s="17"/>
      <c r="Y262" s="17"/>
      <c r="Z262" s="17"/>
      <c r="AA262" s="17"/>
      <c r="AB262" s="1"/>
      <c r="AC262" s="17"/>
      <c r="AD262" s="17"/>
      <c r="AE262" s="17"/>
      <c r="AF262" s="17"/>
      <c r="AG262" s="17"/>
      <c r="AH262" s="17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</row>
    <row r="263" spans="1:55">
      <c r="A263" s="1"/>
      <c r="B263" s="1"/>
      <c r="C263" s="12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2"/>
      <c r="P263" s="12"/>
      <c r="Q263" s="12"/>
      <c r="R263" s="12"/>
      <c r="S263" s="12"/>
      <c r="T263" s="12"/>
      <c r="U263" s="1"/>
      <c r="V263" s="17"/>
      <c r="W263" s="17"/>
      <c r="X263" s="17"/>
      <c r="Y263" s="17"/>
      <c r="Z263" s="17"/>
      <c r="AA263" s="17"/>
      <c r="AB263" s="1"/>
      <c r="AC263" s="17"/>
      <c r="AD263" s="17"/>
      <c r="AE263" s="17"/>
      <c r="AF263" s="17"/>
      <c r="AG263" s="17"/>
      <c r="AH263" s="17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</row>
    <row r="264" spans="1:55">
      <c r="A264" s="1"/>
      <c r="B264" s="1"/>
      <c r="C264" s="12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2"/>
      <c r="P264" s="12"/>
      <c r="Q264" s="12"/>
      <c r="R264" s="12"/>
      <c r="S264" s="12"/>
      <c r="T264" s="12"/>
      <c r="U264" s="1"/>
      <c r="V264" s="17"/>
      <c r="W264" s="17"/>
      <c r="X264" s="17"/>
      <c r="Y264" s="17"/>
      <c r="Z264" s="17"/>
      <c r="AA264" s="17"/>
      <c r="AB264" s="1"/>
      <c r="AC264" s="17"/>
      <c r="AD264" s="17"/>
      <c r="AE264" s="17"/>
      <c r="AF264" s="17"/>
      <c r="AG264" s="17"/>
      <c r="AH264" s="17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</row>
    <row r="265" spans="1:55">
      <c r="A265" s="1"/>
      <c r="B265" s="1"/>
      <c r="C265" s="12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2"/>
      <c r="P265" s="12"/>
      <c r="Q265" s="12"/>
      <c r="R265" s="12"/>
      <c r="S265" s="12"/>
      <c r="T265" s="12"/>
      <c r="U265" s="1"/>
      <c r="V265" s="17"/>
      <c r="W265" s="17"/>
      <c r="X265" s="17"/>
      <c r="Y265" s="17"/>
      <c r="Z265" s="17"/>
      <c r="AA265" s="17"/>
      <c r="AB265" s="1"/>
      <c r="AC265" s="17"/>
      <c r="AD265" s="17"/>
      <c r="AE265" s="17"/>
      <c r="AF265" s="17"/>
      <c r="AG265" s="17"/>
      <c r="AH265" s="17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</row>
    <row r="266" spans="1:55">
      <c r="A266" s="1"/>
      <c r="B266" s="1"/>
      <c r="C266" s="12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2"/>
      <c r="P266" s="12"/>
      <c r="Q266" s="12"/>
      <c r="R266" s="12"/>
      <c r="S266" s="12"/>
      <c r="T266" s="12"/>
      <c r="U266" s="1"/>
      <c r="V266" s="17"/>
      <c r="W266" s="17"/>
      <c r="X266" s="17"/>
      <c r="Y266" s="17"/>
      <c r="Z266" s="17"/>
      <c r="AA266" s="17"/>
      <c r="AB266" s="1"/>
      <c r="AC266" s="17"/>
      <c r="AD266" s="17"/>
      <c r="AE266" s="17"/>
      <c r="AF266" s="17"/>
      <c r="AG266" s="17"/>
      <c r="AH266" s="17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</row>
    <row r="267" spans="1:55">
      <c r="A267" s="1"/>
      <c r="B267" s="1"/>
      <c r="C267" s="12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2"/>
      <c r="P267" s="12"/>
      <c r="Q267" s="12"/>
      <c r="R267" s="12"/>
      <c r="S267" s="12"/>
      <c r="T267" s="12"/>
      <c r="U267" s="1"/>
      <c r="V267" s="17"/>
      <c r="W267" s="17"/>
      <c r="X267" s="17"/>
      <c r="Y267" s="17"/>
      <c r="Z267" s="17"/>
      <c r="AA267" s="17"/>
      <c r="AB267" s="1"/>
      <c r="AC267" s="17"/>
      <c r="AD267" s="17"/>
      <c r="AE267" s="17"/>
      <c r="AF267" s="17"/>
      <c r="AG267" s="17"/>
      <c r="AH267" s="17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</row>
    <row r="268" spans="1:55">
      <c r="A268" s="1"/>
      <c r="B268" s="1"/>
      <c r="C268" s="12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2"/>
      <c r="P268" s="12"/>
      <c r="Q268" s="12"/>
      <c r="R268" s="12"/>
      <c r="S268" s="12"/>
      <c r="T268" s="12"/>
      <c r="U268" s="1"/>
      <c r="V268" s="17"/>
      <c r="W268" s="17"/>
      <c r="X268" s="17"/>
      <c r="Y268" s="17"/>
      <c r="Z268" s="17"/>
      <c r="AA268" s="17"/>
      <c r="AB268" s="1"/>
      <c r="AC268" s="17"/>
      <c r="AD268" s="17"/>
      <c r="AE268" s="17"/>
      <c r="AF268" s="17"/>
      <c r="AG268" s="17"/>
      <c r="AH268" s="17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</row>
    <row r="269" spans="1:55">
      <c r="A269" s="1"/>
      <c r="B269" s="1"/>
      <c r="C269" s="12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2"/>
      <c r="P269" s="12"/>
      <c r="Q269" s="12"/>
      <c r="R269" s="12"/>
      <c r="S269" s="12"/>
      <c r="T269" s="12"/>
      <c r="U269" s="1"/>
      <c r="V269" s="17"/>
      <c r="W269" s="17"/>
      <c r="X269" s="17"/>
      <c r="Y269" s="17"/>
      <c r="Z269" s="17"/>
      <c r="AA269" s="17"/>
      <c r="AB269" s="1"/>
      <c r="AC269" s="17"/>
      <c r="AD269" s="17"/>
      <c r="AE269" s="17"/>
      <c r="AF269" s="17"/>
      <c r="AG269" s="17"/>
      <c r="AH269" s="17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</row>
    <row r="270" spans="1:55">
      <c r="A270" s="1"/>
      <c r="B270" s="1"/>
      <c r="C270" s="12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2"/>
      <c r="P270" s="12"/>
      <c r="Q270" s="12"/>
      <c r="R270" s="12"/>
      <c r="S270" s="12"/>
      <c r="T270" s="12"/>
      <c r="U270" s="1"/>
      <c r="V270" s="17"/>
      <c r="W270" s="17"/>
      <c r="X270" s="17"/>
      <c r="Y270" s="17"/>
      <c r="Z270" s="17"/>
      <c r="AA270" s="17"/>
      <c r="AB270" s="1"/>
      <c r="AC270" s="17"/>
      <c r="AD270" s="17"/>
      <c r="AE270" s="17"/>
      <c r="AF270" s="17"/>
      <c r="AG270" s="17"/>
      <c r="AH270" s="17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</row>
    <row r="271" spans="1:55">
      <c r="A271" s="1"/>
      <c r="B271" s="1"/>
      <c r="C271" s="12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2"/>
      <c r="P271" s="12"/>
      <c r="Q271" s="12"/>
      <c r="R271" s="12"/>
      <c r="S271" s="12"/>
      <c r="T271" s="12"/>
      <c r="U271" s="1"/>
      <c r="V271" s="17"/>
      <c r="W271" s="17"/>
      <c r="X271" s="17"/>
      <c r="Y271" s="17"/>
      <c r="Z271" s="17"/>
      <c r="AA271" s="17"/>
      <c r="AB271" s="1"/>
      <c r="AC271" s="17"/>
      <c r="AD271" s="17"/>
      <c r="AE271" s="17"/>
      <c r="AF271" s="17"/>
      <c r="AG271" s="17"/>
      <c r="AH271" s="17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</row>
    <row r="272" spans="1:55">
      <c r="A272" s="1"/>
      <c r="B272" s="1"/>
      <c r="C272" s="12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2"/>
      <c r="P272" s="12"/>
      <c r="Q272" s="12"/>
      <c r="R272" s="12"/>
      <c r="S272" s="12"/>
      <c r="T272" s="12"/>
      <c r="U272" s="1"/>
      <c r="V272" s="17"/>
      <c r="W272" s="17"/>
      <c r="X272" s="17"/>
      <c r="Y272" s="17"/>
      <c r="Z272" s="17"/>
      <c r="AA272" s="17"/>
      <c r="AB272" s="1"/>
      <c r="AC272" s="17"/>
      <c r="AD272" s="17"/>
      <c r="AE272" s="17"/>
      <c r="AF272" s="17"/>
      <c r="AG272" s="17"/>
      <c r="AH272" s="17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</row>
    <row r="273" spans="1:55">
      <c r="A273" s="1"/>
      <c r="B273" s="1"/>
      <c r="C273" s="12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2"/>
      <c r="P273" s="12"/>
      <c r="Q273" s="12"/>
      <c r="R273" s="12"/>
      <c r="S273" s="12"/>
      <c r="T273" s="12"/>
      <c r="U273" s="1"/>
      <c r="V273" s="17"/>
      <c r="W273" s="17"/>
      <c r="X273" s="17"/>
      <c r="Y273" s="17"/>
      <c r="Z273" s="17"/>
      <c r="AA273" s="17"/>
      <c r="AB273" s="1"/>
      <c r="AC273" s="17"/>
      <c r="AD273" s="17"/>
      <c r="AE273" s="17"/>
      <c r="AF273" s="17"/>
      <c r="AG273" s="17"/>
      <c r="AH273" s="17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</row>
    <row r="274" spans="1:55">
      <c r="A274" s="1"/>
      <c r="B274" s="1"/>
      <c r="C274" s="12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2"/>
      <c r="P274" s="12"/>
      <c r="Q274" s="12"/>
      <c r="R274" s="12"/>
      <c r="S274" s="12"/>
      <c r="T274" s="12"/>
      <c r="U274" s="1"/>
      <c r="V274" s="17"/>
      <c r="W274" s="17"/>
      <c r="X274" s="17"/>
      <c r="Y274" s="17"/>
      <c r="Z274" s="17"/>
      <c r="AA274" s="17"/>
      <c r="AB274" s="1"/>
      <c r="AC274" s="17"/>
      <c r="AD274" s="17"/>
      <c r="AE274" s="17"/>
      <c r="AF274" s="17"/>
      <c r="AG274" s="17"/>
      <c r="AH274" s="17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</row>
    <row r="275" spans="1:55">
      <c r="A275" s="1"/>
      <c r="B275" s="1"/>
      <c r="C275" s="12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2"/>
      <c r="P275" s="12"/>
      <c r="Q275" s="12"/>
      <c r="R275" s="12"/>
      <c r="S275" s="12"/>
      <c r="T275" s="12"/>
      <c r="U275" s="1"/>
      <c r="V275" s="17"/>
      <c r="W275" s="17"/>
      <c r="X275" s="17"/>
      <c r="Y275" s="17"/>
      <c r="Z275" s="17"/>
      <c r="AA275" s="17"/>
      <c r="AB275" s="1"/>
      <c r="AC275" s="17"/>
      <c r="AD275" s="17"/>
      <c r="AE275" s="17"/>
      <c r="AF275" s="17"/>
      <c r="AG275" s="17"/>
      <c r="AH275" s="17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</row>
    <row r="276" spans="1:55">
      <c r="A276" s="1"/>
      <c r="B276" s="1"/>
      <c r="C276" s="12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2"/>
      <c r="P276" s="12"/>
      <c r="Q276" s="12"/>
      <c r="R276" s="12"/>
      <c r="S276" s="12"/>
      <c r="T276" s="12"/>
      <c r="U276" s="1"/>
      <c r="V276" s="17"/>
      <c r="W276" s="17"/>
      <c r="X276" s="17"/>
      <c r="Y276" s="17"/>
      <c r="Z276" s="17"/>
      <c r="AA276" s="17"/>
      <c r="AB276" s="1"/>
      <c r="AC276" s="17"/>
      <c r="AD276" s="17"/>
      <c r="AE276" s="17"/>
      <c r="AF276" s="17"/>
      <c r="AG276" s="17"/>
      <c r="AH276" s="17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</row>
    <row r="277" spans="1:55">
      <c r="A277" s="1"/>
      <c r="B277" s="1"/>
      <c r="C277" s="12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2"/>
      <c r="P277" s="12"/>
      <c r="Q277" s="12"/>
      <c r="R277" s="12"/>
      <c r="S277" s="12"/>
      <c r="T277" s="12"/>
      <c r="U277" s="1"/>
      <c r="V277" s="17"/>
      <c r="W277" s="17"/>
      <c r="X277" s="17"/>
      <c r="Y277" s="17"/>
      <c r="Z277" s="17"/>
      <c r="AA277" s="17"/>
      <c r="AB277" s="1"/>
      <c r="AC277" s="17"/>
      <c r="AD277" s="17"/>
      <c r="AE277" s="17"/>
      <c r="AF277" s="17"/>
      <c r="AG277" s="17"/>
      <c r="AH277" s="17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</row>
    <row r="278" spans="1:55">
      <c r="A278" s="1"/>
      <c r="B278" s="1"/>
      <c r="C278" s="12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2"/>
      <c r="P278" s="12"/>
      <c r="Q278" s="12"/>
      <c r="R278" s="12"/>
      <c r="S278" s="12"/>
      <c r="T278" s="12"/>
      <c r="U278" s="1"/>
      <c r="V278" s="17"/>
      <c r="W278" s="17"/>
      <c r="X278" s="17"/>
      <c r="Y278" s="17"/>
      <c r="Z278" s="17"/>
      <c r="AA278" s="17"/>
      <c r="AB278" s="1"/>
      <c r="AC278" s="17"/>
      <c r="AD278" s="17"/>
      <c r="AE278" s="17"/>
      <c r="AF278" s="17"/>
      <c r="AG278" s="17"/>
      <c r="AH278" s="17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</row>
    <row r="279" spans="1:55">
      <c r="A279" s="1"/>
      <c r="B279" s="1"/>
      <c r="C279" s="12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2"/>
      <c r="P279" s="12"/>
      <c r="Q279" s="12"/>
      <c r="R279" s="12"/>
      <c r="S279" s="12"/>
      <c r="T279" s="12"/>
      <c r="U279" s="1"/>
      <c r="V279" s="17"/>
      <c r="W279" s="17"/>
      <c r="X279" s="17"/>
      <c r="Y279" s="17"/>
      <c r="Z279" s="17"/>
      <c r="AA279" s="17"/>
      <c r="AB279" s="1"/>
      <c r="AC279" s="17"/>
      <c r="AD279" s="17"/>
      <c r="AE279" s="17"/>
      <c r="AF279" s="17"/>
      <c r="AG279" s="17"/>
      <c r="AH279" s="17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</row>
    <row r="280" spans="1:55">
      <c r="A280" s="1"/>
      <c r="B280" s="1"/>
      <c r="C280" s="12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2"/>
      <c r="P280" s="12"/>
      <c r="Q280" s="12"/>
      <c r="R280" s="12"/>
      <c r="S280" s="12"/>
      <c r="T280" s="12"/>
      <c r="U280" s="1"/>
      <c r="V280" s="17"/>
      <c r="W280" s="17"/>
      <c r="X280" s="17"/>
      <c r="Y280" s="17"/>
      <c r="Z280" s="17"/>
      <c r="AA280" s="17"/>
      <c r="AB280" s="1"/>
      <c r="AC280" s="17"/>
      <c r="AD280" s="17"/>
      <c r="AE280" s="17"/>
      <c r="AF280" s="17"/>
      <c r="AG280" s="17"/>
      <c r="AH280" s="17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</row>
    <row r="281" spans="1:55">
      <c r="A281" s="1"/>
      <c r="B281" s="1"/>
      <c r="C281" s="12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2"/>
      <c r="P281" s="12"/>
      <c r="Q281" s="12"/>
      <c r="R281" s="12"/>
      <c r="S281" s="12"/>
      <c r="T281" s="12"/>
      <c r="U281" s="1"/>
      <c r="V281" s="17"/>
      <c r="W281" s="17"/>
      <c r="X281" s="17"/>
      <c r="Y281" s="17"/>
      <c r="Z281" s="17"/>
      <c r="AA281" s="17"/>
      <c r="AB281" s="1"/>
      <c r="AC281" s="17"/>
      <c r="AD281" s="17"/>
      <c r="AE281" s="17"/>
      <c r="AF281" s="17"/>
      <c r="AG281" s="17"/>
      <c r="AH281" s="17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</row>
    <row r="282" spans="1:55">
      <c r="A282" s="1"/>
      <c r="B282" s="1"/>
      <c r="C282" s="12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2"/>
      <c r="P282" s="12"/>
      <c r="Q282" s="12"/>
      <c r="R282" s="12"/>
      <c r="S282" s="12"/>
      <c r="T282" s="12"/>
      <c r="U282" s="1"/>
      <c r="V282" s="17"/>
      <c r="W282" s="17"/>
      <c r="X282" s="17"/>
      <c r="Y282" s="17"/>
      <c r="Z282" s="17"/>
      <c r="AA282" s="17"/>
      <c r="AB282" s="1"/>
      <c r="AC282" s="17"/>
      <c r="AD282" s="17"/>
      <c r="AE282" s="17"/>
      <c r="AF282" s="17"/>
      <c r="AG282" s="17"/>
      <c r="AH282" s="17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</row>
    <row r="283" spans="1:55">
      <c r="A283" s="1"/>
      <c r="B283" s="1"/>
      <c r="C283" s="12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2"/>
      <c r="P283" s="12"/>
      <c r="Q283" s="12"/>
      <c r="R283" s="12"/>
      <c r="S283" s="12"/>
      <c r="T283" s="12"/>
      <c r="U283" s="1"/>
      <c r="V283" s="17"/>
      <c r="W283" s="17"/>
      <c r="X283" s="17"/>
      <c r="Y283" s="17"/>
      <c r="Z283" s="17"/>
      <c r="AA283" s="17"/>
      <c r="AB283" s="1"/>
      <c r="AC283" s="17"/>
      <c r="AD283" s="17"/>
      <c r="AE283" s="17"/>
      <c r="AF283" s="17"/>
      <c r="AG283" s="17"/>
      <c r="AH283" s="17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</row>
    <row r="284" spans="1:55">
      <c r="A284" s="1"/>
      <c r="B284" s="1"/>
      <c r="C284" s="12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2"/>
      <c r="P284" s="12"/>
      <c r="Q284" s="12"/>
      <c r="R284" s="12"/>
      <c r="S284" s="12"/>
      <c r="T284" s="12"/>
      <c r="U284" s="1"/>
      <c r="V284" s="17"/>
      <c r="W284" s="17"/>
      <c r="X284" s="17"/>
      <c r="Y284" s="17"/>
      <c r="Z284" s="17"/>
      <c r="AA284" s="17"/>
      <c r="AB284" s="1"/>
      <c r="AC284" s="17"/>
      <c r="AD284" s="17"/>
      <c r="AE284" s="17"/>
      <c r="AF284" s="17"/>
      <c r="AG284" s="17"/>
      <c r="AH284" s="17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</row>
    <row r="285" spans="1:55">
      <c r="A285" s="1"/>
      <c r="B285" s="1"/>
      <c r="C285" s="12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2"/>
      <c r="P285" s="12"/>
      <c r="Q285" s="12"/>
      <c r="R285" s="12"/>
      <c r="S285" s="12"/>
      <c r="T285" s="12"/>
      <c r="U285" s="1"/>
      <c r="V285" s="17"/>
      <c r="W285" s="17"/>
      <c r="X285" s="17"/>
      <c r="Y285" s="17"/>
      <c r="Z285" s="17"/>
      <c r="AA285" s="17"/>
      <c r="AB285" s="1"/>
      <c r="AC285" s="17"/>
      <c r="AD285" s="17"/>
      <c r="AE285" s="17"/>
      <c r="AF285" s="17"/>
      <c r="AG285" s="17"/>
      <c r="AH285" s="17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</row>
    <row r="286" spans="1:55">
      <c r="A286" s="1"/>
      <c r="B286" s="1"/>
      <c r="C286" s="12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2"/>
      <c r="P286" s="12"/>
      <c r="Q286" s="12"/>
      <c r="R286" s="12"/>
      <c r="S286" s="12"/>
      <c r="T286" s="12"/>
      <c r="U286" s="1"/>
      <c r="V286" s="17"/>
      <c r="W286" s="17"/>
      <c r="X286" s="17"/>
      <c r="Y286" s="17"/>
      <c r="Z286" s="17"/>
      <c r="AA286" s="17"/>
      <c r="AB286" s="1"/>
      <c r="AC286" s="17"/>
      <c r="AD286" s="17"/>
      <c r="AE286" s="17"/>
      <c r="AF286" s="17"/>
      <c r="AG286" s="17"/>
      <c r="AH286" s="17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</row>
    <row r="287" spans="1:55">
      <c r="A287" s="1"/>
      <c r="B287" s="1"/>
      <c r="C287" s="12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2"/>
      <c r="P287" s="12"/>
      <c r="Q287" s="12"/>
      <c r="R287" s="12"/>
      <c r="S287" s="12"/>
      <c r="T287" s="12"/>
      <c r="U287" s="1"/>
      <c r="V287" s="17"/>
      <c r="W287" s="17"/>
      <c r="X287" s="17"/>
      <c r="Y287" s="17"/>
      <c r="Z287" s="17"/>
      <c r="AA287" s="17"/>
      <c r="AB287" s="1"/>
      <c r="AC287" s="17"/>
      <c r="AD287" s="17"/>
      <c r="AE287" s="17"/>
      <c r="AF287" s="17"/>
      <c r="AG287" s="17"/>
      <c r="AH287" s="17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</row>
    <row r="288" spans="1:55">
      <c r="A288" s="1"/>
      <c r="B288" s="1"/>
      <c r="C288" s="12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2"/>
      <c r="P288" s="12"/>
      <c r="Q288" s="12"/>
      <c r="R288" s="12"/>
      <c r="S288" s="12"/>
      <c r="T288" s="12"/>
      <c r="U288" s="1"/>
      <c r="V288" s="17"/>
      <c r="W288" s="17"/>
      <c r="X288" s="17"/>
      <c r="Y288" s="17"/>
      <c r="Z288" s="17"/>
      <c r="AA288" s="17"/>
      <c r="AB288" s="1"/>
      <c r="AC288" s="17"/>
      <c r="AD288" s="17"/>
      <c r="AE288" s="17"/>
      <c r="AF288" s="17"/>
      <c r="AG288" s="17"/>
      <c r="AH288" s="17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</row>
    <row r="289" spans="1:55">
      <c r="A289" s="1"/>
      <c r="B289" s="1"/>
      <c r="C289" s="12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2"/>
      <c r="P289" s="12"/>
      <c r="Q289" s="12"/>
      <c r="R289" s="12"/>
      <c r="S289" s="12"/>
      <c r="T289" s="12"/>
      <c r="U289" s="1"/>
      <c r="V289" s="17"/>
      <c r="W289" s="17"/>
      <c r="X289" s="17"/>
      <c r="Y289" s="17"/>
      <c r="Z289" s="17"/>
      <c r="AA289" s="17"/>
      <c r="AB289" s="1"/>
      <c r="AC289" s="17"/>
      <c r="AD289" s="17"/>
      <c r="AE289" s="17"/>
      <c r="AF289" s="17"/>
      <c r="AG289" s="17"/>
      <c r="AH289" s="17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</row>
    <row r="290" spans="1:55">
      <c r="A290" s="1"/>
      <c r="B290" s="1"/>
      <c r="C290" s="12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2"/>
      <c r="P290" s="12"/>
      <c r="Q290" s="12"/>
      <c r="R290" s="12"/>
      <c r="S290" s="12"/>
      <c r="T290" s="12"/>
      <c r="U290" s="1"/>
      <c r="V290" s="17"/>
      <c r="W290" s="17"/>
      <c r="X290" s="17"/>
      <c r="Y290" s="17"/>
      <c r="Z290" s="17"/>
      <c r="AA290" s="17"/>
      <c r="AB290" s="1"/>
      <c r="AC290" s="17"/>
      <c r="AD290" s="17"/>
      <c r="AE290" s="17"/>
      <c r="AF290" s="17"/>
      <c r="AG290" s="17"/>
      <c r="AH290" s="17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</row>
    <row r="291" spans="1:55">
      <c r="A291" s="1"/>
      <c r="B291" s="1"/>
      <c r="C291" s="12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2"/>
      <c r="P291" s="12"/>
      <c r="Q291" s="12"/>
      <c r="R291" s="12"/>
      <c r="S291" s="12"/>
      <c r="T291" s="12"/>
      <c r="U291" s="1"/>
      <c r="V291" s="17"/>
      <c r="W291" s="17"/>
      <c r="X291" s="17"/>
      <c r="Y291" s="17"/>
      <c r="Z291" s="17"/>
      <c r="AA291" s="17"/>
      <c r="AB291" s="1"/>
      <c r="AC291" s="17"/>
      <c r="AD291" s="17"/>
      <c r="AE291" s="17"/>
      <c r="AF291" s="17"/>
      <c r="AG291" s="17"/>
      <c r="AH291" s="17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</row>
    <row r="292" spans="1:55">
      <c r="A292" s="1"/>
      <c r="B292" s="1"/>
      <c r="C292" s="12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2"/>
      <c r="P292" s="12"/>
      <c r="Q292" s="12"/>
      <c r="R292" s="12"/>
      <c r="S292" s="12"/>
      <c r="T292" s="12"/>
      <c r="U292" s="1"/>
      <c r="V292" s="17"/>
      <c r="W292" s="17"/>
      <c r="X292" s="17"/>
      <c r="Y292" s="17"/>
      <c r="Z292" s="17"/>
      <c r="AA292" s="17"/>
      <c r="AB292" s="1"/>
      <c r="AC292" s="17"/>
      <c r="AD292" s="17"/>
      <c r="AE292" s="17"/>
      <c r="AF292" s="17"/>
      <c r="AG292" s="17"/>
      <c r="AH292" s="17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</row>
    <row r="293" spans="1:55">
      <c r="A293" s="1"/>
      <c r="B293" s="1"/>
      <c r="C293" s="12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2"/>
      <c r="P293" s="12"/>
      <c r="Q293" s="12"/>
      <c r="R293" s="12"/>
      <c r="S293" s="12"/>
      <c r="T293" s="12"/>
      <c r="U293" s="1"/>
      <c r="V293" s="17"/>
      <c r="W293" s="17"/>
      <c r="X293" s="17"/>
      <c r="Y293" s="17"/>
      <c r="Z293" s="17"/>
      <c r="AA293" s="17"/>
      <c r="AB293" s="1"/>
      <c r="AC293" s="17"/>
      <c r="AD293" s="17"/>
      <c r="AE293" s="17"/>
      <c r="AF293" s="17"/>
      <c r="AG293" s="17"/>
      <c r="AH293" s="17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</row>
    <row r="294" spans="1:55">
      <c r="A294" s="1"/>
      <c r="B294" s="1"/>
      <c r="C294" s="12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2"/>
      <c r="P294" s="12"/>
      <c r="Q294" s="12"/>
      <c r="R294" s="12"/>
      <c r="S294" s="12"/>
      <c r="T294" s="12"/>
      <c r="U294" s="1"/>
      <c r="V294" s="17"/>
      <c r="W294" s="17"/>
      <c r="X294" s="17"/>
      <c r="Y294" s="17"/>
      <c r="Z294" s="17"/>
      <c r="AA294" s="17"/>
      <c r="AB294" s="1"/>
      <c r="AC294" s="17"/>
      <c r="AD294" s="17"/>
      <c r="AE294" s="17"/>
      <c r="AF294" s="17"/>
      <c r="AG294" s="17"/>
      <c r="AH294" s="17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</row>
    <row r="295" spans="1:55">
      <c r="A295" s="1"/>
      <c r="B295" s="1"/>
      <c r="C295" s="12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2"/>
      <c r="P295" s="12"/>
      <c r="Q295" s="12"/>
      <c r="R295" s="12"/>
      <c r="S295" s="12"/>
      <c r="T295" s="12"/>
      <c r="U295" s="1"/>
      <c r="V295" s="17"/>
      <c r="W295" s="17"/>
      <c r="X295" s="17"/>
      <c r="Y295" s="17"/>
      <c r="Z295" s="17"/>
      <c r="AA295" s="17"/>
      <c r="AB295" s="1"/>
      <c r="AC295" s="17"/>
      <c r="AD295" s="17"/>
      <c r="AE295" s="17"/>
      <c r="AF295" s="17"/>
      <c r="AG295" s="17"/>
      <c r="AH295" s="17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</row>
    <row r="296" spans="1:55">
      <c r="A296" s="1"/>
      <c r="B296" s="1"/>
      <c r="C296" s="12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2"/>
      <c r="P296" s="12"/>
      <c r="Q296" s="12"/>
      <c r="R296" s="12"/>
      <c r="S296" s="12"/>
      <c r="T296" s="12"/>
      <c r="U296" s="1"/>
      <c r="V296" s="17"/>
      <c r="W296" s="17"/>
      <c r="X296" s="17"/>
      <c r="Y296" s="17"/>
      <c r="Z296" s="17"/>
      <c r="AA296" s="17"/>
      <c r="AB296" s="1"/>
      <c r="AC296" s="17"/>
      <c r="AD296" s="17"/>
      <c r="AE296" s="17"/>
      <c r="AF296" s="17"/>
      <c r="AG296" s="17"/>
      <c r="AH296" s="17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</row>
    <row r="297" spans="1:55">
      <c r="A297" s="1"/>
      <c r="B297" s="1"/>
      <c r="C297" s="12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2"/>
      <c r="P297" s="12"/>
      <c r="Q297" s="12"/>
      <c r="R297" s="12"/>
      <c r="S297" s="12"/>
      <c r="T297" s="12"/>
      <c r="U297" s="1"/>
      <c r="V297" s="17"/>
      <c r="W297" s="17"/>
      <c r="X297" s="17"/>
      <c r="Y297" s="17"/>
      <c r="Z297" s="17"/>
      <c r="AA297" s="17"/>
      <c r="AB297" s="1"/>
      <c r="AC297" s="17"/>
      <c r="AD297" s="17"/>
      <c r="AE297" s="17"/>
      <c r="AF297" s="17"/>
      <c r="AG297" s="17"/>
      <c r="AH297" s="17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</row>
    <row r="298" spans="1:55">
      <c r="A298" s="1"/>
      <c r="B298" s="1"/>
      <c r="C298" s="12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2"/>
      <c r="P298" s="12"/>
      <c r="Q298" s="12"/>
      <c r="R298" s="12"/>
      <c r="S298" s="12"/>
      <c r="T298" s="12"/>
      <c r="U298" s="1"/>
      <c r="V298" s="17"/>
      <c r="W298" s="17"/>
      <c r="X298" s="17"/>
      <c r="Y298" s="17"/>
      <c r="Z298" s="17"/>
      <c r="AA298" s="17"/>
      <c r="AB298" s="1"/>
      <c r="AC298" s="17"/>
      <c r="AD298" s="17"/>
      <c r="AE298" s="17"/>
      <c r="AF298" s="17"/>
      <c r="AG298" s="17"/>
      <c r="AH298" s="17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</row>
    <row r="299" spans="1:55">
      <c r="A299" s="1"/>
      <c r="B299" s="1"/>
      <c r="C299" s="12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2"/>
      <c r="P299" s="12"/>
      <c r="Q299" s="12"/>
      <c r="R299" s="12"/>
      <c r="S299" s="12"/>
      <c r="T299" s="12"/>
      <c r="U299" s="1"/>
      <c r="V299" s="17"/>
      <c r="W299" s="17"/>
      <c r="X299" s="17"/>
      <c r="Y299" s="17"/>
      <c r="Z299" s="17"/>
      <c r="AA299" s="17"/>
      <c r="AB299" s="1"/>
      <c r="AC299" s="17"/>
      <c r="AD299" s="17"/>
      <c r="AE299" s="17"/>
      <c r="AF299" s="17"/>
      <c r="AG299" s="17"/>
      <c r="AH299" s="17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</row>
    <row r="300" spans="1:55">
      <c r="A300" s="1"/>
      <c r="B300" s="1"/>
      <c r="C300" s="12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2"/>
      <c r="P300" s="12"/>
      <c r="Q300" s="12"/>
      <c r="R300" s="12"/>
      <c r="S300" s="12"/>
      <c r="T300" s="12"/>
      <c r="U300" s="1"/>
      <c r="V300" s="17"/>
      <c r="W300" s="17"/>
      <c r="X300" s="17"/>
      <c r="Y300" s="17"/>
      <c r="Z300" s="17"/>
      <c r="AA300" s="17"/>
      <c r="AB300" s="1"/>
      <c r="AC300" s="17"/>
      <c r="AD300" s="17"/>
      <c r="AE300" s="17"/>
      <c r="AF300" s="17"/>
      <c r="AG300" s="17"/>
      <c r="AH300" s="17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</row>
    <row r="301" spans="1:55">
      <c r="A301" s="1"/>
      <c r="B301" s="1"/>
      <c r="C301" s="12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2"/>
      <c r="P301" s="12"/>
      <c r="Q301" s="12"/>
      <c r="R301" s="12"/>
      <c r="S301" s="12"/>
      <c r="T301" s="12"/>
      <c r="U301" s="1"/>
      <c r="V301" s="17"/>
      <c r="W301" s="17"/>
      <c r="X301" s="17"/>
      <c r="Y301" s="17"/>
      <c r="Z301" s="17"/>
      <c r="AA301" s="17"/>
      <c r="AB301" s="1"/>
      <c r="AC301" s="17"/>
      <c r="AD301" s="17"/>
      <c r="AE301" s="17"/>
      <c r="AF301" s="17"/>
      <c r="AG301" s="17"/>
      <c r="AH301" s="17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</row>
    <row r="302" spans="1:55">
      <c r="A302" s="1"/>
      <c r="B302" s="1"/>
      <c r="C302" s="12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2"/>
      <c r="P302" s="12"/>
      <c r="Q302" s="12"/>
      <c r="R302" s="12"/>
      <c r="S302" s="12"/>
      <c r="T302" s="12"/>
      <c r="U302" s="1"/>
      <c r="V302" s="17"/>
      <c r="W302" s="17"/>
      <c r="X302" s="17"/>
      <c r="Y302" s="17"/>
      <c r="Z302" s="17"/>
      <c r="AA302" s="17"/>
      <c r="AB302" s="1"/>
      <c r="AC302" s="17"/>
      <c r="AD302" s="17"/>
      <c r="AE302" s="17"/>
      <c r="AF302" s="17"/>
      <c r="AG302" s="17"/>
      <c r="AH302" s="17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</row>
    <row r="303" spans="1:55">
      <c r="A303" s="1"/>
      <c r="B303" s="1"/>
      <c r="C303" s="12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2"/>
      <c r="P303" s="12"/>
      <c r="Q303" s="12"/>
      <c r="R303" s="12"/>
      <c r="S303" s="12"/>
      <c r="T303" s="12"/>
      <c r="U303" s="1"/>
      <c r="V303" s="17"/>
      <c r="W303" s="17"/>
      <c r="X303" s="17"/>
      <c r="Y303" s="17"/>
      <c r="Z303" s="17"/>
      <c r="AA303" s="17"/>
      <c r="AB303" s="1"/>
      <c r="AC303" s="17"/>
      <c r="AD303" s="17"/>
      <c r="AE303" s="17"/>
      <c r="AF303" s="17"/>
      <c r="AG303" s="17"/>
      <c r="AH303" s="17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</row>
    <row r="304" spans="1:55">
      <c r="A304" s="1"/>
      <c r="B304" s="1"/>
      <c r="C304" s="12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2"/>
      <c r="P304" s="12"/>
      <c r="Q304" s="12"/>
      <c r="R304" s="12"/>
      <c r="S304" s="12"/>
      <c r="T304" s="12"/>
      <c r="U304" s="1"/>
      <c r="V304" s="17"/>
      <c r="W304" s="17"/>
      <c r="X304" s="17"/>
      <c r="Y304" s="17"/>
      <c r="Z304" s="17"/>
      <c r="AA304" s="17"/>
      <c r="AB304" s="1"/>
      <c r="AC304" s="17"/>
      <c r="AD304" s="17"/>
      <c r="AE304" s="17"/>
      <c r="AF304" s="17"/>
      <c r="AG304" s="17"/>
      <c r="AH304" s="17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</row>
    <row r="305" spans="1:55">
      <c r="A305" s="1"/>
      <c r="B305" s="1"/>
      <c r="C305" s="12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2"/>
      <c r="P305" s="12"/>
      <c r="Q305" s="12"/>
      <c r="R305" s="12"/>
      <c r="S305" s="12"/>
      <c r="T305" s="12"/>
      <c r="U305" s="1"/>
      <c r="V305" s="17"/>
      <c r="W305" s="17"/>
      <c r="X305" s="17"/>
      <c r="Y305" s="17"/>
      <c r="Z305" s="17"/>
      <c r="AA305" s="17"/>
      <c r="AB305" s="1"/>
      <c r="AC305" s="17"/>
      <c r="AD305" s="17"/>
      <c r="AE305" s="17"/>
      <c r="AF305" s="17"/>
      <c r="AG305" s="17"/>
      <c r="AH305" s="17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</row>
    <row r="306" spans="1:55">
      <c r="A306" s="1"/>
      <c r="B306" s="1"/>
      <c r="C306" s="12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2"/>
      <c r="P306" s="12"/>
      <c r="Q306" s="12"/>
      <c r="R306" s="12"/>
      <c r="S306" s="12"/>
      <c r="T306" s="12"/>
      <c r="U306" s="1"/>
      <c r="V306" s="17"/>
      <c r="W306" s="17"/>
      <c r="X306" s="17"/>
      <c r="Y306" s="17"/>
      <c r="Z306" s="17"/>
      <c r="AA306" s="17"/>
      <c r="AB306" s="1"/>
      <c r="AC306" s="17"/>
      <c r="AD306" s="17"/>
      <c r="AE306" s="17"/>
      <c r="AF306" s="17"/>
      <c r="AG306" s="17"/>
      <c r="AH306" s="17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</row>
    <row r="307" spans="1:55">
      <c r="A307" s="1"/>
      <c r="B307" s="1"/>
      <c r="C307" s="12"/>
      <c r="D307" s="1"/>
      <c r="E307" s="1"/>
      <c r="F30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carbondioxide</vt:lpstr>
      <vt:lpstr>temperature</vt:lpstr>
      <vt:lpstr>economy</vt:lpstr>
      <vt:lpstr>exercises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Tol</dc:creator>
  <cp:lastModifiedBy>Richard Tol</cp:lastModifiedBy>
  <dcterms:created xsi:type="dcterms:W3CDTF">2012-08-21T07:25:12Z</dcterms:created>
  <dcterms:modified xsi:type="dcterms:W3CDTF">2013-04-23T11:03:16Z</dcterms:modified>
</cp:coreProperties>
</file>